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https://banenor-my.sharepoint.com/personal/ase_westin_banenor_no/Documents/Skrivebord/"/>
    </mc:Choice>
  </mc:AlternateContent>
  <xr:revisionPtr revIDLastSave="0" documentId="8_{AA7330C6-F747-4367-A584-C6CB5956874F}" xr6:coauthVersionLast="47" xr6:coauthVersionMax="47" xr10:uidLastSave="{00000000-0000-0000-0000-000000000000}"/>
  <bookViews>
    <workbookView xWindow="-120" yWindow="-120" windowWidth="29040" windowHeight="17640" xr2:uid="{8EAA1122-453A-4D84-BC07-05478658F905}"/>
  </bookViews>
  <sheets>
    <sheet name="0.1 Innhold" sheetId="1" r:id="rId1"/>
    <sheet name="0.2 Brukerveiledning" sheetId="3" r:id="rId2"/>
    <sheet name="0.3 Fargekoder" sheetId="2" r:id="rId3"/>
    <sheet name="0.4 Kilder" sheetId="4" r:id="rId4"/>
    <sheet name="0.5 Endringslogg" sheetId="45" r:id="rId5"/>
    <sheet name="1.1 Alternativ A" sheetId="8" r:id="rId6"/>
    <sheet name="1.2 Alternativ B" sheetId="41" r:id="rId7"/>
    <sheet name="1.3 Standardsatser fra SAGA" sheetId="5" r:id="rId8"/>
    <sheet name="1.4 Øvrige forutsetninger" sheetId="40" r:id="rId9"/>
    <sheet name="1.5 Godsvaregrupper" sheetId="36" r:id="rId10"/>
    <sheet name="2.1 Skjult ventetid person A" sheetId="26" r:id="rId11"/>
    <sheet name="2.2 Skjult ventetid person B" sheetId="42" r:id="rId12"/>
    <sheet name="2.3 Overføring person A" sheetId="13" r:id="rId13"/>
    <sheet name="2.4 Overføring person B" sheetId="44" r:id="rId14"/>
    <sheet name="2.5 Kostnadsberegning gods A" sheetId="35" r:id="rId15"/>
    <sheet name="2.6 Kostnadsberegning gods B" sheetId="43" r:id="rId16"/>
    <sheet name="2.7 Eksternaliteter" sheetId="21" r:id="rId17"/>
    <sheet name="3.1 Resultatark" sheetId="16" r:id="rId18"/>
    <sheet name="4.1 Følsomhetsanalyse" sheetId="17" r:id="rId19"/>
  </sheets>
  <definedNames>
    <definedName name="_xlchart.v1.0" hidden="1">'4.1 Følsomhetsanalyse'!$B$16</definedName>
    <definedName name="_xlchart.v1.1" hidden="1">'4.1 Følsomhetsanalyse'!$B$9</definedName>
    <definedName name="_xlchart.v1.2" hidden="1">'4.1 Følsomhetsanalyse'!$C$14:$E$14</definedName>
    <definedName name="_xlchart.v1.3" hidden="1">'4.1 Følsomhetsanalyse'!$C$21:$E$21</definedName>
    <definedName name="KroneårForBeregninger">'1.3 Standardsatser fra SAGA'!$C$3</definedName>
    <definedName name="LokaleUtslipp_AlleTransportformer" localSheetId="4">LokaleUtslipp_PersontogEL,LokaleUtslipp_PersontogD,LokaleUtslipp_GodstogEL,LokaleUtslipp_GodstogD,LokaleUtslipp_Bil,LokaleUtslipp_Buss,LokaleUtslipp_Fly,LokaleUtslipp_LettLastebil,LokaleUtslipp_TungLastebil,LokaleUtslipp_Skip</definedName>
    <definedName name="LokaleUtslipp_AlleTransportformer" localSheetId="8">LokaleUtslipp_PersontogEL,LokaleUtslipp_PersontogD,LokaleUtslipp_GodstogEL,LokaleUtslipp_GodstogD,LokaleUtslipp_Bil,LokaleUtslipp_Buss,LokaleUtslipp_Fly,LokaleUtslipp_LettLastebil,LokaleUtslipp_TungLastebil,LokaleUtslipp_Skip</definedName>
    <definedName name="LokaleUtslipp_AlleTransportformer">LokaleUtslipp_PersontogEL,LokaleUtslipp_PersontogD,LokaleUtslipp_GodstogEL,LokaleUtslipp_GodstogD,LokaleUtslipp_Bil,LokaleUtslipp_Buss,LokaleUtslipp_Fly,LokaleUtslipp_LettLastebil,LokaleUtslipp_TungLastebil,LokaleUtslipp_Skip</definedName>
    <definedName name="Støy_AlleTransportformer" localSheetId="4">Støy_PersontogEL,Støy_PersontogD,Støy_GodstogEL,Støy_GodstogEL,Støy_GodstogD,Støy_Bil,Støy_Buss,Støy_LettLastebil,Støy_TungLastebil</definedName>
    <definedName name="Støy_AlleTransportformer" localSheetId="8">Støy_PersontogEL,Støy_PersontogD,Støy_GodstogEL,Støy_GodstogEL,Støy_GodstogD,Støy_Bil,Støy_Buss,Støy_LettLastebil,Støy_TungLastebil</definedName>
    <definedName name="Støy_AlleTransportformer">Støy_PersontogEL,Støy_PersontogD,Støy_GodstogEL,Støy_GodstogEL,Støy_GodstogD,Støy_Bil,Støy_Buss,Støy_LettLastebil,Støy_TungLastebil</definedName>
    <definedName name="Trafikantnytte_Alt" localSheetId="4">Trafikantnytte_TogÅr1,TrafikantnytteNy_TogÅr1,Trafikantnytte_TogÅr2,TrafikantnytteNy_TogÅr2,Trafikantnytte_TogÅr3,TrafikantnytteNy_TogÅr3,Trafikantnytte_BilÅr1,Trafikantnytte_BilÅr2,Trafikantnytte_BilÅr3,Trafikantnytte_BussÅr1,Trafikantnytte_BussÅr2,Trafikantnytte_BussÅr3,Trafikantnytte_FlyÅr1,Trafikantnytte_FlyÅr2,Trafikantnytte_FlyÅr3</definedName>
    <definedName name="Trafikantnytte_Alt" localSheetId="8">Trafikantnytte_TogÅr1,TrafikantnytteNy_TogÅr1,Trafikantnytte_TogÅr2,TrafikantnytteNy_TogÅr2,Trafikantnytte_TogÅr3,TrafikantnytteNy_TogÅr3,Trafikantnytte_BilÅr1,Trafikantnytte_BilÅr2,Trafikantnytte_BilÅr3,Trafikantnytte_BussÅr1,Trafikantnytte_BussÅr2,Trafikantnytte_BussÅr3,Trafikantnytte_FlyÅr1,Trafikantnytte_FlyÅr2,Trafikantnytte_FlyÅr3</definedName>
    <definedName name="Trafikantnytte_Alt">Trafikantnytte_TogÅr1,TrafikantnytteNy_TogÅr1,Trafikantnytte_TogÅr2,TrafikantnytteNy_TogÅr2,Trafikantnytte_TogÅr3,TrafikantnytteNy_TogÅr3,Trafikantnytte_BilÅr1,Trafikantnytte_BilÅr2,Trafikantnytte_BilÅr3,Trafikantnytte_BussÅr1,Trafikantnytte_BussÅr2,Trafikantnytte_BussÅr3,Trafikantnytte_FlyÅr1,Trafikantnytte_FlyÅr2,Trafikantnytte_FlyÅr3</definedName>
    <definedName name="Transportarbeid_Gods" localSheetId="4">TonnMkm_LettlastebilÅr1,TonnMkm_TunglastebilÅr1,TonnMkm_ModulvogntogÅr1,TonnMkm_SkipÅr1,TonnMkm_GodstogEL_År1,TonnMkm_GodstogEL_År1,TonnMkm_GodstogD_År1</definedName>
    <definedName name="Transportarbeid_Gods" localSheetId="8">TonnMkm_LettlastebilÅr1,TonnMkm_TunglastebilÅr1,TonnMkm_ModulvogntogÅr1,TonnMkm_SkipÅr1,TonnMkm_GodstogEL_År1,TonnMkm_GodstogEL_År1,TonnMkm_GodstogD_År1</definedName>
    <definedName name="Transportarbeid_Gods">TonnMkm_LettlastebilÅr1,TonnMkm_TunglastebilÅr1,TonnMkm_ModulvogntogÅr1,TonnMkm_SkipÅr1,TonnMkm_GodstogEL_År1,TonnMkm_GodstogEL_År1,TonnMkm_GodstogD_År1</definedName>
    <definedName name="Ulykke_AlleTransportformer" localSheetId="4">Ulykke_Persontog,Ulykke_Godstog,Ulykke_Bil,Ulykke_Buss,Ulykke_Fly,Ulykke_Lettlastebil,Ulykke_Tunglastebil,Ulykke_Skip</definedName>
    <definedName name="Ulykke_AlleTransportformer" localSheetId="8">Ulykke_Persontog,Ulykke_Godstog,Ulykke_Bil,Ulykke_Buss,Ulykke_Fly,Ulykke_Lettlastebil,Ulykke_Tunglastebil,Ulykke_Skip</definedName>
    <definedName name="Ulykke_AlleTransportformer">Ulykke_Persontog,Ulykke_Godstog,Ulykke_Bil,Ulykke_Buss,Ulykke_Fly,Ulykke_Lettlastebil,Ulykke_Tunglastebil,Ulykke_Skip</definedName>
    <definedName name="valuevx">42.314159</definedName>
    <definedName name="vertex42_copyright" hidden="1">"© 2015 Vertex42 LLC"</definedName>
    <definedName name="vertex42_id" hidden="1">"waterfall-chart.xlsx"</definedName>
    <definedName name="vertex42_title" hidden="1">"Waterfall Chart Template"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41" l="1"/>
  <c r="G22" i="41"/>
  <c r="H22" i="41"/>
  <c r="I22" i="41"/>
  <c r="J22" i="41"/>
  <c r="K22" i="41"/>
  <c r="L22" i="41"/>
  <c r="M22" i="41"/>
  <c r="N22" i="41"/>
  <c r="O22" i="41"/>
  <c r="P22" i="41"/>
  <c r="Q22" i="41"/>
  <c r="R22" i="41"/>
  <c r="S22" i="41"/>
  <c r="T22" i="41"/>
  <c r="E23" i="41"/>
  <c r="F23" i="41"/>
  <c r="G23" i="41"/>
  <c r="H23" i="41"/>
  <c r="I23" i="41"/>
  <c r="J23" i="41"/>
  <c r="K23" i="41"/>
  <c r="L23" i="41"/>
  <c r="M23" i="41"/>
  <c r="N23" i="41"/>
  <c r="O23" i="41"/>
  <c r="P23" i="41"/>
  <c r="Q23" i="41"/>
  <c r="R23" i="41"/>
  <c r="S23" i="41"/>
  <c r="T23" i="41"/>
  <c r="E29" i="41"/>
  <c r="F29" i="41"/>
  <c r="G29" i="41"/>
  <c r="H29" i="41"/>
  <c r="I29" i="41"/>
  <c r="J29" i="41"/>
  <c r="K29" i="41"/>
  <c r="L29" i="41"/>
  <c r="M29" i="41"/>
  <c r="N29" i="41"/>
  <c r="O29" i="41"/>
  <c r="P29" i="41"/>
  <c r="Q29" i="41"/>
  <c r="R29" i="41"/>
  <c r="S29" i="41"/>
  <c r="T29" i="41"/>
  <c r="D31" i="41"/>
  <c r="E31" i="41"/>
  <c r="F31" i="41"/>
  <c r="G31" i="41"/>
  <c r="H31" i="41"/>
  <c r="I31" i="41"/>
  <c r="J31" i="41"/>
  <c r="K31" i="41"/>
  <c r="L31" i="41"/>
  <c r="M31" i="41"/>
  <c r="N31" i="41"/>
  <c r="O31" i="41"/>
  <c r="P31" i="41"/>
  <c r="Q31" i="41"/>
  <c r="R31" i="41"/>
  <c r="S31" i="41"/>
  <c r="T31" i="41"/>
  <c r="C32" i="41"/>
  <c r="C33" i="41"/>
  <c r="C34" i="41"/>
  <c r="C35" i="41"/>
  <c r="C36" i="41"/>
  <c r="C37" i="41"/>
  <c r="C38" i="41"/>
  <c r="C39" i="41"/>
  <c r="C40" i="41"/>
  <c r="C41" i="41"/>
  <c r="C42" i="41"/>
  <c r="C43" i="41"/>
  <c r="C44" i="41"/>
  <c r="C45" i="41"/>
  <c r="C46" i="41"/>
  <c r="C47" i="41"/>
  <c r="C40" i="40" l="1"/>
  <c r="C73" i="21"/>
  <c r="D12" i="43"/>
  <c r="E297" i="8" l="1"/>
  <c r="E297" i="41"/>
  <c r="C14" i="8" l="1"/>
  <c r="C14" i="41"/>
  <c r="C9" i="41"/>
  <c r="C279" i="8"/>
  <c r="C279" i="41"/>
  <c r="C8" i="41" l="1"/>
  <c r="C8" i="8"/>
  <c r="C9" i="8"/>
  <c r="E284" i="41"/>
  <c r="E284" i="8"/>
  <c r="G22" i="8"/>
  <c r="E29" i="8"/>
  <c r="AI29" i="41"/>
  <c r="AI29" i="8"/>
  <c r="U29" i="41"/>
  <c r="V29" i="41"/>
  <c r="W29" i="41"/>
  <c r="X29" i="41"/>
  <c r="Y29" i="41"/>
  <c r="Z29" i="41"/>
  <c r="AA29" i="41"/>
  <c r="AB29" i="41"/>
  <c r="AC29" i="41"/>
  <c r="AD29" i="41"/>
  <c r="AE29" i="41"/>
  <c r="AF29" i="41"/>
  <c r="AG29" i="41"/>
  <c r="AH29" i="41"/>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U22" i="41"/>
  <c r="V22" i="41"/>
  <c r="W22" i="41"/>
  <c r="X22" i="41"/>
  <c r="Y22" i="41"/>
  <c r="Z22" i="41"/>
  <c r="AA22" i="41"/>
  <c r="AB22" i="41"/>
  <c r="AC22" i="41"/>
  <c r="AD22" i="41"/>
  <c r="AE22" i="41"/>
  <c r="AF22" i="41"/>
  <c r="AG22" i="41"/>
  <c r="AH22" i="41"/>
  <c r="AI22" i="41"/>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F22" i="8"/>
  <c r="F3" i="8"/>
  <c r="D31" i="8"/>
  <c r="E31" i="8"/>
  <c r="F31"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AA8" i="13"/>
  <c r="AB8" i="13"/>
  <c r="AC8" i="13"/>
  <c r="AD8" i="13"/>
  <c r="AE8" i="13"/>
  <c r="AF8" i="13"/>
  <c r="AA42" i="13"/>
  <c r="AB42" i="13"/>
  <c r="AC42" i="13"/>
  <c r="AD42" i="13"/>
  <c r="AE42" i="13"/>
  <c r="AF42" i="13"/>
  <c r="AB8" i="44"/>
  <c r="AC8" i="44"/>
  <c r="AD8" i="44"/>
  <c r="AE8" i="44"/>
  <c r="AF8" i="44"/>
  <c r="AB42" i="44"/>
  <c r="AC42" i="44"/>
  <c r="AD42" i="44"/>
  <c r="AE42" i="44"/>
  <c r="AF42" i="44"/>
  <c r="Z8" i="44"/>
  <c r="AA8" i="44"/>
  <c r="Z42" i="44"/>
  <c r="AA42" i="44"/>
  <c r="F3" i="41"/>
  <c r="AC23" i="41"/>
  <c r="AD23" i="41"/>
  <c r="AE23" i="41"/>
  <c r="AF23" i="41"/>
  <c r="AG23" i="41"/>
  <c r="AH23" i="41"/>
  <c r="Z18" i="41"/>
  <c r="AA18" i="41"/>
  <c r="AB18" i="41"/>
  <c r="Z23" i="41"/>
  <c r="AA23" i="41"/>
  <c r="AB23" i="41"/>
  <c r="Z31" i="41"/>
  <c r="AA31" i="41"/>
  <c r="AB31" i="41"/>
  <c r="AC31" i="41"/>
  <c r="AD31" i="41"/>
  <c r="AE31" i="41"/>
  <c r="AF31" i="41"/>
  <c r="AG31" i="41"/>
  <c r="C57" i="41"/>
  <c r="C58" i="41"/>
  <c r="C59" i="41"/>
  <c r="C60" i="41"/>
  <c r="C61" i="41"/>
  <c r="C62" i="41"/>
  <c r="G4" i="21" l="1"/>
  <c r="B67" i="44"/>
  <c r="B68" i="44"/>
  <c r="B69" i="44"/>
  <c r="B70" i="44"/>
  <c r="B71" i="44"/>
  <c r="B72" i="44"/>
  <c r="B67" i="13"/>
  <c r="B68" i="13"/>
  <c r="B69" i="13"/>
  <c r="B70" i="13"/>
  <c r="B71" i="13"/>
  <c r="B72" i="13"/>
  <c r="B32" i="44"/>
  <c r="B33" i="44"/>
  <c r="B34" i="44"/>
  <c r="B35" i="44"/>
  <c r="B36" i="44"/>
  <c r="B37" i="44"/>
  <c r="B38" i="44"/>
  <c r="B32" i="13"/>
  <c r="B33" i="13"/>
  <c r="B34" i="13"/>
  <c r="B35" i="13"/>
  <c r="B36" i="13"/>
  <c r="B37" i="13"/>
  <c r="B38" i="13"/>
  <c r="C192" i="41"/>
  <c r="C193" i="41"/>
  <c r="C194" i="41"/>
  <c r="C195" i="41"/>
  <c r="C196" i="41"/>
  <c r="C197" i="41"/>
  <c r="AF11" i="42"/>
  <c r="AF45" i="42"/>
  <c r="AF79" i="42"/>
  <c r="AF113" i="42"/>
  <c r="AF147" i="42"/>
  <c r="AF181" i="42"/>
  <c r="AF215" i="42"/>
  <c r="AF11" i="26"/>
  <c r="AF45" i="26"/>
  <c r="AF79" i="26"/>
  <c r="AF113" i="26"/>
  <c r="AF147" i="26"/>
  <c r="AF181" i="26"/>
  <c r="AF215" i="26"/>
  <c r="AA11" i="42"/>
  <c r="AB11" i="42"/>
  <c r="AC11" i="42"/>
  <c r="AD11" i="42"/>
  <c r="AE11" i="42"/>
  <c r="AA45" i="42"/>
  <c r="AB45" i="42"/>
  <c r="AC45" i="42"/>
  <c r="AD45" i="42"/>
  <c r="AE45" i="42"/>
  <c r="AA79" i="42"/>
  <c r="AB79" i="42"/>
  <c r="AC79" i="42"/>
  <c r="AD79" i="42"/>
  <c r="AE79" i="42"/>
  <c r="AA113" i="42"/>
  <c r="AB113" i="42"/>
  <c r="AC113" i="42"/>
  <c r="AD113" i="42"/>
  <c r="AE113" i="42"/>
  <c r="AA147" i="42"/>
  <c r="AB147" i="42"/>
  <c r="AC147" i="42"/>
  <c r="AD147" i="42"/>
  <c r="AE147" i="42"/>
  <c r="AA181" i="42"/>
  <c r="AB181" i="42"/>
  <c r="AC181" i="42"/>
  <c r="AD181" i="42"/>
  <c r="AE181" i="42"/>
  <c r="AA215" i="42"/>
  <c r="AB215" i="42"/>
  <c r="AC215" i="42"/>
  <c r="AD215" i="42"/>
  <c r="AE215" i="42"/>
  <c r="AA11" i="26"/>
  <c r="AB11" i="26"/>
  <c r="AC11" i="26"/>
  <c r="AD11" i="26"/>
  <c r="AE11" i="26"/>
  <c r="AA45" i="26"/>
  <c r="AB45" i="26"/>
  <c r="AC45" i="26"/>
  <c r="AD45" i="26"/>
  <c r="AE45" i="26"/>
  <c r="AA79" i="26"/>
  <c r="AB79" i="26"/>
  <c r="AC79" i="26"/>
  <c r="AD79" i="26"/>
  <c r="AE79" i="26"/>
  <c r="AA113" i="26"/>
  <c r="AB113" i="26"/>
  <c r="AC113" i="26"/>
  <c r="AD113" i="26"/>
  <c r="AE113" i="26"/>
  <c r="AA147" i="26"/>
  <c r="AB147" i="26"/>
  <c r="AC147" i="26"/>
  <c r="AD147" i="26"/>
  <c r="AE147" i="26"/>
  <c r="AA181" i="26"/>
  <c r="AB181" i="26"/>
  <c r="AC181" i="26"/>
  <c r="AD181" i="26"/>
  <c r="AE181" i="26"/>
  <c r="AA215" i="26"/>
  <c r="AB215" i="26"/>
  <c r="AC215" i="26"/>
  <c r="AD215" i="26"/>
  <c r="AE215" i="26"/>
  <c r="B241" i="42"/>
  <c r="B242" i="42"/>
  <c r="B243" i="42"/>
  <c r="B244" i="42"/>
  <c r="B245" i="42"/>
  <c r="B241" i="26"/>
  <c r="B242" i="26"/>
  <c r="B243" i="26"/>
  <c r="B244" i="26"/>
  <c r="B245" i="26"/>
  <c r="B206" i="42"/>
  <c r="B207" i="42"/>
  <c r="B208" i="42"/>
  <c r="B209" i="42"/>
  <c r="B210" i="42"/>
  <c r="B211" i="42"/>
  <c r="B206" i="26"/>
  <c r="B207" i="26"/>
  <c r="B208" i="26"/>
  <c r="B209" i="26"/>
  <c r="B210" i="26"/>
  <c r="B211" i="26"/>
  <c r="B172" i="42"/>
  <c r="B173" i="42"/>
  <c r="B174" i="42"/>
  <c r="B175" i="42"/>
  <c r="B176" i="42"/>
  <c r="B177" i="42"/>
  <c r="B172" i="26"/>
  <c r="B173" i="26"/>
  <c r="B174" i="26"/>
  <c r="B175" i="26"/>
  <c r="B176" i="26"/>
  <c r="B177" i="26"/>
  <c r="B138" i="42"/>
  <c r="B139" i="42"/>
  <c r="B140" i="42"/>
  <c r="B141" i="42"/>
  <c r="B142" i="42"/>
  <c r="B143" i="42"/>
  <c r="B138" i="26"/>
  <c r="B139" i="26"/>
  <c r="B140" i="26"/>
  <c r="B141" i="26"/>
  <c r="B142" i="26"/>
  <c r="B143" i="26"/>
  <c r="B104" i="42"/>
  <c r="B105" i="42"/>
  <c r="B106" i="42"/>
  <c r="B107" i="42"/>
  <c r="B108" i="42"/>
  <c r="B109" i="42"/>
  <c r="B104" i="26"/>
  <c r="B105" i="26"/>
  <c r="B106" i="26"/>
  <c r="B107" i="26"/>
  <c r="B108" i="26"/>
  <c r="B109" i="26"/>
  <c r="B70" i="42"/>
  <c r="B71" i="42"/>
  <c r="B72" i="42"/>
  <c r="B73" i="42"/>
  <c r="B74" i="42"/>
  <c r="B75" i="42"/>
  <c r="B70" i="26"/>
  <c r="B71" i="26"/>
  <c r="B72" i="26"/>
  <c r="B73" i="26"/>
  <c r="B74" i="26"/>
  <c r="B75" i="26"/>
  <c r="B36" i="42"/>
  <c r="B37" i="42"/>
  <c r="B38" i="42"/>
  <c r="B39" i="42"/>
  <c r="B40" i="42"/>
  <c r="B41" i="42"/>
  <c r="B36" i="26"/>
  <c r="B37" i="26"/>
  <c r="B38" i="26"/>
  <c r="B39" i="26"/>
  <c r="B40" i="26"/>
  <c r="B41" i="26"/>
  <c r="AA201" i="8"/>
  <c r="AB201" i="8"/>
  <c r="AC201" i="8"/>
  <c r="AD201" i="8"/>
  <c r="AE201" i="8"/>
  <c r="AF201" i="8"/>
  <c r="AG201" i="8"/>
  <c r="AA235" i="8"/>
  <c r="AB235" i="8"/>
  <c r="AC235" i="8"/>
  <c r="AD235" i="8"/>
  <c r="AE235" i="8"/>
  <c r="AF235" i="8"/>
  <c r="AG235" i="8"/>
  <c r="AA201" i="41"/>
  <c r="AB201" i="41"/>
  <c r="AC201" i="41"/>
  <c r="AD201" i="41"/>
  <c r="AE201" i="41"/>
  <c r="AF201" i="41"/>
  <c r="AG201" i="41"/>
  <c r="AA235" i="41"/>
  <c r="AB235" i="41"/>
  <c r="AC235" i="41"/>
  <c r="AD235" i="41"/>
  <c r="AE235" i="41"/>
  <c r="AF235" i="41"/>
  <c r="AG235" i="41"/>
  <c r="AB65" i="41"/>
  <c r="AB68" i="41" s="1"/>
  <c r="AC65" i="41"/>
  <c r="AC69" i="41" s="1"/>
  <c r="AD65" i="41"/>
  <c r="AD70" i="41" s="1"/>
  <c r="AE65" i="41"/>
  <c r="AE79" i="41" s="1"/>
  <c r="AF65" i="41"/>
  <c r="AF76" i="41" s="1"/>
  <c r="AG65" i="41"/>
  <c r="AG76" i="41" s="1"/>
  <c r="AB99" i="41"/>
  <c r="AC99" i="41"/>
  <c r="AD99" i="41"/>
  <c r="AD113" i="41" s="1"/>
  <c r="AE99" i="41"/>
  <c r="AF99" i="41"/>
  <c r="AG99" i="41"/>
  <c r="AB133" i="41"/>
  <c r="AC133" i="41"/>
  <c r="AD133" i="41"/>
  <c r="AE133" i="41"/>
  <c r="AF133" i="41"/>
  <c r="AG133" i="41"/>
  <c r="AB65" i="8"/>
  <c r="AB94" i="8" s="1"/>
  <c r="AC65" i="8"/>
  <c r="AC95" i="8" s="1"/>
  <c r="AD65" i="8"/>
  <c r="AD95" i="8" s="1"/>
  <c r="AE65" i="8"/>
  <c r="AE92" i="8" s="1"/>
  <c r="AF65" i="8"/>
  <c r="AF92" i="8" s="1"/>
  <c r="AG65" i="8"/>
  <c r="AG93" i="8" s="1"/>
  <c r="AB99" i="8"/>
  <c r="AB126" i="8" s="1"/>
  <c r="AC99" i="8"/>
  <c r="AC127" i="8" s="1"/>
  <c r="AD99" i="8"/>
  <c r="AD127" i="8" s="1"/>
  <c r="AE99" i="8"/>
  <c r="AE128" i="8" s="1"/>
  <c r="AF99" i="8"/>
  <c r="AF128" i="8" s="1"/>
  <c r="AG99" i="8"/>
  <c r="AG129" i="8" s="1"/>
  <c r="AB133" i="8"/>
  <c r="AC133" i="8"/>
  <c r="AD133" i="8"/>
  <c r="AE133" i="8"/>
  <c r="AF133" i="8"/>
  <c r="AG133" i="8"/>
  <c r="C265" i="41"/>
  <c r="C265" i="8"/>
  <c r="C260" i="41"/>
  <c r="C261" i="41"/>
  <c r="C262" i="41"/>
  <c r="C263" i="41"/>
  <c r="C264" i="41"/>
  <c r="C260" i="8"/>
  <c r="C261" i="8"/>
  <c r="C262" i="8"/>
  <c r="C263" i="8"/>
  <c r="C264" i="8"/>
  <c r="C231" i="41"/>
  <c r="C231" i="8"/>
  <c r="C227" i="41"/>
  <c r="C228" i="41"/>
  <c r="C229" i="41"/>
  <c r="C230" i="41"/>
  <c r="C227" i="8"/>
  <c r="C228" i="8"/>
  <c r="C229" i="8"/>
  <c r="C230" i="8"/>
  <c r="C193" i="8"/>
  <c r="C194" i="8"/>
  <c r="C195" i="8"/>
  <c r="C196" i="8"/>
  <c r="C197" i="8"/>
  <c r="C158" i="41"/>
  <c r="C159" i="41"/>
  <c r="C160" i="41"/>
  <c r="C161" i="41"/>
  <c r="C162" i="41"/>
  <c r="C163" i="41"/>
  <c r="C158" i="8"/>
  <c r="C159" i="8"/>
  <c r="C160" i="8"/>
  <c r="C161" i="8"/>
  <c r="C162" i="8"/>
  <c r="C163" i="8"/>
  <c r="C128" i="41"/>
  <c r="C129" i="41"/>
  <c r="C128" i="8"/>
  <c r="C129" i="8"/>
  <c r="C123" i="41"/>
  <c r="C124" i="41"/>
  <c r="C125" i="41"/>
  <c r="C126" i="41"/>
  <c r="C127" i="41"/>
  <c r="C123" i="8"/>
  <c r="C124" i="8"/>
  <c r="C125" i="8"/>
  <c r="C126" i="8"/>
  <c r="C127" i="8"/>
  <c r="C88" i="41"/>
  <c r="C89" i="41"/>
  <c r="C90" i="41"/>
  <c r="C91" i="41"/>
  <c r="C92" i="41"/>
  <c r="C93" i="41"/>
  <c r="C94" i="41"/>
  <c r="C95" i="41"/>
  <c r="C88" i="8"/>
  <c r="C89" i="8"/>
  <c r="C90" i="8"/>
  <c r="C91" i="8"/>
  <c r="C92" i="8"/>
  <c r="C93" i="8"/>
  <c r="C94" i="8"/>
  <c r="C95" i="8"/>
  <c r="BK65" i="41"/>
  <c r="BK66" i="41"/>
  <c r="BK67" i="41"/>
  <c r="BK68" i="41"/>
  <c r="BK69" i="41"/>
  <c r="BK65" i="8"/>
  <c r="BK66" i="8"/>
  <c r="BK67" i="8"/>
  <c r="BK68" i="8"/>
  <c r="BK69" i="8"/>
  <c r="AI65" i="41"/>
  <c r="AJ65" i="41"/>
  <c r="AK65" i="41"/>
  <c r="AL65" i="41"/>
  <c r="AM65" i="41"/>
  <c r="AN65" i="41"/>
  <c r="AO65" i="41"/>
  <c r="AP65" i="41"/>
  <c r="AQ65" i="41"/>
  <c r="AR65" i="41"/>
  <c r="AS65" i="41"/>
  <c r="AT65" i="41"/>
  <c r="AU65" i="41"/>
  <c r="AV65" i="41"/>
  <c r="AW65" i="41"/>
  <c r="AX65" i="41"/>
  <c r="AY65" i="41"/>
  <c r="AZ65" i="41"/>
  <c r="BA65" i="41"/>
  <c r="BB65" i="41"/>
  <c r="BC65" i="41"/>
  <c r="BD65" i="41"/>
  <c r="BE65" i="41"/>
  <c r="BF65" i="41"/>
  <c r="BG65" i="41"/>
  <c r="BH65" i="41"/>
  <c r="BI65" i="41"/>
  <c r="BJ65" i="41"/>
  <c r="AI66" i="41"/>
  <c r="AJ66" i="41"/>
  <c r="AK66" i="41"/>
  <c r="AL66" i="41"/>
  <c r="AM66" i="41"/>
  <c r="AN66" i="41"/>
  <c r="AO66" i="41"/>
  <c r="AP66" i="41"/>
  <c r="AQ66" i="41"/>
  <c r="AR66" i="41"/>
  <c r="AS66" i="41"/>
  <c r="AT66" i="41"/>
  <c r="AU66" i="41"/>
  <c r="AV66" i="41"/>
  <c r="AW66" i="41"/>
  <c r="AX66" i="41"/>
  <c r="AY66" i="41"/>
  <c r="AZ66" i="41"/>
  <c r="BA66" i="41"/>
  <c r="BB66" i="41"/>
  <c r="BC66" i="41"/>
  <c r="BD66" i="41"/>
  <c r="BE66" i="41"/>
  <c r="BF66" i="41"/>
  <c r="BG66" i="41"/>
  <c r="BH66" i="41"/>
  <c r="BI66" i="41"/>
  <c r="BJ66" i="41"/>
  <c r="AI67" i="41"/>
  <c r="AJ67" i="41"/>
  <c r="AK67" i="41"/>
  <c r="AL67" i="41"/>
  <c r="AM67" i="41"/>
  <c r="AN67" i="41"/>
  <c r="AO67" i="41"/>
  <c r="AP67" i="41"/>
  <c r="AQ67" i="41"/>
  <c r="AR67" i="41"/>
  <c r="AS67" i="41"/>
  <c r="AT67" i="41"/>
  <c r="AU67" i="41"/>
  <c r="AV67" i="41"/>
  <c r="AW67" i="41"/>
  <c r="AX67" i="41"/>
  <c r="AY67" i="41"/>
  <c r="AZ67" i="41"/>
  <c r="BA67" i="41"/>
  <c r="BB67" i="41"/>
  <c r="BC67" i="41"/>
  <c r="BD67" i="41"/>
  <c r="BE67" i="41"/>
  <c r="BF67" i="41"/>
  <c r="BG67" i="41"/>
  <c r="BH67" i="41"/>
  <c r="BI67" i="41"/>
  <c r="BJ67" i="41"/>
  <c r="AI68" i="41"/>
  <c r="AJ68" i="41"/>
  <c r="AK68" i="41"/>
  <c r="AL68" i="41"/>
  <c r="AM68" i="41"/>
  <c r="AN68" i="41"/>
  <c r="AO68" i="41"/>
  <c r="AP68" i="41"/>
  <c r="AQ68" i="41"/>
  <c r="AR68" i="41"/>
  <c r="AS68" i="41"/>
  <c r="AT68" i="41"/>
  <c r="AU68" i="41"/>
  <c r="AV68" i="41"/>
  <c r="AW68" i="41"/>
  <c r="AX68" i="41"/>
  <c r="AY68" i="41"/>
  <c r="AZ68" i="41"/>
  <c r="BA68" i="41"/>
  <c r="BB68" i="41"/>
  <c r="BC68" i="41"/>
  <c r="BD68" i="41"/>
  <c r="BE68" i="41"/>
  <c r="BF68" i="41"/>
  <c r="BG68" i="41"/>
  <c r="BH68" i="41"/>
  <c r="BI68" i="41"/>
  <c r="BJ68" i="41"/>
  <c r="AI69" i="41"/>
  <c r="AJ69" i="41"/>
  <c r="AK69" i="41"/>
  <c r="AL69" i="41"/>
  <c r="AM69" i="41"/>
  <c r="AN69" i="41"/>
  <c r="AO69" i="41"/>
  <c r="AP69" i="41"/>
  <c r="AQ69" i="41"/>
  <c r="AR69" i="41"/>
  <c r="AS69" i="41"/>
  <c r="AT69" i="41"/>
  <c r="AU69" i="41"/>
  <c r="AV69" i="41"/>
  <c r="AW69" i="41"/>
  <c r="AX69" i="41"/>
  <c r="AY69" i="41"/>
  <c r="AZ69" i="41"/>
  <c r="BA69" i="41"/>
  <c r="BB69" i="41"/>
  <c r="BC69" i="41"/>
  <c r="BD69" i="41"/>
  <c r="BE69" i="41"/>
  <c r="BF69" i="41"/>
  <c r="BG69" i="41"/>
  <c r="BH69" i="41"/>
  <c r="BI69" i="41"/>
  <c r="BJ69" i="41"/>
  <c r="AI65" i="8"/>
  <c r="AJ65" i="8"/>
  <c r="AK65" i="8"/>
  <c r="AL65" i="8"/>
  <c r="AM65" i="8"/>
  <c r="AN65" i="8"/>
  <c r="AO65" i="8"/>
  <c r="AP65" i="8"/>
  <c r="AQ65" i="8"/>
  <c r="AR65" i="8"/>
  <c r="AS65" i="8"/>
  <c r="AT65" i="8"/>
  <c r="AU65" i="8"/>
  <c r="AV65" i="8"/>
  <c r="AW65" i="8"/>
  <c r="AX65" i="8"/>
  <c r="AY65" i="8"/>
  <c r="AZ65" i="8"/>
  <c r="BA65" i="8"/>
  <c r="BB65" i="8"/>
  <c r="BC65" i="8"/>
  <c r="BD65" i="8"/>
  <c r="BE65" i="8"/>
  <c r="BF65" i="8"/>
  <c r="BG65" i="8"/>
  <c r="BH65" i="8"/>
  <c r="BI65" i="8"/>
  <c r="BJ65" i="8"/>
  <c r="AI66" i="8"/>
  <c r="AJ66" i="8"/>
  <c r="AK66" i="8"/>
  <c r="AL66" i="8"/>
  <c r="AM66" i="8"/>
  <c r="AN66" i="8"/>
  <c r="AO66" i="8"/>
  <c r="AP66" i="8"/>
  <c r="AQ66" i="8"/>
  <c r="AR66" i="8"/>
  <c r="AS66" i="8"/>
  <c r="AT66" i="8"/>
  <c r="AU66" i="8"/>
  <c r="AV66" i="8"/>
  <c r="AW66" i="8"/>
  <c r="AX66" i="8"/>
  <c r="AY66" i="8"/>
  <c r="AZ66" i="8"/>
  <c r="BA66" i="8"/>
  <c r="BB66" i="8"/>
  <c r="BC66" i="8"/>
  <c r="BD66" i="8"/>
  <c r="BE66" i="8"/>
  <c r="BF66" i="8"/>
  <c r="BG66" i="8"/>
  <c r="BH66" i="8"/>
  <c r="BI66" i="8"/>
  <c r="BJ66" i="8"/>
  <c r="AI67" i="8"/>
  <c r="AJ67" i="8"/>
  <c r="AK67" i="8"/>
  <c r="AL67" i="8"/>
  <c r="AM67" i="8"/>
  <c r="AN67" i="8"/>
  <c r="AO67" i="8"/>
  <c r="AP67" i="8"/>
  <c r="AQ67" i="8"/>
  <c r="AR67" i="8"/>
  <c r="AS67" i="8"/>
  <c r="AT67" i="8"/>
  <c r="AU67" i="8"/>
  <c r="AV67" i="8"/>
  <c r="AW67" i="8"/>
  <c r="AX67" i="8"/>
  <c r="AY67" i="8"/>
  <c r="AZ67" i="8"/>
  <c r="BA67" i="8"/>
  <c r="BB67" i="8"/>
  <c r="BC67" i="8"/>
  <c r="BD67" i="8"/>
  <c r="BE67" i="8"/>
  <c r="BF67" i="8"/>
  <c r="BG67" i="8"/>
  <c r="BH67" i="8"/>
  <c r="BI67" i="8"/>
  <c r="BJ67" i="8"/>
  <c r="AI68" i="8"/>
  <c r="AJ68" i="8"/>
  <c r="AK68" i="8"/>
  <c r="AL68" i="8"/>
  <c r="AM68" i="8"/>
  <c r="AN68" i="8"/>
  <c r="AO68" i="8"/>
  <c r="AP68" i="8"/>
  <c r="AQ68" i="8"/>
  <c r="AR68" i="8"/>
  <c r="AS68" i="8"/>
  <c r="AT68" i="8"/>
  <c r="AU68" i="8"/>
  <c r="AV68" i="8"/>
  <c r="AW68" i="8"/>
  <c r="AX68" i="8"/>
  <c r="AY68" i="8"/>
  <c r="AZ68" i="8"/>
  <c r="BA68" i="8"/>
  <c r="BB68" i="8"/>
  <c r="BC68" i="8"/>
  <c r="BD68" i="8"/>
  <c r="BE68" i="8"/>
  <c r="BF68" i="8"/>
  <c r="BG68" i="8"/>
  <c r="BH68" i="8"/>
  <c r="BI68" i="8"/>
  <c r="BJ68" i="8"/>
  <c r="AI69" i="8"/>
  <c r="AJ69" i="8"/>
  <c r="AK69" i="8"/>
  <c r="AL69" i="8"/>
  <c r="AM69" i="8"/>
  <c r="AN69" i="8"/>
  <c r="AO69" i="8"/>
  <c r="AP69" i="8"/>
  <c r="AQ69" i="8"/>
  <c r="AR69" i="8"/>
  <c r="AS69" i="8"/>
  <c r="AT69" i="8"/>
  <c r="AU69" i="8"/>
  <c r="AV69" i="8"/>
  <c r="AW69" i="8"/>
  <c r="AX69" i="8"/>
  <c r="AY69" i="8"/>
  <c r="AZ69" i="8"/>
  <c r="BA69" i="8"/>
  <c r="BB69" i="8"/>
  <c r="BC69" i="8"/>
  <c r="BD69" i="8"/>
  <c r="BE69" i="8"/>
  <c r="BF69" i="8"/>
  <c r="BG69" i="8"/>
  <c r="BH69" i="8"/>
  <c r="BI69" i="8"/>
  <c r="BJ69" i="8"/>
  <c r="AA133" i="41"/>
  <c r="AA99" i="41"/>
  <c r="AA65" i="41"/>
  <c r="AA68" i="41" s="1"/>
  <c r="AC67" i="8" l="1"/>
  <c r="AC70" i="8"/>
  <c r="AC114" i="8"/>
  <c r="AE103" i="8"/>
  <c r="AG124" i="8"/>
  <c r="AC66" i="8"/>
  <c r="AC78" i="8"/>
  <c r="AG88" i="8"/>
  <c r="AG128" i="8"/>
  <c r="AE66" i="8"/>
  <c r="AE70" i="8"/>
  <c r="AE79" i="8"/>
  <c r="AC90" i="8"/>
  <c r="AG104" i="8"/>
  <c r="AE115" i="8"/>
  <c r="AC126" i="8"/>
  <c r="AG66" i="8"/>
  <c r="AE71" i="8"/>
  <c r="AG80" i="8"/>
  <c r="AE91" i="8"/>
  <c r="AC106" i="8"/>
  <c r="AG116" i="8"/>
  <c r="AE127" i="8"/>
  <c r="AG71" i="8"/>
  <c r="AC82" i="8"/>
  <c r="AG92" i="8"/>
  <c r="AE107" i="8"/>
  <c r="AC118" i="8"/>
  <c r="AE67" i="8"/>
  <c r="AG72" i="8"/>
  <c r="AE83" i="8"/>
  <c r="AC94" i="8"/>
  <c r="AG108" i="8"/>
  <c r="AE119" i="8"/>
  <c r="AG67" i="8"/>
  <c r="AC74" i="8"/>
  <c r="AG84" i="8"/>
  <c r="AE95" i="8"/>
  <c r="AC110" i="8"/>
  <c r="AG120" i="8"/>
  <c r="AG68" i="8"/>
  <c r="AE75" i="8"/>
  <c r="AC86" i="8"/>
  <c r="AE111" i="8"/>
  <c r="AC122" i="8"/>
  <c r="AC69" i="8"/>
  <c r="AG76" i="8"/>
  <c r="AE87" i="8"/>
  <c r="AC102" i="8"/>
  <c r="AG112" i="8"/>
  <c r="AE123" i="8"/>
  <c r="AD66" i="8"/>
  <c r="AF67" i="8"/>
  <c r="AB69" i="8"/>
  <c r="AD70" i="8"/>
  <c r="AF71" i="8"/>
  <c r="AB73" i="8"/>
  <c r="AD74" i="8"/>
  <c r="AF75" i="8"/>
  <c r="AB77" i="8"/>
  <c r="AD78" i="8"/>
  <c r="AF79" i="8"/>
  <c r="AB81" i="8"/>
  <c r="AD82" i="8"/>
  <c r="AF83" i="8"/>
  <c r="AB85" i="8"/>
  <c r="AD86" i="8"/>
  <c r="AF87" i="8"/>
  <c r="AB89" i="8"/>
  <c r="AD90" i="8"/>
  <c r="AF91" i="8"/>
  <c r="AB93" i="8"/>
  <c r="AD94" i="8"/>
  <c r="AF95" i="8"/>
  <c r="AB101" i="8"/>
  <c r="AD102" i="8"/>
  <c r="AF103" i="8"/>
  <c r="AB105" i="8"/>
  <c r="AD106" i="8"/>
  <c r="AF107" i="8"/>
  <c r="AB109" i="8"/>
  <c r="AD110" i="8"/>
  <c r="AF111" i="8"/>
  <c r="AB113" i="8"/>
  <c r="AD114" i="8"/>
  <c r="AF115" i="8"/>
  <c r="AB117" i="8"/>
  <c r="AD118" i="8"/>
  <c r="AF119" i="8"/>
  <c r="AB121" i="8"/>
  <c r="AD122" i="8"/>
  <c r="AF123" i="8"/>
  <c r="AB125" i="8"/>
  <c r="AD126" i="8"/>
  <c r="AF127" i="8"/>
  <c r="AB129" i="8"/>
  <c r="AC73" i="8"/>
  <c r="AE74" i="8"/>
  <c r="AG75" i="8"/>
  <c r="AC77" i="8"/>
  <c r="AE78" i="8"/>
  <c r="AG79" i="8"/>
  <c r="AC81" i="8"/>
  <c r="AE82" i="8"/>
  <c r="AG83" i="8"/>
  <c r="AC85" i="8"/>
  <c r="AE86" i="8"/>
  <c r="AG87" i="8"/>
  <c r="AC89" i="8"/>
  <c r="AE90" i="8"/>
  <c r="AG91" i="8"/>
  <c r="AC93" i="8"/>
  <c r="AC195" i="8" s="1"/>
  <c r="AC229" i="8" s="1"/>
  <c r="AB39" i="26" s="1"/>
  <c r="AE94" i="8"/>
  <c r="AE196" i="8" s="1"/>
  <c r="AE230" i="8" s="1"/>
  <c r="AD40" i="26" s="1"/>
  <c r="AG95" i="8"/>
  <c r="AG197" i="8" s="1"/>
  <c r="AG231" i="8" s="1"/>
  <c r="AF41" i="26" s="1"/>
  <c r="AC101" i="8"/>
  <c r="AE102" i="8"/>
  <c r="AG103" i="8"/>
  <c r="AC105" i="8"/>
  <c r="AE106" i="8"/>
  <c r="AG107" i="8"/>
  <c r="AC109" i="8"/>
  <c r="AE110" i="8"/>
  <c r="AG111" i="8"/>
  <c r="AC113" i="8"/>
  <c r="AE114" i="8"/>
  <c r="AG115" i="8"/>
  <c r="AC117" i="8"/>
  <c r="AE118" i="8"/>
  <c r="AG119" i="8"/>
  <c r="AC121" i="8"/>
  <c r="AE122" i="8"/>
  <c r="AG123" i="8"/>
  <c r="AC125" i="8"/>
  <c r="AE126" i="8"/>
  <c r="AE194" i="8" s="1"/>
  <c r="AE228" i="8" s="1"/>
  <c r="AD38" i="26" s="1"/>
  <c r="AG127" i="8"/>
  <c r="AG195" i="8" s="1"/>
  <c r="AG229" i="8" s="1"/>
  <c r="AF39" i="26" s="1"/>
  <c r="AC129" i="8"/>
  <c r="AC197" i="8" s="1"/>
  <c r="AC231" i="8" s="1"/>
  <c r="AB41" i="26" s="1"/>
  <c r="AF66" i="8"/>
  <c r="AB68" i="8"/>
  <c r="AD69" i="8"/>
  <c r="AF70" i="8"/>
  <c r="AB72" i="8"/>
  <c r="AD73" i="8"/>
  <c r="AF74" i="8"/>
  <c r="AB76" i="8"/>
  <c r="AD77" i="8"/>
  <c r="AF78" i="8"/>
  <c r="AB80" i="8"/>
  <c r="AD81" i="8"/>
  <c r="AF82" i="8"/>
  <c r="AB84" i="8"/>
  <c r="AD85" i="8"/>
  <c r="AF86" i="8"/>
  <c r="AB88" i="8"/>
  <c r="AD89" i="8"/>
  <c r="AF90" i="8"/>
  <c r="AB92" i="8"/>
  <c r="AD93" i="8"/>
  <c r="AD195" i="8" s="1"/>
  <c r="AD229" i="8" s="1"/>
  <c r="AC39" i="26" s="1"/>
  <c r="AF94" i="8"/>
  <c r="AF196" i="8" s="1"/>
  <c r="AF230" i="8" s="1"/>
  <c r="AE40" i="26" s="1"/>
  <c r="AD101" i="8"/>
  <c r="AF102" i="8"/>
  <c r="AB104" i="8"/>
  <c r="AD105" i="8"/>
  <c r="AF106" i="8"/>
  <c r="AB108" i="8"/>
  <c r="AD109" i="8"/>
  <c r="AF110" i="8"/>
  <c r="AB112" i="8"/>
  <c r="AD113" i="8"/>
  <c r="AF114" i="8"/>
  <c r="AB116" i="8"/>
  <c r="AD117" i="8"/>
  <c r="AF118" i="8"/>
  <c r="AB120" i="8"/>
  <c r="AD121" i="8"/>
  <c r="AF122" i="8"/>
  <c r="AB124" i="8"/>
  <c r="AD125" i="8"/>
  <c r="AF126" i="8"/>
  <c r="AF194" i="8" s="1"/>
  <c r="AF228" i="8" s="1"/>
  <c r="AE38" i="26" s="1"/>
  <c r="AB128" i="8"/>
  <c r="AB196" i="8" s="1"/>
  <c r="AB230" i="8" s="1"/>
  <c r="AA40" i="26" s="1"/>
  <c r="AD129" i="8"/>
  <c r="AD197" i="8" s="1"/>
  <c r="AD231" i="8" s="1"/>
  <c r="AC41" i="26" s="1"/>
  <c r="AC68" i="8"/>
  <c r="AE69" i="8"/>
  <c r="AG70" i="8"/>
  <c r="AC72" i="8"/>
  <c r="AE73" i="8"/>
  <c r="AG74" i="8"/>
  <c r="AC76" i="8"/>
  <c r="AE77" i="8"/>
  <c r="AE179" i="8" s="1"/>
  <c r="AE213" i="8" s="1"/>
  <c r="AD23" i="26" s="1"/>
  <c r="AG78" i="8"/>
  <c r="AC80" i="8"/>
  <c r="AE81" i="8"/>
  <c r="AG82" i="8"/>
  <c r="AC84" i="8"/>
  <c r="AE85" i="8"/>
  <c r="AG86" i="8"/>
  <c r="AC88" i="8"/>
  <c r="AE89" i="8"/>
  <c r="AG90" i="8"/>
  <c r="AC92" i="8"/>
  <c r="AE93" i="8"/>
  <c r="AG94" i="8"/>
  <c r="AE101" i="8"/>
  <c r="AG102" i="8"/>
  <c r="AC104" i="8"/>
  <c r="AE105" i="8"/>
  <c r="AG106" i="8"/>
  <c r="AC108" i="8"/>
  <c r="AE109" i="8"/>
  <c r="AG110" i="8"/>
  <c r="AC112" i="8"/>
  <c r="AE113" i="8"/>
  <c r="AG114" i="8"/>
  <c r="AC116" i="8"/>
  <c r="AE117" i="8"/>
  <c r="AG118" i="8"/>
  <c r="AC120" i="8"/>
  <c r="AE121" i="8"/>
  <c r="AG122" i="8"/>
  <c r="AC124" i="8"/>
  <c r="AE125" i="8"/>
  <c r="AG126" i="8"/>
  <c r="AC128" i="8"/>
  <c r="AE129" i="8"/>
  <c r="AB67" i="8"/>
  <c r="AD68" i="8"/>
  <c r="AF69" i="8"/>
  <c r="AB71" i="8"/>
  <c r="AD72" i="8"/>
  <c r="AF73" i="8"/>
  <c r="AB75" i="8"/>
  <c r="AD76" i="8"/>
  <c r="AF77" i="8"/>
  <c r="AB79" i="8"/>
  <c r="AD80" i="8"/>
  <c r="AF81" i="8"/>
  <c r="AB83" i="8"/>
  <c r="AD84" i="8"/>
  <c r="AF85" i="8"/>
  <c r="AB87" i="8"/>
  <c r="AD88" i="8"/>
  <c r="AF89" i="8"/>
  <c r="AB91" i="8"/>
  <c r="AD92" i="8"/>
  <c r="AF93" i="8"/>
  <c r="AB95" i="8"/>
  <c r="AF101" i="8"/>
  <c r="AB103" i="8"/>
  <c r="AD104" i="8"/>
  <c r="AF105" i="8"/>
  <c r="AB107" i="8"/>
  <c r="AD108" i="8"/>
  <c r="AF109" i="8"/>
  <c r="AB111" i="8"/>
  <c r="AD112" i="8"/>
  <c r="AF113" i="8"/>
  <c r="AB115" i="8"/>
  <c r="AD116" i="8"/>
  <c r="AF117" i="8"/>
  <c r="AB119" i="8"/>
  <c r="AD120" i="8"/>
  <c r="AF121" i="8"/>
  <c r="AB123" i="8"/>
  <c r="AD124" i="8"/>
  <c r="AF125" i="8"/>
  <c r="AB127" i="8"/>
  <c r="AD128" i="8"/>
  <c r="AF129" i="8"/>
  <c r="AE68" i="8"/>
  <c r="AE170" i="8" s="1"/>
  <c r="AE204" i="8" s="1"/>
  <c r="AD14" i="26" s="1"/>
  <c r="AG69" i="8"/>
  <c r="AC71" i="8"/>
  <c r="AE72" i="8"/>
  <c r="AG73" i="8"/>
  <c r="AC75" i="8"/>
  <c r="AE76" i="8"/>
  <c r="AE178" i="8" s="1"/>
  <c r="AE212" i="8" s="1"/>
  <c r="AD22" i="26" s="1"/>
  <c r="AG77" i="8"/>
  <c r="AC79" i="8"/>
  <c r="AC181" i="8" s="1"/>
  <c r="AC215" i="8" s="1"/>
  <c r="AB25" i="26" s="1"/>
  <c r="AE80" i="8"/>
  <c r="AG81" i="8"/>
  <c r="AC83" i="8"/>
  <c r="AE84" i="8"/>
  <c r="AG85" i="8"/>
  <c r="AC87" i="8"/>
  <c r="AE88" i="8"/>
  <c r="AG89" i="8"/>
  <c r="AG191" i="8" s="1"/>
  <c r="AG225" i="8" s="1"/>
  <c r="AF35" i="26" s="1"/>
  <c r="AC91" i="8"/>
  <c r="AC193" i="8" s="1"/>
  <c r="AC227" i="8" s="1"/>
  <c r="AB37" i="26" s="1"/>
  <c r="AG101" i="8"/>
  <c r="AC103" i="8"/>
  <c r="AE104" i="8"/>
  <c r="AG105" i="8"/>
  <c r="AC107" i="8"/>
  <c r="AE108" i="8"/>
  <c r="AG109" i="8"/>
  <c r="AC111" i="8"/>
  <c r="AE112" i="8"/>
  <c r="AG113" i="8"/>
  <c r="AC115" i="8"/>
  <c r="AE116" i="8"/>
  <c r="AG117" i="8"/>
  <c r="AC119" i="8"/>
  <c r="AE120" i="8"/>
  <c r="AG121" i="8"/>
  <c r="AC123" i="8"/>
  <c r="AE124" i="8"/>
  <c r="AG125" i="8"/>
  <c r="AB66" i="8"/>
  <c r="AD67" i="8"/>
  <c r="AF68" i="8"/>
  <c r="AB70" i="8"/>
  <c r="AD71" i="8"/>
  <c r="AF72" i="8"/>
  <c r="AB74" i="8"/>
  <c r="AD75" i="8"/>
  <c r="AF76" i="8"/>
  <c r="AB78" i="8"/>
  <c r="AD79" i="8"/>
  <c r="AF80" i="8"/>
  <c r="AB82" i="8"/>
  <c r="AD83" i="8"/>
  <c r="AF84" i="8"/>
  <c r="AB86" i="8"/>
  <c r="AD87" i="8"/>
  <c r="AF88" i="8"/>
  <c r="AB90" i="8"/>
  <c r="AD91" i="8"/>
  <c r="AB102" i="8"/>
  <c r="AD103" i="8"/>
  <c r="AF104" i="8"/>
  <c r="AB106" i="8"/>
  <c r="AD107" i="8"/>
  <c r="AF108" i="8"/>
  <c r="AB110" i="8"/>
  <c r="AD111" i="8"/>
  <c r="AF112" i="8"/>
  <c r="AB114" i="8"/>
  <c r="AD115" i="8"/>
  <c r="AF116" i="8"/>
  <c r="AB118" i="8"/>
  <c r="AD119" i="8"/>
  <c r="AF120" i="8"/>
  <c r="AB122" i="8"/>
  <c r="AD123" i="8"/>
  <c r="AF124" i="8"/>
  <c r="AA85" i="41"/>
  <c r="AD67" i="41"/>
  <c r="AF68" i="41"/>
  <c r="AD71" i="41"/>
  <c r="AA73" i="41"/>
  <c r="AC74" i="41"/>
  <c r="AB66" i="41"/>
  <c r="AB70" i="41"/>
  <c r="AB79" i="41"/>
  <c r="AD101" i="41"/>
  <c r="AF95" i="41"/>
  <c r="AF91" i="41"/>
  <c r="AF92" i="41"/>
  <c r="AF93" i="41"/>
  <c r="AF89" i="41"/>
  <c r="AF94" i="41"/>
  <c r="AF84" i="41"/>
  <c r="AF80" i="41"/>
  <c r="AF88" i="41"/>
  <c r="AF85" i="41"/>
  <c r="AF81" i="41"/>
  <c r="AF87" i="41"/>
  <c r="AF82" i="41"/>
  <c r="AF78" i="41"/>
  <c r="AF74" i="41"/>
  <c r="AF90" i="41"/>
  <c r="AF86" i="41"/>
  <c r="AF83" i="41"/>
  <c r="AF79" i="41"/>
  <c r="AF75" i="41"/>
  <c r="AC66" i="41"/>
  <c r="AE67" i="41"/>
  <c r="AG68" i="41"/>
  <c r="AA69" i="41"/>
  <c r="AC70" i="41"/>
  <c r="AE71" i="41"/>
  <c r="AD72" i="41"/>
  <c r="AF73" i="41"/>
  <c r="AD79" i="41"/>
  <c r="AD181" i="41" s="1"/>
  <c r="AD215" i="41" s="1"/>
  <c r="AC25" i="42" s="1"/>
  <c r="AA81" i="41"/>
  <c r="AE83" i="41"/>
  <c r="AC92" i="41"/>
  <c r="AG92" i="41"/>
  <c r="AG93" i="41"/>
  <c r="AG89" i="41"/>
  <c r="AG88" i="41"/>
  <c r="AG85" i="41"/>
  <c r="AG81" i="41"/>
  <c r="AG77" i="41"/>
  <c r="AG91" i="41"/>
  <c r="AG87" i="41"/>
  <c r="AG82" i="41"/>
  <c r="AG78" i="41"/>
  <c r="AG74" i="41"/>
  <c r="AG90" i="41"/>
  <c r="AG86" i="41"/>
  <c r="AG95" i="41"/>
  <c r="AG83" i="41"/>
  <c r="AG79" i="41"/>
  <c r="AG75" i="41"/>
  <c r="AG128" i="41"/>
  <c r="AG124" i="41"/>
  <c r="AG120" i="41"/>
  <c r="AG116" i="41"/>
  <c r="AG112" i="41"/>
  <c r="AG129" i="41"/>
  <c r="AG125" i="41"/>
  <c r="AG121" i="41"/>
  <c r="AG117" i="41"/>
  <c r="AG126" i="41"/>
  <c r="AG122" i="41"/>
  <c r="AG118" i="41"/>
  <c r="AG114" i="41"/>
  <c r="AG110" i="41"/>
  <c r="AG178" i="41" s="1"/>
  <c r="AG212" i="41" s="1"/>
  <c r="AF22" i="42" s="1"/>
  <c r="AG127" i="41"/>
  <c r="AG123" i="41"/>
  <c r="AG119" i="41"/>
  <c r="AG115" i="41"/>
  <c r="AG111" i="41"/>
  <c r="AG108" i="41"/>
  <c r="AG104" i="41"/>
  <c r="AG109" i="41"/>
  <c r="AG105" i="41"/>
  <c r="AG101" i="41"/>
  <c r="AG113" i="41"/>
  <c r="AG106" i="41"/>
  <c r="AG103" i="41"/>
  <c r="AG102" i="41"/>
  <c r="AG107" i="41"/>
  <c r="AD66" i="41"/>
  <c r="AF67" i="41"/>
  <c r="AB69" i="41"/>
  <c r="AF71" i="41"/>
  <c r="AE72" i="41"/>
  <c r="AG73" i="41"/>
  <c r="AA77" i="41"/>
  <c r="AB126" i="41"/>
  <c r="AB122" i="41"/>
  <c r="AB118" i="41"/>
  <c r="AB114" i="41"/>
  <c r="AB110" i="41"/>
  <c r="AB127" i="41"/>
  <c r="AB123" i="41"/>
  <c r="AB119" i="41"/>
  <c r="AB115" i="41"/>
  <c r="AB111" i="41"/>
  <c r="AB129" i="41"/>
  <c r="AB125" i="41"/>
  <c r="AB121" i="41"/>
  <c r="AB117" i="41"/>
  <c r="AB105" i="41"/>
  <c r="AB101" i="41"/>
  <c r="AB120" i="41"/>
  <c r="AB112" i="41"/>
  <c r="AB106" i="41"/>
  <c r="AB102" i="41"/>
  <c r="AB170" i="41" s="1"/>
  <c r="AB204" i="41" s="1"/>
  <c r="AA14" i="42" s="1"/>
  <c r="AB124" i="41"/>
  <c r="AB116" i="41"/>
  <c r="AB108" i="41"/>
  <c r="AB128" i="41"/>
  <c r="AB109" i="41"/>
  <c r="AB107" i="41"/>
  <c r="AB103" i="41"/>
  <c r="AB113" i="41"/>
  <c r="AB104" i="41"/>
  <c r="AE95" i="41"/>
  <c r="AE91" i="41"/>
  <c r="AE92" i="41"/>
  <c r="AE89" i="41"/>
  <c r="AE94" i="41"/>
  <c r="AE84" i="41"/>
  <c r="AE80" i="41"/>
  <c r="AE76" i="41"/>
  <c r="AE88" i="41"/>
  <c r="AE93" i="41"/>
  <c r="AE85" i="41"/>
  <c r="AE81" i="41"/>
  <c r="AE77" i="41"/>
  <c r="AE73" i="41"/>
  <c r="AE87" i="41"/>
  <c r="AE82" i="41"/>
  <c r="AE78" i="41"/>
  <c r="AE74" i="41"/>
  <c r="AE90" i="41"/>
  <c r="AE86" i="41"/>
  <c r="AF128" i="41"/>
  <c r="AF124" i="41"/>
  <c r="AF120" i="41"/>
  <c r="AF116" i="41"/>
  <c r="AF112" i="41"/>
  <c r="AF108" i="41"/>
  <c r="AF129" i="41"/>
  <c r="AF125" i="41"/>
  <c r="AF121" i="41"/>
  <c r="AF117" i="41"/>
  <c r="AF113" i="41"/>
  <c r="AF109" i="41"/>
  <c r="AF127" i="41"/>
  <c r="AF123" i="41"/>
  <c r="AF119" i="41"/>
  <c r="AF107" i="41"/>
  <c r="AF103" i="41"/>
  <c r="AF118" i="41"/>
  <c r="AF122" i="41"/>
  <c r="AF115" i="41"/>
  <c r="AF183" i="41" s="1"/>
  <c r="AF217" i="41" s="1"/>
  <c r="AE27" i="42" s="1"/>
  <c r="AF114" i="41"/>
  <c r="AF104" i="41"/>
  <c r="AF126" i="41"/>
  <c r="AF111" i="41"/>
  <c r="AF105" i="41"/>
  <c r="AF101" i="41"/>
  <c r="AF110" i="41"/>
  <c r="AF178" i="41" s="1"/>
  <c r="AF212" i="41" s="1"/>
  <c r="AE22" i="42" s="1"/>
  <c r="AF106" i="41"/>
  <c r="AF102" i="41"/>
  <c r="AE66" i="41"/>
  <c r="AG67" i="41"/>
  <c r="AE70" i="41"/>
  <c r="AG71" i="41"/>
  <c r="AF72" i="41"/>
  <c r="AB75" i="41"/>
  <c r="AF77" i="41"/>
  <c r="AD94" i="41"/>
  <c r="AD90" i="41"/>
  <c r="AD95" i="41"/>
  <c r="AD91" i="41"/>
  <c r="AD92" i="41"/>
  <c r="AD88" i="41"/>
  <c r="AD83" i="41"/>
  <c r="AD89" i="41"/>
  <c r="AD84" i="41"/>
  <c r="AD80" i="41"/>
  <c r="AD93" i="41"/>
  <c r="AD85" i="41"/>
  <c r="AD81" i="41"/>
  <c r="AD77" i="41"/>
  <c r="AD73" i="41"/>
  <c r="AD87" i="41"/>
  <c r="AD82" i="41"/>
  <c r="AD78" i="41"/>
  <c r="AD74" i="41"/>
  <c r="AA93" i="41"/>
  <c r="AA89" i="41"/>
  <c r="AA94" i="41"/>
  <c r="AA90" i="41"/>
  <c r="AA92" i="41"/>
  <c r="AA82" i="41"/>
  <c r="AA78" i="41"/>
  <c r="AA86" i="41"/>
  <c r="AA91" i="41"/>
  <c r="AA83" i="41"/>
  <c r="AA79" i="41"/>
  <c r="AA75" i="41"/>
  <c r="AA88" i="41"/>
  <c r="AA84" i="41"/>
  <c r="AA80" i="41"/>
  <c r="AA76" i="41"/>
  <c r="AA72" i="41"/>
  <c r="AA95" i="41"/>
  <c r="AE127" i="41"/>
  <c r="AE123" i="41"/>
  <c r="AE119" i="41"/>
  <c r="AE115" i="41"/>
  <c r="AE111" i="41"/>
  <c r="AE128" i="41"/>
  <c r="AE124" i="41"/>
  <c r="AE120" i="41"/>
  <c r="AE116" i="41"/>
  <c r="AE129" i="41"/>
  <c r="AE125" i="41"/>
  <c r="AE121" i="41"/>
  <c r="AE117" i="41"/>
  <c r="AE113" i="41"/>
  <c r="AE181" i="41" s="1"/>
  <c r="AE215" i="41" s="1"/>
  <c r="AD25" i="42" s="1"/>
  <c r="AE109" i="41"/>
  <c r="AE126" i="41"/>
  <c r="AE122" i="41"/>
  <c r="AE118" i="41"/>
  <c r="AE114" i="41"/>
  <c r="AE110" i="41"/>
  <c r="AE112" i="41"/>
  <c r="AE108" i="41"/>
  <c r="AE107" i="41"/>
  <c r="AE103" i="41"/>
  <c r="AE104" i="41"/>
  <c r="AE105" i="41"/>
  <c r="AE106" i="41"/>
  <c r="AE102" i="41"/>
  <c r="AE101" i="41"/>
  <c r="AC94" i="41"/>
  <c r="AC90" i="41"/>
  <c r="AC95" i="41"/>
  <c r="AC91" i="41"/>
  <c r="AC86" i="41"/>
  <c r="AC83" i="41"/>
  <c r="AC79" i="41"/>
  <c r="AC75" i="41"/>
  <c r="AC89" i="41"/>
  <c r="AC88" i="41"/>
  <c r="AC84" i="41"/>
  <c r="AC80" i="41"/>
  <c r="AC76" i="41"/>
  <c r="AC72" i="41"/>
  <c r="AC93" i="41"/>
  <c r="AC85" i="41"/>
  <c r="AC81" i="41"/>
  <c r="AC77" i="41"/>
  <c r="AC73" i="41"/>
  <c r="AC87" i="41"/>
  <c r="AF66" i="41"/>
  <c r="AD69" i="41"/>
  <c r="AF70" i="41"/>
  <c r="AG72" i="41"/>
  <c r="AD75" i="41"/>
  <c r="AD86" i="41"/>
  <c r="AG94" i="41"/>
  <c r="AA129" i="41"/>
  <c r="AA125" i="41"/>
  <c r="AA121" i="41"/>
  <c r="AA117" i="41"/>
  <c r="AA113" i="41"/>
  <c r="AA109" i="41"/>
  <c r="AA126" i="41"/>
  <c r="AA122" i="41"/>
  <c r="AA118" i="41"/>
  <c r="AA127" i="41"/>
  <c r="AA123" i="41"/>
  <c r="AA119" i="41"/>
  <c r="AA115" i="41"/>
  <c r="AA111" i="41"/>
  <c r="AA128" i="41"/>
  <c r="AA124" i="41"/>
  <c r="AA120" i="41"/>
  <c r="AA116" i="41"/>
  <c r="AA112" i="41"/>
  <c r="AA108" i="41"/>
  <c r="AA110" i="41"/>
  <c r="AA105" i="41"/>
  <c r="AA101" i="41"/>
  <c r="AA106" i="41"/>
  <c r="AA102" i="41"/>
  <c r="AA114" i="41"/>
  <c r="AA107" i="41"/>
  <c r="AA103" i="41"/>
  <c r="AA104" i="41"/>
  <c r="AB93" i="41"/>
  <c r="AB89" i="41"/>
  <c r="AB94" i="41"/>
  <c r="AB90" i="41"/>
  <c r="AB95" i="41"/>
  <c r="AB91" i="41"/>
  <c r="AB87" i="41"/>
  <c r="AB92" i="41"/>
  <c r="AB82" i="41"/>
  <c r="AB86" i="41"/>
  <c r="AB188" i="41" s="1"/>
  <c r="AB222" i="41" s="1"/>
  <c r="AA32" i="42" s="1"/>
  <c r="AB83" i="41"/>
  <c r="AB88" i="41"/>
  <c r="AB84" i="41"/>
  <c r="AB80" i="41"/>
  <c r="AB76" i="41"/>
  <c r="AB72" i="41"/>
  <c r="AB85" i="41"/>
  <c r="AB81" i="41"/>
  <c r="AB77" i="41"/>
  <c r="AB73" i="41"/>
  <c r="AG66" i="41"/>
  <c r="AA67" i="41"/>
  <c r="AC68" i="41"/>
  <c r="AE69" i="41"/>
  <c r="AG70" i="41"/>
  <c r="AA71" i="41"/>
  <c r="AE75" i="41"/>
  <c r="AB78" i="41"/>
  <c r="AC82" i="41"/>
  <c r="AG84" i="41"/>
  <c r="AD127" i="41"/>
  <c r="AD123" i="41"/>
  <c r="AD119" i="41"/>
  <c r="AD115" i="41"/>
  <c r="AD111" i="41"/>
  <c r="AD128" i="41"/>
  <c r="AD124" i="41"/>
  <c r="AD120" i="41"/>
  <c r="AD116" i="41"/>
  <c r="AD112" i="41"/>
  <c r="AD180" i="41" s="1"/>
  <c r="AD214" i="41" s="1"/>
  <c r="AC24" i="42" s="1"/>
  <c r="AD108" i="41"/>
  <c r="AD126" i="41"/>
  <c r="AD122" i="41"/>
  <c r="AD118" i="41"/>
  <c r="AD129" i="41"/>
  <c r="AD110" i="41"/>
  <c r="AD106" i="41"/>
  <c r="AD102" i="41"/>
  <c r="AD107" i="41"/>
  <c r="AD103" i="41"/>
  <c r="AD114" i="41"/>
  <c r="AD109" i="41"/>
  <c r="AD104" i="41"/>
  <c r="AD172" i="41" s="1"/>
  <c r="AD206" i="41" s="1"/>
  <c r="AC16" i="42" s="1"/>
  <c r="AD117" i="41"/>
  <c r="AD125" i="41"/>
  <c r="AD121" i="41"/>
  <c r="AD105" i="41"/>
  <c r="AC126" i="41"/>
  <c r="AC122" i="41"/>
  <c r="AC118" i="41"/>
  <c r="AC114" i="41"/>
  <c r="AC110" i="41"/>
  <c r="AC127" i="41"/>
  <c r="AC123" i="41"/>
  <c r="AC119" i="41"/>
  <c r="AC115" i="41"/>
  <c r="AC128" i="41"/>
  <c r="AC124" i="41"/>
  <c r="AC120" i="41"/>
  <c r="AC116" i="41"/>
  <c r="AC112" i="41"/>
  <c r="AC129" i="41"/>
  <c r="AC125" i="41"/>
  <c r="AC121" i="41"/>
  <c r="AC117" i="41"/>
  <c r="AC113" i="41"/>
  <c r="AC109" i="41"/>
  <c r="AC106" i="41"/>
  <c r="AC102" i="41"/>
  <c r="AC108" i="41"/>
  <c r="AC107" i="41"/>
  <c r="AC103" i="41"/>
  <c r="AC171" i="41" s="1"/>
  <c r="AC205" i="41" s="1"/>
  <c r="AB15" i="42" s="1"/>
  <c r="AC111" i="41"/>
  <c r="AC104" i="41"/>
  <c r="AC172" i="41" s="1"/>
  <c r="AC206" i="41" s="1"/>
  <c r="AB16" i="42" s="1"/>
  <c r="AC101" i="41"/>
  <c r="AC105" i="41"/>
  <c r="AB67" i="41"/>
  <c r="AD68" i="41"/>
  <c r="AF69" i="41"/>
  <c r="AB71" i="41"/>
  <c r="AA74" i="41"/>
  <c r="AC78" i="41"/>
  <c r="AG80" i="41"/>
  <c r="AA66" i="41"/>
  <c r="AC67" i="41"/>
  <c r="AE68" i="41"/>
  <c r="AG69" i="41"/>
  <c r="AA70" i="41"/>
  <c r="AC71" i="41"/>
  <c r="AB74" i="41"/>
  <c r="AD76" i="41"/>
  <c r="AA87" i="41"/>
  <c r="AB194" i="8"/>
  <c r="AB228" i="8" s="1"/>
  <c r="AA38" i="26" s="1"/>
  <c r="AC185" i="8" l="1"/>
  <c r="AC219" i="8" s="1"/>
  <c r="AB29" i="26" s="1"/>
  <c r="AB187" i="41"/>
  <c r="AB221" i="41" s="1"/>
  <c r="AA31" i="42" s="1"/>
  <c r="AC188" i="41"/>
  <c r="AC222" i="41" s="1"/>
  <c r="AB32" i="42" s="1"/>
  <c r="AE174" i="8"/>
  <c r="AE208" i="8" s="1"/>
  <c r="AD18" i="26" s="1"/>
  <c r="AG171" i="8"/>
  <c r="AG205" i="8" s="1"/>
  <c r="AF15" i="26" s="1"/>
  <c r="AE172" i="8"/>
  <c r="AE206" i="8" s="1"/>
  <c r="AD16" i="26" s="1"/>
  <c r="AE173" i="41"/>
  <c r="AE207" i="41" s="1"/>
  <c r="AD17" i="42" s="1"/>
  <c r="AG182" i="8"/>
  <c r="AG216" i="8" s="1"/>
  <c r="AF26" i="26" s="1"/>
  <c r="AC172" i="8"/>
  <c r="AC206" i="8" s="1"/>
  <c r="AB16" i="26" s="1"/>
  <c r="AF197" i="8"/>
  <c r="AF231" i="8" s="1"/>
  <c r="AE41" i="26" s="1"/>
  <c r="AB187" i="8"/>
  <c r="AB221" i="8" s="1"/>
  <c r="AA31" i="26" s="1"/>
  <c r="AD176" i="8"/>
  <c r="AD210" i="8" s="1"/>
  <c r="AC20" i="26" s="1"/>
  <c r="AB190" i="8"/>
  <c r="AB224" i="8" s="1"/>
  <c r="AA34" i="26" s="1"/>
  <c r="AG170" i="8"/>
  <c r="AG204" i="8" s="1"/>
  <c r="AF14" i="26" s="1"/>
  <c r="AC188" i="8"/>
  <c r="AC222" i="8" s="1"/>
  <c r="AB32" i="26" s="1"/>
  <c r="AC174" i="8"/>
  <c r="AC208" i="8" s="1"/>
  <c r="AB18" i="26" s="1"/>
  <c r="AD170" i="41"/>
  <c r="AD204" i="41" s="1"/>
  <c r="AC14" i="42" s="1"/>
  <c r="AC169" i="8"/>
  <c r="AC203" i="8" s="1"/>
  <c r="AB13" i="26" s="1"/>
  <c r="AE181" i="8"/>
  <c r="AE215" i="8" s="1"/>
  <c r="AD25" i="26" s="1"/>
  <c r="AF172" i="8"/>
  <c r="AF206" i="8" s="1"/>
  <c r="AE16" i="26" s="1"/>
  <c r="AB176" i="8"/>
  <c r="AB210" i="8" s="1"/>
  <c r="AA20" i="26" s="1"/>
  <c r="AF192" i="8"/>
  <c r="AF226" i="8" s="1"/>
  <c r="AE36" i="26" s="1"/>
  <c r="AB182" i="8"/>
  <c r="AB216" i="8" s="1"/>
  <c r="AA26" i="26" s="1"/>
  <c r="AD171" i="8"/>
  <c r="AD205" i="8" s="1"/>
  <c r="AC15" i="26" s="1"/>
  <c r="AG169" i="8"/>
  <c r="AG203" i="8" s="1"/>
  <c r="AF13" i="26" s="1"/>
  <c r="AC182" i="8"/>
  <c r="AC216" i="8" s="1"/>
  <c r="AB26" i="26" s="1"/>
  <c r="AD183" i="8"/>
  <c r="AD217" i="8" s="1"/>
  <c r="AC27" i="26" s="1"/>
  <c r="AF186" i="8"/>
  <c r="AF220" i="8" s="1"/>
  <c r="AE30" i="26" s="1"/>
  <c r="AE175" i="8"/>
  <c r="AE209" i="8" s="1"/>
  <c r="AD19" i="26" s="1"/>
  <c r="AE171" i="8"/>
  <c r="AE205" i="8" s="1"/>
  <c r="AD15" i="26" s="1"/>
  <c r="AG189" i="8"/>
  <c r="AG223" i="8" s="1"/>
  <c r="AF33" i="26" s="1"/>
  <c r="AC179" i="8"/>
  <c r="AC213" i="8" s="1"/>
  <c r="AB23" i="26" s="1"/>
  <c r="AF189" i="8"/>
  <c r="AF223" i="8" s="1"/>
  <c r="AE33" i="26" s="1"/>
  <c r="AB179" i="8"/>
  <c r="AB213" i="8" s="1"/>
  <c r="AA23" i="26" s="1"/>
  <c r="AC186" i="8"/>
  <c r="AC220" i="8" s="1"/>
  <c r="AB30" i="26" s="1"/>
  <c r="AC190" i="8"/>
  <c r="AC224" i="8" s="1"/>
  <c r="AB34" i="26" s="1"/>
  <c r="AG186" i="8"/>
  <c r="AG220" i="8" s="1"/>
  <c r="AF30" i="26" s="1"/>
  <c r="AG192" i="8"/>
  <c r="AG226" i="8" s="1"/>
  <c r="AF36" i="26" s="1"/>
  <c r="AC192" i="8"/>
  <c r="AC226" i="8" s="1"/>
  <c r="AB36" i="26" s="1"/>
  <c r="AE169" i="8"/>
  <c r="AE203" i="8" s="1"/>
  <c r="AD13" i="26" s="1"/>
  <c r="AD182" i="8"/>
  <c r="AD216" i="8" s="1"/>
  <c r="AC26" i="26" s="1"/>
  <c r="AE180" i="8"/>
  <c r="AE214" i="8" s="1"/>
  <c r="AD24" i="26" s="1"/>
  <c r="AB191" i="8"/>
  <c r="AB225" i="8" s="1"/>
  <c r="AA35" i="26" s="1"/>
  <c r="AD180" i="8"/>
  <c r="AD214" i="8" s="1"/>
  <c r="AC24" i="26" s="1"/>
  <c r="AF169" i="8"/>
  <c r="AF203" i="8" s="1"/>
  <c r="AE13" i="26" s="1"/>
  <c r="AF174" i="8"/>
  <c r="AF208" i="8" s="1"/>
  <c r="AE18" i="26" s="1"/>
  <c r="AE182" i="8"/>
  <c r="AE216" i="8" s="1"/>
  <c r="AD26" i="26" s="1"/>
  <c r="AB179" i="41"/>
  <c r="AB213" i="41" s="1"/>
  <c r="AA23" i="42" s="1"/>
  <c r="AD178" i="8"/>
  <c r="AD212" i="8" s="1"/>
  <c r="AC22" i="26" s="1"/>
  <c r="AD191" i="8"/>
  <c r="AD225" i="8" s="1"/>
  <c r="AC35" i="26" s="1"/>
  <c r="AF184" i="8"/>
  <c r="AF218" i="8" s="1"/>
  <c r="AE28" i="26" s="1"/>
  <c r="AB174" i="8"/>
  <c r="AB208" i="8" s="1"/>
  <c r="AA18" i="26" s="1"/>
  <c r="AC191" i="8"/>
  <c r="AC225" i="8" s="1"/>
  <c r="AB35" i="26" s="1"/>
  <c r="AF182" i="8"/>
  <c r="AF216" i="8" s="1"/>
  <c r="AE26" i="26" s="1"/>
  <c r="AB183" i="41"/>
  <c r="AB217" i="41" s="1"/>
  <c r="AA27" i="42" s="1"/>
  <c r="AB193" i="8"/>
  <c r="AB227" i="8" s="1"/>
  <c r="AA37" i="26" s="1"/>
  <c r="AF171" i="8"/>
  <c r="AF205" i="8" s="1"/>
  <c r="AE15" i="26" s="1"/>
  <c r="AD173" i="41"/>
  <c r="AD207" i="41" s="1"/>
  <c r="AC17" i="42" s="1"/>
  <c r="AD174" i="41"/>
  <c r="AD208" i="41" s="1"/>
  <c r="AC18" i="42" s="1"/>
  <c r="AB178" i="41"/>
  <c r="AB212" i="41" s="1"/>
  <c r="AA22" i="42" s="1"/>
  <c r="AB189" i="41"/>
  <c r="AB223" i="41" s="1"/>
  <c r="AA33" i="42" s="1"/>
  <c r="AD189" i="8"/>
  <c r="AD223" i="8" s="1"/>
  <c r="AC33" i="26" s="1"/>
  <c r="AF178" i="8"/>
  <c r="AF212" i="8" s="1"/>
  <c r="AE22" i="26" s="1"/>
  <c r="AG174" i="8"/>
  <c r="AG208" i="8" s="1"/>
  <c r="AF18" i="26" s="1"/>
  <c r="AG184" i="8"/>
  <c r="AG218" i="8" s="1"/>
  <c r="AF28" i="26" s="1"/>
  <c r="AB178" i="8"/>
  <c r="AB212" i="8" s="1"/>
  <c r="AA22" i="26" s="1"/>
  <c r="AE197" i="8"/>
  <c r="AE231" i="8" s="1"/>
  <c r="AD41" i="26" s="1"/>
  <c r="AG172" i="8"/>
  <c r="AG206" i="8" s="1"/>
  <c r="AF16" i="26" s="1"/>
  <c r="AD187" i="8"/>
  <c r="AD221" i="8" s="1"/>
  <c r="AC31" i="26" s="1"/>
  <c r="AF176" i="8"/>
  <c r="AF210" i="8" s="1"/>
  <c r="AE20" i="26" s="1"/>
  <c r="AC178" i="8"/>
  <c r="AC212" i="8" s="1"/>
  <c r="AB22" i="26" s="1"/>
  <c r="AC180" i="8"/>
  <c r="AC214" i="8" s="1"/>
  <c r="AB24" i="26" s="1"/>
  <c r="AG193" i="8"/>
  <c r="AG227" i="8" s="1"/>
  <c r="AF37" i="26" s="1"/>
  <c r="AC183" i="8"/>
  <c r="AC217" i="8" s="1"/>
  <c r="AB27" i="26" s="1"/>
  <c r="AF193" i="8"/>
  <c r="AF227" i="8" s="1"/>
  <c r="AE37" i="26" s="1"/>
  <c r="AB183" i="8"/>
  <c r="AB217" i="8" s="1"/>
  <c r="AA27" i="26" s="1"/>
  <c r="AD172" i="8"/>
  <c r="AD206" i="8" s="1"/>
  <c r="AC16" i="26" s="1"/>
  <c r="AC196" i="8"/>
  <c r="AC230" i="8" s="1"/>
  <c r="AB40" i="26" s="1"/>
  <c r="AF195" i="8"/>
  <c r="AF229" i="8" s="1"/>
  <c r="AE39" i="26" s="1"/>
  <c r="AB185" i="8"/>
  <c r="AB219" i="8" s="1"/>
  <c r="AA29" i="26" s="1"/>
  <c r="AD174" i="8"/>
  <c r="AD208" i="8" s="1"/>
  <c r="AC18" i="26" s="1"/>
  <c r="AG178" i="8"/>
  <c r="AG212" i="8" s="1"/>
  <c r="AF22" i="26" s="1"/>
  <c r="AF175" i="8"/>
  <c r="AF209" i="8" s="1"/>
  <c r="AE19" i="26" s="1"/>
  <c r="AG173" i="8"/>
  <c r="AG207" i="8" s="1"/>
  <c r="AF17" i="26" s="1"/>
  <c r="AC194" i="41"/>
  <c r="AC228" i="41" s="1"/>
  <c r="AB38" i="42" s="1"/>
  <c r="AC194" i="8"/>
  <c r="AC228" i="8" s="1"/>
  <c r="AB38" i="26" s="1"/>
  <c r="AF182" i="41"/>
  <c r="AF216" i="41" s="1"/>
  <c r="AE26" i="42" s="1"/>
  <c r="AG188" i="8"/>
  <c r="AG222" i="8" s="1"/>
  <c r="AF32" i="26" s="1"/>
  <c r="AG190" i="8"/>
  <c r="AG224" i="8" s="1"/>
  <c r="AF34" i="26" s="1"/>
  <c r="AF188" i="8"/>
  <c r="AF222" i="8" s="1"/>
  <c r="AE32" i="26" s="1"/>
  <c r="AE184" i="8"/>
  <c r="AE218" i="8" s="1"/>
  <c r="AD28" i="26" s="1"/>
  <c r="AB197" i="8"/>
  <c r="AB231" i="8" s="1"/>
  <c r="AA41" i="26" s="1"/>
  <c r="AD186" i="8"/>
  <c r="AD220" i="8" s="1"/>
  <c r="AC30" i="26" s="1"/>
  <c r="AC184" i="8"/>
  <c r="AC218" i="8" s="1"/>
  <c r="AB28" i="26" s="1"/>
  <c r="AB195" i="8"/>
  <c r="AB229" i="8" s="1"/>
  <c r="AA39" i="26" s="1"/>
  <c r="AD184" i="8"/>
  <c r="AD218" i="8" s="1"/>
  <c r="AC28" i="26" s="1"/>
  <c r="AF173" i="8"/>
  <c r="AF207" i="8" s="1"/>
  <c r="AE17" i="26" s="1"/>
  <c r="AG196" i="8"/>
  <c r="AG230" i="8" s="1"/>
  <c r="AF40" i="26" s="1"/>
  <c r="AF180" i="8"/>
  <c r="AF214" i="8" s="1"/>
  <c r="AE24" i="26" s="1"/>
  <c r="AB170" i="8"/>
  <c r="AB204" i="8" s="1"/>
  <c r="AA14" i="26" s="1"/>
  <c r="AC189" i="8"/>
  <c r="AC223" i="8" s="1"/>
  <c r="AB33" i="26" s="1"/>
  <c r="AC187" i="8"/>
  <c r="AC221" i="8" s="1"/>
  <c r="AB31" i="26" s="1"/>
  <c r="AE176" i="8"/>
  <c r="AE210" i="8" s="1"/>
  <c r="AD20" i="26" s="1"/>
  <c r="AB189" i="8"/>
  <c r="AB223" i="8" s="1"/>
  <c r="AA33" i="26" s="1"/>
  <c r="AD193" i="8"/>
  <c r="AD227" i="8" s="1"/>
  <c r="AC37" i="26" s="1"/>
  <c r="AB172" i="8"/>
  <c r="AB206" i="8" s="1"/>
  <c r="AA16" i="26" s="1"/>
  <c r="AG180" i="8"/>
  <c r="AG214" i="8" s="1"/>
  <c r="AF24" i="26" s="1"/>
  <c r="AE196" i="41"/>
  <c r="AE230" i="41" s="1"/>
  <c r="AD40" i="42" s="1"/>
  <c r="AF194" i="41"/>
  <c r="AF228" i="41" s="1"/>
  <c r="AE38" i="42" s="1"/>
  <c r="AE186" i="8"/>
  <c r="AE220" i="8" s="1"/>
  <c r="AD30" i="26" s="1"/>
  <c r="AG175" i="8"/>
  <c r="AG209" i="8" s="1"/>
  <c r="AF19" i="26" s="1"/>
  <c r="AF191" i="8"/>
  <c r="AF225" i="8" s="1"/>
  <c r="AE35" i="26" s="1"/>
  <c r="AB181" i="8"/>
  <c r="AB215" i="8" s="1"/>
  <c r="AA25" i="26" s="1"/>
  <c r="AD170" i="8"/>
  <c r="AD204" i="8" s="1"/>
  <c r="AC14" i="26" s="1"/>
  <c r="AE189" i="8"/>
  <c r="AE223" i="8" s="1"/>
  <c r="AD33" i="26" s="1"/>
  <c r="AG176" i="8"/>
  <c r="AG210" i="8" s="1"/>
  <c r="AF20" i="26" s="1"/>
  <c r="AE177" i="8"/>
  <c r="AE211" i="8" s="1"/>
  <c r="AD21" i="26" s="1"/>
  <c r="AD185" i="8"/>
  <c r="AD219" i="8" s="1"/>
  <c r="AC29" i="26" s="1"/>
  <c r="AG177" i="8"/>
  <c r="AG211" i="8" s="1"/>
  <c r="AF21" i="26" s="1"/>
  <c r="AD190" i="8"/>
  <c r="AD224" i="8" s="1"/>
  <c r="AC34" i="26" s="1"/>
  <c r="AF179" i="8"/>
  <c r="AF213" i="8" s="1"/>
  <c r="AE23" i="26" s="1"/>
  <c r="AB169" i="8"/>
  <c r="AB203" i="8" s="1"/>
  <c r="AA13" i="26" s="1"/>
  <c r="AD188" i="8"/>
  <c r="AD222" i="8" s="1"/>
  <c r="AC32" i="26" s="1"/>
  <c r="AF177" i="8"/>
  <c r="AF211" i="8" s="1"/>
  <c r="AE21" i="26" s="1"/>
  <c r="AC176" i="8"/>
  <c r="AC210" i="8" s="1"/>
  <c r="AB20" i="26" s="1"/>
  <c r="AE188" i="8"/>
  <c r="AE222" i="8" s="1"/>
  <c r="AD32" i="26" s="1"/>
  <c r="AB184" i="8"/>
  <c r="AB218" i="8" s="1"/>
  <c r="AA28" i="26" s="1"/>
  <c r="AD173" i="8"/>
  <c r="AD207" i="8" s="1"/>
  <c r="AC17" i="26" s="1"/>
  <c r="AE193" i="8"/>
  <c r="AE227" i="8" s="1"/>
  <c r="AD37" i="26" s="1"/>
  <c r="AF186" i="41"/>
  <c r="AF220" i="41" s="1"/>
  <c r="AE30" i="42" s="1"/>
  <c r="AF192" i="41"/>
  <c r="AF226" i="41" s="1"/>
  <c r="AE36" i="42" s="1"/>
  <c r="AF170" i="8"/>
  <c r="AF204" i="8" s="1"/>
  <c r="AE14" i="26" s="1"/>
  <c r="AE187" i="8"/>
  <c r="AE221" i="8" s="1"/>
  <c r="AD31" i="26" s="1"/>
  <c r="AG194" i="8"/>
  <c r="AG228" i="8" s="1"/>
  <c r="AF38" i="26" s="1"/>
  <c r="AE173" i="8"/>
  <c r="AE207" i="8" s="1"/>
  <c r="AD17" i="26" s="1"/>
  <c r="AG185" i="41"/>
  <c r="AG219" i="41" s="1"/>
  <c r="AF29" i="42" s="1"/>
  <c r="AG181" i="41"/>
  <c r="AG215" i="41" s="1"/>
  <c r="AF25" i="42" s="1"/>
  <c r="AF190" i="8"/>
  <c r="AF224" i="8" s="1"/>
  <c r="AE34" i="26" s="1"/>
  <c r="AB180" i="8"/>
  <c r="AB214" i="8" s="1"/>
  <c r="AA24" i="26" s="1"/>
  <c r="AD169" i="8"/>
  <c r="AD203" i="8" s="1"/>
  <c r="AC13" i="26" s="1"/>
  <c r="AE190" i="8"/>
  <c r="AE224" i="8" s="1"/>
  <c r="AD34" i="26" s="1"/>
  <c r="AG179" i="8"/>
  <c r="AG213" i="8" s="1"/>
  <c r="AF23" i="26" s="1"/>
  <c r="AE191" i="8"/>
  <c r="AE225" i="8" s="1"/>
  <c r="AD35" i="26" s="1"/>
  <c r="AF173" i="41"/>
  <c r="AF207" i="41" s="1"/>
  <c r="AE17" i="42" s="1"/>
  <c r="AB175" i="41"/>
  <c r="AB209" i="41" s="1"/>
  <c r="AA19" i="42" s="1"/>
  <c r="AB190" i="41"/>
  <c r="AB224" i="41" s="1"/>
  <c r="AA34" i="42" s="1"/>
  <c r="AA197" i="41"/>
  <c r="AA231" i="41" s="1"/>
  <c r="Z41" i="42" s="1"/>
  <c r="AG173" i="41"/>
  <c r="AG207" i="41" s="1"/>
  <c r="AF17" i="42" s="1"/>
  <c r="AG193" i="41"/>
  <c r="AG227" i="41" s="1"/>
  <c r="AF37" i="42" s="1"/>
  <c r="AC170" i="8"/>
  <c r="AC204" i="8" s="1"/>
  <c r="AB14" i="26" s="1"/>
  <c r="AF171" i="41"/>
  <c r="AF205" i="41" s="1"/>
  <c r="AE15" i="42" s="1"/>
  <c r="AE179" i="41"/>
  <c r="AE213" i="41" s="1"/>
  <c r="AD23" i="42" s="1"/>
  <c r="AF169" i="41"/>
  <c r="AF203" i="41" s="1"/>
  <c r="AE13" i="42" s="1"/>
  <c r="AB188" i="8"/>
  <c r="AB222" i="8" s="1"/>
  <c r="AA32" i="26" s="1"/>
  <c r="AB186" i="8"/>
  <c r="AB220" i="8" s="1"/>
  <c r="AA30" i="26" s="1"/>
  <c r="AD175" i="8"/>
  <c r="AD209" i="8" s="1"/>
  <c r="AC19" i="26" s="1"/>
  <c r="AE192" i="8"/>
  <c r="AE226" i="8" s="1"/>
  <c r="AD36" i="26" s="1"/>
  <c r="AG181" i="8"/>
  <c r="AG215" i="8" s="1"/>
  <c r="AF25" i="26" s="1"/>
  <c r="AD194" i="8"/>
  <c r="AD228" i="8" s="1"/>
  <c r="AC38" i="26" s="1"/>
  <c r="AF183" i="8"/>
  <c r="AF217" i="8" s="1"/>
  <c r="AE27" i="26" s="1"/>
  <c r="AB173" i="8"/>
  <c r="AB207" i="8" s="1"/>
  <c r="AA17" i="26" s="1"/>
  <c r="AD192" i="8"/>
  <c r="AD226" i="8" s="1"/>
  <c r="AC36" i="26" s="1"/>
  <c r="AF181" i="8"/>
  <c r="AF215" i="8" s="1"/>
  <c r="AE25" i="26" s="1"/>
  <c r="AB171" i="8"/>
  <c r="AB205" i="8" s="1"/>
  <c r="AA15" i="26" s="1"/>
  <c r="AC171" i="8"/>
  <c r="AC205" i="8" s="1"/>
  <c r="AB15" i="26" s="1"/>
  <c r="AE185" i="8"/>
  <c r="AE219" i="8" s="1"/>
  <c r="AD29" i="26" s="1"/>
  <c r="AE183" i="8"/>
  <c r="AE217" i="8" s="1"/>
  <c r="AD27" i="26" s="1"/>
  <c r="AE175" i="41"/>
  <c r="AE209" i="41" s="1"/>
  <c r="AD19" i="42" s="1"/>
  <c r="AF197" i="41"/>
  <c r="AF231" i="41" s="1"/>
  <c r="AE41" i="42" s="1"/>
  <c r="AB174" i="41"/>
  <c r="AB208" i="41" s="1"/>
  <c r="AA18" i="42" s="1"/>
  <c r="AF170" i="41"/>
  <c r="AF204" i="41" s="1"/>
  <c r="AE14" i="42" s="1"/>
  <c r="AG194" i="41"/>
  <c r="AG228" i="41" s="1"/>
  <c r="AF38" i="42" s="1"/>
  <c r="AC173" i="8"/>
  <c r="AC207" i="8" s="1"/>
  <c r="AB17" i="26" s="1"/>
  <c r="AE195" i="8"/>
  <c r="AE229" i="8" s="1"/>
  <c r="AD39" i="26" s="1"/>
  <c r="AB192" i="8"/>
  <c r="AB226" i="8" s="1"/>
  <c r="AA36" i="26" s="1"/>
  <c r="AD181" i="8"/>
  <c r="AD215" i="8" s="1"/>
  <c r="AC25" i="26" s="1"/>
  <c r="AD179" i="8"/>
  <c r="AD213" i="8" s="1"/>
  <c r="AC23" i="26" s="1"/>
  <c r="AG187" i="8"/>
  <c r="AG221" i="8" s="1"/>
  <c r="AF31" i="26" s="1"/>
  <c r="AC177" i="8"/>
  <c r="AC211" i="8" s="1"/>
  <c r="AB21" i="26" s="1"/>
  <c r="AG185" i="8"/>
  <c r="AG219" i="8" s="1"/>
  <c r="AF29" i="26" s="1"/>
  <c r="AC175" i="8"/>
  <c r="AC209" i="8" s="1"/>
  <c r="AB19" i="26" s="1"/>
  <c r="AF187" i="8"/>
  <c r="AF221" i="8" s="1"/>
  <c r="AE31" i="26" s="1"/>
  <c r="AB177" i="8"/>
  <c r="AB211" i="8" s="1"/>
  <c r="AA21" i="26" s="1"/>
  <c r="AD196" i="8"/>
  <c r="AD230" i="8" s="1"/>
  <c r="AC40" i="26" s="1"/>
  <c r="AF185" i="8"/>
  <c r="AF219" i="8" s="1"/>
  <c r="AE29" i="26" s="1"/>
  <c r="AB175" i="8"/>
  <c r="AB209" i="8" s="1"/>
  <c r="AA19" i="26" s="1"/>
  <c r="AB186" i="41"/>
  <c r="AB220" i="41" s="1"/>
  <c r="AA30" i="42" s="1"/>
  <c r="AB197" i="41"/>
  <c r="AB231" i="41" s="1"/>
  <c r="AA41" i="42" s="1"/>
  <c r="AE186" i="41"/>
  <c r="AE220" i="41" s="1"/>
  <c r="AD30" i="42" s="1"/>
  <c r="AF190" i="41"/>
  <c r="AF224" i="41" s="1"/>
  <c r="AE34" i="42" s="1"/>
  <c r="AF188" i="41"/>
  <c r="AF222" i="41" s="1"/>
  <c r="AE32" i="42" s="1"/>
  <c r="AG180" i="41"/>
  <c r="AG214" i="41" s="1"/>
  <c r="AF24" i="42" s="1"/>
  <c r="AD176" i="41"/>
  <c r="AD210" i="41" s="1"/>
  <c r="AC20" i="42" s="1"/>
  <c r="AC176" i="41"/>
  <c r="AC210" i="41" s="1"/>
  <c r="AB20" i="42" s="1"/>
  <c r="AG188" i="41"/>
  <c r="AG222" i="41" s="1"/>
  <c r="AF32" i="42" s="1"/>
  <c r="AC191" i="41"/>
  <c r="AC225" i="41" s="1"/>
  <c r="AB35" i="42" s="1"/>
  <c r="AE169" i="41"/>
  <c r="AE203" i="41" s="1"/>
  <c r="AD13" i="42" s="1"/>
  <c r="AB169" i="41"/>
  <c r="AB203" i="41" s="1"/>
  <c r="AA13" i="42" s="1"/>
  <c r="AD195" i="41"/>
  <c r="AD229" i="41" s="1"/>
  <c r="AC39" i="42" s="1"/>
  <c r="AF180" i="41"/>
  <c r="AF214" i="41" s="1"/>
  <c r="AE24" i="42" s="1"/>
  <c r="AG186" i="41"/>
  <c r="AG220" i="41" s="1"/>
  <c r="AF30" i="42" s="1"/>
  <c r="AE187" i="41"/>
  <c r="AE221" i="41" s="1"/>
  <c r="AD31" i="42" s="1"/>
  <c r="AB172" i="41"/>
  <c r="AB206" i="41" s="1"/>
  <c r="AA16" i="42" s="1"/>
  <c r="AD197" i="41"/>
  <c r="AD231" i="41" s="1"/>
  <c r="AC41" i="42" s="1"/>
  <c r="AD177" i="41"/>
  <c r="AD211" i="41" s="1"/>
  <c r="AC21" i="42" s="1"/>
  <c r="AB196" i="41"/>
  <c r="AB230" i="41" s="1"/>
  <c r="AA40" i="42" s="1"/>
  <c r="AE194" i="41"/>
  <c r="AE228" i="41" s="1"/>
  <c r="AD38" i="42" s="1"/>
  <c r="AF196" i="41"/>
  <c r="AF230" i="41" s="1"/>
  <c r="AE40" i="42" s="1"/>
  <c r="AC183" i="41"/>
  <c r="AC217" i="41" s="1"/>
  <c r="AB27" i="42" s="1"/>
  <c r="AE192" i="41"/>
  <c r="AE226" i="41" s="1"/>
  <c r="AD36" i="42" s="1"/>
  <c r="AD187" i="41"/>
  <c r="AD221" i="41" s="1"/>
  <c r="AC31" i="42" s="1"/>
  <c r="AE172" i="41"/>
  <c r="AE206" i="41" s="1"/>
  <c r="AD16" i="42" s="1"/>
  <c r="AG197" i="41"/>
  <c r="AG231" i="41" s="1"/>
  <c r="AF41" i="42" s="1"/>
  <c r="AG170" i="41"/>
  <c r="AG204" i="41" s="1"/>
  <c r="AF14" i="42" s="1"/>
  <c r="AG172" i="41"/>
  <c r="AG206" i="41" s="1"/>
  <c r="AF16" i="42" s="1"/>
  <c r="AB194" i="41"/>
  <c r="AB228" i="41" s="1"/>
  <c r="AA38" i="42" s="1"/>
  <c r="AE185" i="41"/>
  <c r="AE219" i="41" s="1"/>
  <c r="AD29" i="42" s="1"/>
  <c r="AF176" i="41"/>
  <c r="AF210" i="41" s="1"/>
  <c r="AE20" i="42" s="1"/>
  <c r="AG179" i="41"/>
  <c r="AG213" i="41" s="1"/>
  <c r="AF23" i="42" s="1"/>
  <c r="AD193" i="41"/>
  <c r="AD227" i="41" s="1"/>
  <c r="AC37" i="42" s="1"/>
  <c r="AE183" i="41"/>
  <c r="AE217" i="41" s="1"/>
  <c r="AD27" i="42" s="1"/>
  <c r="AD188" i="41"/>
  <c r="AD222" i="41" s="1"/>
  <c r="AC32" i="42" s="1"/>
  <c r="AG182" i="41"/>
  <c r="AG216" i="41" s="1"/>
  <c r="AF26" i="42" s="1"/>
  <c r="AA195" i="41"/>
  <c r="AA229" i="41" s="1"/>
  <c r="Z39" i="42" s="1"/>
  <c r="AA193" i="41"/>
  <c r="AA227" i="41" s="1"/>
  <c r="Z37" i="42" s="1"/>
  <c r="AE191" i="41"/>
  <c r="AE225" i="41" s="1"/>
  <c r="AD35" i="42" s="1"/>
  <c r="AB177" i="41"/>
  <c r="AB211" i="41" s="1"/>
  <c r="AA21" i="42" s="1"/>
  <c r="AB181" i="41"/>
  <c r="AB215" i="41" s="1"/>
  <c r="AA25" i="42" s="1"/>
  <c r="AC179" i="41"/>
  <c r="AC213" i="41" s="1"/>
  <c r="AB23" i="42" s="1"/>
  <c r="AE177" i="41"/>
  <c r="AE211" i="41" s="1"/>
  <c r="AD21" i="42" s="1"/>
  <c r="AE188" i="41"/>
  <c r="AE222" i="41" s="1"/>
  <c r="AD32" i="42" s="1"/>
  <c r="AG189" i="41"/>
  <c r="AG223" i="41" s="1"/>
  <c r="AF33" i="42" s="1"/>
  <c r="AF179" i="41"/>
  <c r="AF213" i="41" s="1"/>
  <c r="AE23" i="42" s="1"/>
  <c r="AG175" i="41"/>
  <c r="AG209" i="41" s="1"/>
  <c r="AF19" i="42" s="1"/>
  <c r="AA194" i="41"/>
  <c r="AA228" i="41" s="1"/>
  <c r="Z38" i="42" s="1"/>
  <c r="AF174" i="41"/>
  <c r="AF208" i="41" s="1"/>
  <c r="AE18" i="42" s="1"/>
  <c r="AE184" i="41"/>
  <c r="AE218" i="41" s="1"/>
  <c r="AD28" i="42" s="1"/>
  <c r="AB192" i="41"/>
  <c r="AB226" i="41" s="1"/>
  <c r="AA36" i="42" s="1"/>
  <c r="AC182" i="41"/>
  <c r="AC216" i="41" s="1"/>
  <c r="AB26" i="42" s="1"/>
  <c r="AC196" i="41"/>
  <c r="AC230" i="41" s="1"/>
  <c r="AB40" i="42" s="1"/>
  <c r="AD190" i="41"/>
  <c r="AD224" i="41" s="1"/>
  <c r="AC34" i="42" s="1"/>
  <c r="AD179" i="41"/>
  <c r="AD213" i="41" s="1"/>
  <c r="AC23" i="42" s="1"/>
  <c r="AC189" i="41"/>
  <c r="AC223" i="41" s="1"/>
  <c r="AB33" i="42" s="1"/>
  <c r="AA196" i="41"/>
  <c r="AA230" i="41" s="1"/>
  <c r="Z40" i="42" s="1"/>
  <c r="AC193" i="41"/>
  <c r="AC227" i="41" s="1"/>
  <c r="AB37" i="42" s="1"/>
  <c r="AE178" i="41"/>
  <c r="AE212" i="41" s="1"/>
  <c r="AD22" i="42" s="1"/>
  <c r="AF181" i="41"/>
  <c r="AF215" i="41" s="1"/>
  <c r="AE25" i="42" s="1"/>
  <c r="AG191" i="41"/>
  <c r="AG225" i="41" s="1"/>
  <c r="AF35" i="42" s="1"/>
  <c r="AG196" i="41"/>
  <c r="AG230" i="41" s="1"/>
  <c r="AF40" i="42" s="1"/>
  <c r="AD189" i="41"/>
  <c r="AD223" i="41" s="1"/>
  <c r="AC33" i="42" s="1"/>
  <c r="AD191" i="41"/>
  <c r="AD225" i="41" s="1"/>
  <c r="AC35" i="42" s="1"/>
  <c r="AE176" i="41"/>
  <c r="AE210" i="41" s="1"/>
  <c r="AD20" i="42" s="1"/>
  <c r="AE195" i="41"/>
  <c r="AE229" i="41" s="1"/>
  <c r="AD39" i="42" s="1"/>
  <c r="AB176" i="41"/>
  <c r="AB210" i="41" s="1"/>
  <c r="AA20" i="42" s="1"/>
  <c r="AB191" i="41"/>
  <c r="AB225" i="41" s="1"/>
  <c r="AA35" i="42" s="1"/>
  <c r="AG171" i="41"/>
  <c r="AG205" i="41" s="1"/>
  <c r="AF15" i="42" s="1"/>
  <c r="AG187" i="41"/>
  <c r="AG221" i="41" s="1"/>
  <c r="AF31" i="42" s="1"/>
  <c r="AF184" i="41"/>
  <c r="AF218" i="41" s="1"/>
  <c r="AE28" i="42" s="1"/>
  <c r="AF191" i="41"/>
  <c r="AF225" i="41" s="1"/>
  <c r="AE35" i="42" s="1"/>
  <c r="AF172" i="41"/>
  <c r="AF206" i="41" s="1"/>
  <c r="AE16" i="42" s="1"/>
  <c r="AG183" i="41"/>
  <c r="AG217" i="41" s="1"/>
  <c r="AF27" i="42" s="1"/>
  <c r="AE193" i="41"/>
  <c r="AE227" i="41" s="1"/>
  <c r="AD37" i="42" s="1"/>
  <c r="AB173" i="41"/>
  <c r="AB207" i="41" s="1"/>
  <c r="AA17" i="42" s="1"/>
  <c r="AD178" i="41"/>
  <c r="AD212" i="41" s="1"/>
  <c r="AC22" i="42" s="1"/>
  <c r="AC177" i="41"/>
  <c r="AC211" i="41" s="1"/>
  <c r="AB21" i="42" s="1"/>
  <c r="AD192" i="41"/>
  <c r="AD226" i="41" s="1"/>
  <c r="AC36" i="42" s="1"/>
  <c r="AD182" i="41"/>
  <c r="AD216" i="41" s="1"/>
  <c r="AC26" i="42" s="1"/>
  <c r="AG184" i="41"/>
  <c r="AG218" i="41" s="1"/>
  <c r="AF28" i="42" s="1"/>
  <c r="AC187" i="41"/>
  <c r="AC221" i="41" s="1"/>
  <c r="AB31" i="42" s="1"/>
  <c r="AC184" i="41"/>
  <c r="AC218" i="41" s="1"/>
  <c r="AB28" i="42" s="1"/>
  <c r="AC178" i="41"/>
  <c r="AC212" i="41" s="1"/>
  <c r="AB22" i="42" s="1"/>
  <c r="AD175" i="41"/>
  <c r="AD209" i="41" s="1"/>
  <c r="AC19" i="42" s="1"/>
  <c r="AD185" i="41"/>
  <c r="AD219" i="41" s="1"/>
  <c r="AC29" i="42" s="1"/>
  <c r="AE182" i="41"/>
  <c r="AE216" i="41" s="1"/>
  <c r="AD26" i="42" s="1"/>
  <c r="AB171" i="41"/>
  <c r="AB205" i="41" s="1"/>
  <c r="AA15" i="42" s="1"/>
  <c r="AG169" i="41"/>
  <c r="AG203" i="41" s="1"/>
  <c r="AF13" i="42" s="1"/>
  <c r="AG177" i="41"/>
  <c r="AG211" i="41" s="1"/>
  <c r="AF21" i="42" s="1"/>
  <c r="AG195" i="41"/>
  <c r="AG229" i="41" s="1"/>
  <c r="AF39" i="42" s="1"/>
  <c r="AF187" i="41"/>
  <c r="AF221" i="41" s="1"/>
  <c r="AE31" i="42" s="1"/>
  <c r="AF193" i="41"/>
  <c r="AF227" i="41" s="1"/>
  <c r="AE37" i="42" s="1"/>
  <c r="AA192" i="41"/>
  <c r="AA226" i="41" s="1"/>
  <c r="Z36" i="42" s="1"/>
  <c r="AF185" i="41"/>
  <c r="AF219" i="41" s="1"/>
  <c r="AE29" i="42" s="1"/>
  <c r="AD194" i="41"/>
  <c r="AD228" i="41" s="1"/>
  <c r="AC38" i="42" s="1"/>
  <c r="AG192" i="41"/>
  <c r="AG226" i="41" s="1"/>
  <c r="AF36" i="42" s="1"/>
  <c r="AC175" i="41"/>
  <c r="AC209" i="41" s="1"/>
  <c r="AB19" i="42" s="1"/>
  <c r="AE171" i="41"/>
  <c r="AE205" i="41" s="1"/>
  <c r="AD15" i="42" s="1"/>
  <c r="AD183" i="41"/>
  <c r="AD217" i="41" s="1"/>
  <c r="AC27" i="42" s="1"/>
  <c r="AC169" i="41"/>
  <c r="AC203" i="41" s="1"/>
  <c r="AB13" i="42" s="1"/>
  <c r="AC180" i="41"/>
  <c r="AC214" i="41" s="1"/>
  <c r="AB24" i="42" s="1"/>
  <c r="AE170" i="41"/>
  <c r="AE204" i="41" s="1"/>
  <c r="AD14" i="42" s="1"/>
  <c r="AE189" i="41"/>
  <c r="AE223" i="41" s="1"/>
  <c r="AD33" i="42" s="1"/>
  <c r="AD186" i="41"/>
  <c r="AD220" i="41" s="1"/>
  <c r="AC30" i="42" s="1"/>
  <c r="AE180" i="41"/>
  <c r="AE214" i="41" s="1"/>
  <c r="AD24" i="42" s="1"/>
  <c r="AE190" i="41"/>
  <c r="AE224" i="41" s="1"/>
  <c r="AD34" i="42" s="1"/>
  <c r="AE197" i="41"/>
  <c r="AE231" i="41" s="1"/>
  <c r="AD41" i="42" s="1"/>
  <c r="AB184" i="41"/>
  <c r="AB218" i="41" s="1"/>
  <c r="AA28" i="42" s="1"/>
  <c r="AB185" i="41"/>
  <c r="AB219" i="41" s="1"/>
  <c r="AA29" i="42" s="1"/>
  <c r="AB195" i="41"/>
  <c r="AB229" i="41" s="1"/>
  <c r="AA39" i="42" s="1"/>
  <c r="AE174" i="41"/>
  <c r="AE208" i="41" s="1"/>
  <c r="AD18" i="42" s="1"/>
  <c r="AG174" i="41"/>
  <c r="AG208" i="41" s="1"/>
  <c r="AF18" i="42" s="1"/>
  <c r="AG176" i="41"/>
  <c r="AG210" i="41" s="1"/>
  <c r="AF20" i="42" s="1"/>
  <c r="AG190" i="41"/>
  <c r="AG224" i="41" s="1"/>
  <c r="AF34" i="42" s="1"/>
  <c r="AF175" i="41"/>
  <c r="AF209" i="41" s="1"/>
  <c r="AE19" i="42" s="1"/>
  <c r="AF177" i="41"/>
  <c r="AF211" i="41" s="1"/>
  <c r="AE21" i="42" s="1"/>
  <c r="AF189" i="41"/>
  <c r="AF223" i="41" s="1"/>
  <c r="AE33" i="42" s="1"/>
  <c r="AB182" i="41"/>
  <c r="AB216" i="41" s="1"/>
  <c r="AA26" i="42" s="1"/>
  <c r="AB193" i="41"/>
  <c r="AB227" i="41" s="1"/>
  <c r="AA37" i="42" s="1"/>
  <c r="AA191" i="41"/>
  <c r="AA225" i="41" s="1"/>
  <c r="AC174" i="41"/>
  <c r="AC208" i="41" s="1"/>
  <c r="AB18" i="42" s="1"/>
  <c r="AC186" i="41"/>
  <c r="AC220" i="41" s="1"/>
  <c r="AB30" i="42" s="1"/>
  <c r="AC197" i="41"/>
  <c r="AC231" i="41" s="1"/>
  <c r="AB41" i="42" s="1"/>
  <c r="AC170" i="41"/>
  <c r="AC204" i="41" s="1"/>
  <c r="AB14" i="42" s="1"/>
  <c r="AF195" i="41"/>
  <c r="AF229" i="41" s="1"/>
  <c r="AE39" i="42" s="1"/>
  <c r="AC185" i="41"/>
  <c r="AC219" i="41" s="1"/>
  <c r="AB29" i="42" s="1"/>
  <c r="AD171" i="41"/>
  <c r="AD205" i="41" s="1"/>
  <c r="AC15" i="42" s="1"/>
  <c r="AC192" i="41"/>
  <c r="AC226" i="41" s="1"/>
  <c r="AB36" i="42" s="1"/>
  <c r="AC195" i="41"/>
  <c r="AC229" i="41" s="1"/>
  <c r="AB39" i="42" s="1"/>
  <c r="AD184" i="41"/>
  <c r="AD218" i="41" s="1"/>
  <c r="AC28" i="42" s="1"/>
  <c r="AC181" i="41"/>
  <c r="AC215" i="41" s="1"/>
  <c r="AB25" i="42" s="1"/>
  <c r="AD196" i="41"/>
  <c r="AD230" i="41" s="1"/>
  <c r="AC40" i="42" s="1"/>
  <c r="AC190" i="41"/>
  <c r="AC224" i="41" s="1"/>
  <c r="AB34" i="42" s="1"/>
  <c r="AC173" i="41"/>
  <c r="AC207" i="41" s="1"/>
  <c r="AB17" i="42" s="1"/>
  <c r="AB180" i="41"/>
  <c r="AB214" i="41" s="1"/>
  <c r="AA24" i="42" s="1"/>
  <c r="AD169" i="41"/>
  <c r="AD203" i="41" s="1"/>
  <c r="AC13" i="42" s="1"/>
  <c r="AG183" i="8"/>
  <c r="AG217" i="8" s="1"/>
  <c r="AF27" i="26" s="1"/>
  <c r="AD177" i="8"/>
  <c r="AD211" i="8" s="1"/>
  <c r="AC21" i="26" s="1"/>
  <c r="AA133" i="8"/>
  <c r="AA99" i="8"/>
  <c r="AA65" i="8"/>
  <c r="AA190" i="41"/>
  <c r="AA224" i="41" s="1"/>
  <c r="AH65" i="41"/>
  <c r="Z18" i="8"/>
  <c r="AA18" i="8"/>
  <c r="AB18" i="8"/>
  <c r="Z23" i="8"/>
  <c r="AA95" i="8" l="1"/>
  <c r="AA94" i="8"/>
  <c r="AA93" i="8"/>
  <c r="AA92" i="8"/>
  <c r="AA91" i="8"/>
  <c r="AA90" i="8"/>
  <c r="AA89" i="8"/>
  <c r="AA88" i="8"/>
  <c r="AA87" i="8"/>
  <c r="AA86" i="8"/>
  <c r="AA85" i="8"/>
  <c r="AA84" i="8"/>
  <c r="AA83" i="8"/>
  <c r="AA82" i="8"/>
  <c r="AA81" i="8"/>
  <c r="AA80" i="8"/>
  <c r="AA79" i="8"/>
  <c r="AA77" i="8"/>
  <c r="AA73" i="8"/>
  <c r="AA72" i="8"/>
  <c r="AA71" i="8"/>
  <c r="AA70" i="8"/>
  <c r="AA69" i="8"/>
  <c r="AA68" i="8"/>
  <c r="AA76" i="8"/>
  <c r="AA67" i="8"/>
  <c r="AA66" i="8"/>
  <c r="AA74" i="8"/>
  <c r="AA78" i="8"/>
  <c r="AA75" i="8"/>
  <c r="AA129" i="8"/>
  <c r="AA128" i="8"/>
  <c r="AA127" i="8"/>
  <c r="AA126" i="8"/>
  <c r="AA125" i="8"/>
  <c r="AA124" i="8"/>
  <c r="AA123" i="8"/>
  <c r="AA122" i="8"/>
  <c r="AA121" i="8"/>
  <c r="AA120" i="8"/>
  <c r="AA119" i="8"/>
  <c r="AA118" i="8"/>
  <c r="AA117" i="8"/>
  <c r="AA116" i="8"/>
  <c r="AA115" i="8"/>
  <c r="AA114" i="8"/>
  <c r="AA113" i="8"/>
  <c r="AA112" i="8"/>
  <c r="AA111" i="8"/>
  <c r="AA110" i="8"/>
  <c r="AA109" i="8"/>
  <c r="AA108" i="8"/>
  <c r="AA107" i="8"/>
  <c r="AA106" i="8"/>
  <c r="AA105" i="8"/>
  <c r="AA104" i="8"/>
  <c r="AA103" i="8"/>
  <c r="AA102" i="8"/>
  <c r="AA101" i="8"/>
  <c r="Y31" i="41"/>
  <c r="X31" i="41"/>
  <c r="W31" i="41"/>
  <c r="V31" i="41"/>
  <c r="U31" i="41"/>
  <c r="Z215" i="42"/>
  <c r="Z181" i="42"/>
  <c r="Z147" i="42"/>
  <c r="Z113" i="42"/>
  <c r="Z79" i="42"/>
  <c r="Z45" i="42"/>
  <c r="Z11" i="42"/>
  <c r="Z215" i="26"/>
  <c r="Z181" i="26"/>
  <c r="Z147" i="26"/>
  <c r="Z113" i="26"/>
  <c r="Z79" i="26"/>
  <c r="Z11" i="26"/>
  <c r="B3" i="44"/>
  <c r="B5" i="44"/>
  <c r="B2" i="42"/>
  <c r="Z34" i="42"/>
  <c r="Z35" i="42"/>
  <c r="Z45" i="26"/>
  <c r="D62" i="35"/>
  <c r="D62" i="43"/>
  <c r="AA193" i="8" l="1"/>
  <c r="AA227" i="8" s="1"/>
  <c r="Z37" i="26" s="1"/>
  <c r="AA194" i="8"/>
  <c r="AA228" i="8" s="1"/>
  <c r="Z38" i="26" s="1"/>
  <c r="AA195" i="8"/>
  <c r="AA229" i="8" s="1"/>
  <c r="Z39" i="26" s="1"/>
  <c r="AA196" i="8"/>
  <c r="AA230" i="8" s="1"/>
  <c r="Z40" i="26" s="1"/>
  <c r="AA197" i="8"/>
  <c r="AA231" i="8" s="1"/>
  <c r="Z41" i="26" s="1"/>
  <c r="AA191" i="8"/>
  <c r="AA190" i="8"/>
  <c r="AA192" i="8"/>
  <c r="B16" i="16"/>
  <c r="B12" i="16"/>
  <c r="B8" i="16"/>
  <c r="B4" i="16"/>
  <c r="B3" i="16"/>
  <c r="B44" i="21"/>
  <c r="B66" i="44"/>
  <c r="B65" i="44"/>
  <c r="B64" i="44"/>
  <c r="B63" i="44"/>
  <c r="B62" i="44"/>
  <c r="B61" i="44"/>
  <c r="B60" i="44"/>
  <c r="B59" i="44"/>
  <c r="B58" i="44"/>
  <c r="B57" i="44"/>
  <c r="B56" i="44"/>
  <c r="B55" i="44"/>
  <c r="B54" i="44"/>
  <c r="B53" i="44"/>
  <c r="B52" i="44"/>
  <c r="B51" i="44"/>
  <c r="B50" i="44"/>
  <c r="B49" i="44"/>
  <c r="B48" i="44"/>
  <c r="B47" i="44"/>
  <c r="B46" i="44"/>
  <c r="B45" i="44"/>
  <c r="B44" i="44"/>
  <c r="B43" i="44"/>
  <c r="Y42" i="44"/>
  <c r="X42" i="44"/>
  <c r="W42" i="44"/>
  <c r="V42" i="44"/>
  <c r="U42" i="44"/>
  <c r="T42" i="44"/>
  <c r="S42" i="44"/>
  <c r="R42" i="44"/>
  <c r="Q42" i="44"/>
  <c r="P42" i="44"/>
  <c r="O42" i="44"/>
  <c r="N42" i="44"/>
  <c r="M42" i="44"/>
  <c r="L42" i="44"/>
  <c r="K42" i="44"/>
  <c r="J42" i="44"/>
  <c r="I42" i="44"/>
  <c r="H42" i="44"/>
  <c r="G42" i="44"/>
  <c r="F42" i="44"/>
  <c r="E42" i="44"/>
  <c r="D42" i="44"/>
  <c r="C42" i="44"/>
  <c r="B31" i="44"/>
  <c r="B30" i="44"/>
  <c r="B29" i="44"/>
  <c r="B28" i="44"/>
  <c r="B27" i="44"/>
  <c r="B26" i="44"/>
  <c r="B25" i="44"/>
  <c r="B24" i="44"/>
  <c r="B23" i="44"/>
  <c r="B22" i="44"/>
  <c r="B21" i="44"/>
  <c r="B20" i="44"/>
  <c r="B19" i="44"/>
  <c r="B18" i="44"/>
  <c r="B17" i="44"/>
  <c r="B16" i="44"/>
  <c r="B15" i="44"/>
  <c r="B14" i="44"/>
  <c r="B13" i="44"/>
  <c r="B12" i="44"/>
  <c r="B11" i="44"/>
  <c r="B10" i="44"/>
  <c r="B9" i="44"/>
  <c r="Y8" i="44"/>
  <c r="X8" i="44"/>
  <c r="W8" i="44"/>
  <c r="V8" i="44"/>
  <c r="U8" i="44"/>
  <c r="T8" i="44"/>
  <c r="S8" i="44"/>
  <c r="R8" i="44"/>
  <c r="Q8" i="44"/>
  <c r="P8" i="44"/>
  <c r="O8" i="44"/>
  <c r="N8" i="44"/>
  <c r="M8" i="44"/>
  <c r="L8" i="44"/>
  <c r="K8" i="44"/>
  <c r="J8" i="44"/>
  <c r="I8" i="44"/>
  <c r="H8" i="44"/>
  <c r="G8" i="44"/>
  <c r="F8" i="44"/>
  <c r="E8" i="44"/>
  <c r="D8" i="44"/>
  <c r="C8" i="44"/>
  <c r="C51" i="43"/>
  <c r="C50" i="43"/>
  <c r="C49" i="43"/>
  <c r="C48" i="43"/>
  <c r="C47" i="43"/>
  <c r="C46" i="43"/>
  <c r="C45" i="43"/>
  <c r="C44" i="43"/>
  <c r="C43" i="43"/>
  <c r="C42" i="43"/>
  <c r="C41" i="43"/>
  <c r="C40" i="43"/>
  <c r="C38" i="43"/>
  <c r="C37" i="43"/>
  <c r="C36" i="43"/>
  <c r="C35" i="43"/>
  <c r="C34" i="43"/>
  <c r="C33" i="43"/>
  <c r="C32" i="43"/>
  <c r="C31" i="43"/>
  <c r="C30" i="43"/>
  <c r="C29" i="43"/>
  <c r="C28" i="43"/>
  <c r="C27" i="43"/>
  <c r="C25" i="43"/>
  <c r="C24" i="43"/>
  <c r="C23" i="43"/>
  <c r="C22" i="43"/>
  <c r="C21" i="43"/>
  <c r="C20" i="43"/>
  <c r="C19" i="43"/>
  <c r="C18" i="43"/>
  <c r="C17" i="43"/>
  <c r="C16" i="43"/>
  <c r="C15" i="43"/>
  <c r="C14" i="43"/>
  <c r="B240" i="42"/>
  <c r="B239" i="42"/>
  <c r="B238" i="42"/>
  <c r="B237" i="42"/>
  <c r="B236" i="42"/>
  <c r="B235" i="42"/>
  <c r="B234" i="42"/>
  <c r="B233" i="42"/>
  <c r="B232" i="42"/>
  <c r="B231" i="42"/>
  <c r="B230" i="42"/>
  <c r="B229" i="42"/>
  <c r="B228" i="42"/>
  <c r="B227" i="42"/>
  <c r="B226" i="42"/>
  <c r="B225" i="42"/>
  <c r="B224" i="42"/>
  <c r="B223" i="42"/>
  <c r="B222" i="42"/>
  <c r="B221" i="42"/>
  <c r="B220" i="42"/>
  <c r="B219" i="42"/>
  <c r="B218" i="42"/>
  <c r="B217" i="42"/>
  <c r="B216" i="42"/>
  <c r="Y215" i="42"/>
  <c r="X215" i="42"/>
  <c r="W215" i="42"/>
  <c r="V215" i="42"/>
  <c r="U215" i="42"/>
  <c r="T215" i="42"/>
  <c r="S215" i="42"/>
  <c r="R215" i="42"/>
  <c r="Q215" i="42"/>
  <c r="P215" i="42"/>
  <c r="O215" i="42"/>
  <c r="N215" i="42"/>
  <c r="M215" i="42"/>
  <c r="L215" i="42"/>
  <c r="K215" i="42"/>
  <c r="J215" i="42"/>
  <c r="I215" i="42"/>
  <c r="H215" i="42"/>
  <c r="G215" i="42"/>
  <c r="F215" i="42"/>
  <c r="E215" i="42"/>
  <c r="D215" i="42"/>
  <c r="C215" i="42"/>
  <c r="B205" i="42"/>
  <c r="B204" i="42"/>
  <c r="B203" i="42"/>
  <c r="B202" i="42"/>
  <c r="B201" i="42"/>
  <c r="B200" i="42"/>
  <c r="B199" i="42"/>
  <c r="B198" i="42"/>
  <c r="B197" i="42"/>
  <c r="B196" i="42"/>
  <c r="B195" i="42"/>
  <c r="B194" i="42"/>
  <c r="B193" i="42"/>
  <c r="B192" i="42"/>
  <c r="B191" i="42"/>
  <c r="B190" i="42"/>
  <c r="B189" i="42"/>
  <c r="B188" i="42"/>
  <c r="B187" i="42"/>
  <c r="B186" i="42"/>
  <c r="B185" i="42"/>
  <c r="B184" i="42"/>
  <c r="B183" i="42"/>
  <c r="B182" i="42"/>
  <c r="Y181" i="42"/>
  <c r="X181" i="42"/>
  <c r="W181" i="42"/>
  <c r="V181" i="42"/>
  <c r="U181" i="42"/>
  <c r="T181" i="42"/>
  <c r="S181" i="42"/>
  <c r="R181" i="42"/>
  <c r="Q181" i="42"/>
  <c r="P181" i="42"/>
  <c r="O181" i="42"/>
  <c r="N181" i="42"/>
  <c r="M181" i="42"/>
  <c r="L181" i="42"/>
  <c r="K181" i="42"/>
  <c r="J181" i="42"/>
  <c r="I181" i="42"/>
  <c r="H181" i="42"/>
  <c r="G181" i="42"/>
  <c r="F181" i="42"/>
  <c r="E181" i="42"/>
  <c r="D181" i="42"/>
  <c r="C181" i="42"/>
  <c r="B171" i="42"/>
  <c r="B170" i="42"/>
  <c r="B169" i="42"/>
  <c r="B168" i="42"/>
  <c r="B167" i="42"/>
  <c r="B166" i="42"/>
  <c r="B165" i="42"/>
  <c r="B164" i="42"/>
  <c r="B163" i="42"/>
  <c r="B162" i="42"/>
  <c r="B161" i="42"/>
  <c r="B160" i="42"/>
  <c r="B159" i="42"/>
  <c r="B158" i="42"/>
  <c r="B157" i="42"/>
  <c r="B156" i="42"/>
  <c r="B155" i="42"/>
  <c r="B154" i="42"/>
  <c r="B153" i="42"/>
  <c r="B152" i="42"/>
  <c r="B151" i="42"/>
  <c r="B150" i="42"/>
  <c r="B149" i="42"/>
  <c r="B148" i="42"/>
  <c r="Y147" i="42"/>
  <c r="X147" i="42"/>
  <c r="W147" i="42"/>
  <c r="V147" i="42"/>
  <c r="U147" i="42"/>
  <c r="T147" i="42"/>
  <c r="S147" i="42"/>
  <c r="R147" i="42"/>
  <c r="Q147" i="42"/>
  <c r="P147" i="42"/>
  <c r="O147" i="42"/>
  <c r="N147" i="42"/>
  <c r="M147" i="42"/>
  <c r="L147" i="42"/>
  <c r="K147" i="42"/>
  <c r="J147" i="42"/>
  <c r="I147" i="42"/>
  <c r="H147" i="42"/>
  <c r="G147" i="42"/>
  <c r="F147" i="42"/>
  <c r="E147" i="42"/>
  <c r="D147" i="42"/>
  <c r="C147" i="42"/>
  <c r="B137" i="42"/>
  <c r="B136" i="42"/>
  <c r="B135" i="42"/>
  <c r="B134" i="42"/>
  <c r="B133" i="42"/>
  <c r="B132" i="42"/>
  <c r="B131" i="42"/>
  <c r="B130" i="42"/>
  <c r="B129" i="42"/>
  <c r="B128" i="42"/>
  <c r="B127" i="42"/>
  <c r="B126" i="42"/>
  <c r="B125" i="42"/>
  <c r="B124" i="42"/>
  <c r="B123" i="42"/>
  <c r="B122" i="42"/>
  <c r="B121" i="42"/>
  <c r="B120" i="42"/>
  <c r="B119" i="42"/>
  <c r="B118" i="42"/>
  <c r="B117" i="42"/>
  <c r="B116" i="42"/>
  <c r="B115" i="42"/>
  <c r="B114" i="42"/>
  <c r="Y113" i="42"/>
  <c r="X113" i="42"/>
  <c r="W113" i="42"/>
  <c r="V113" i="42"/>
  <c r="U113" i="42"/>
  <c r="T113" i="42"/>
  <c r="S113" i="42"/>
  <c r="R113" i="42"/>
  <c r="Q113" i="42"/>
  <c r="P113" i="42"/>
  <c r="O113" i="42"/>
  <c r="N113" i="42"/>
  <c r="M113" i="42"/>
  <c r="L113" i="42"/>
  <c r="K113" i="42"/>
  <c r="J113" i="42"/>
  <c r="I113" i="42"/>
  <c r="H113" i="42"/>
  <c r="G113" i="42"/>
  <c r="F113" i="42"/>
  <c r="E113" i="42"/>
  <c r="D113" i="42"/>
  <c r="C113" i="42"/>
  <c r="B103" i="42"/>
  <c r="B102" i="42"/>
  <c r="B101" i="42"/>
  <c r="B100" i="42"/>
  <c r="B99" i="42"/>
  <c r="B98" i="42"/>
  <c r="B97" i="42"/>
  <c r="B96" i="42"/>
  <c r="B95" i="42"/>
  <c r="B94" i="42"/>
  <c r="B93" i="42"/>
  <c r="B92" i="42"/>
  <c r="B91" i="42"/>
  <c r="B90" i="42"/>
  <c r="B89" i="42"/>
  <c r="B88" i="42"/>
  <c r="B87" i="42"/>
  <c r="B86" i="42"/>
  <c r="B85" i="42"/>
  <c r="B84" i="42"/>
  <c r="B83" i="42"/>
  <c r="B82" i="42"/>
  <c r="B81" i="42"/>
  <c r="B80" i="42"/>
  <c r="Y79" i="42"/>
  <c r="X79" i="42"/>
  <c r="W79" i="42"/>
  <c r="V79" i="42"/>
  <c r="U79" i="42"/>
  <c r="T79" i="42"/>
  <c r="S79" i="42"/>
  <c r="R79" i="42"/>
  <c r="Q79" i="42"/>
  <c r="P79" i="42"/>
  <c r="O79" i="42"/>
  <c r="N79" i="42"/>
  <c r="M79" i="42"/>
  <c r="L79" i="42"/>
  <c r="K79" i="42"/>
  <c r="J79" i="42"/>
  <c r="I79" i="42"/>
  <c r="H79" i="42"/>
  <c r="G79" i="42"/>
  <c r="F79" i="42"/>
  <c r="E79" i="42"/>
  <c r="D79" i="42"/>
  <c r="C79" i="42"/>
  <c r="B69" i="42"/>
  <c r="B68" i="42"/>
  <c r="B67" i="42"/>
  <c r="B66" i="42"/>
  <c r="B65" i="42"/>
  <c r="B64" i="42"/>
  <c r="B63" i="42"/>
  <c r="B62" i="42"/>
  <c r="B61" i="42"/>
  <c r="B60" i="42"/>
  <c r="B59" i="42"/>
  <c r="B58" i="42"/>
  <c r="B57" i="42"/>
  <c r="B56" i="42"/>
  <c r="B55" i="42"/>
  <c r="B54" i="42"/>
  <c r="B53" i="42"/>
  <c r="B52" i="42"/>
  <c r="B51" i="42"/>
  <c r="B50" i="42"/>
  <c r="B49" i="42"/>
  <c r="B48" i="42"/>
  <c r="B47" i="42"/>
  <c r="B46" i="42"/>
  <c r="Y45" i="42"/>
  <c r="X45" i="42"/>
  <c r="W45" i="42"/>
  <c r="V45" i="42"/>
  <c r="U45" i="42"/>
  <c r="T45" i="42"/>
  <c r="S45" i="42"/>
  <c r="R45" i="42"/>
  <c r="Q45" i="42"/>
  <c r="P45" i="42"/>
  <c r="O45" i="42"/>
  <c r="N45" i="42"/>
  <c r="M45" i="42"/>
  <c r="L45" i="42"/>
  <c r="K45" i="42"/>
  <c r="J45" i="42"/>
  <c r="I45" i="42"/>
  <c r="H45" i="42"/>
  <c r="G45" i="42"/>
  <c r="F45" i="42"/>
  <c r="E45" i="42"/>
  <c r="D45" i="42"/>
  <c r="C45" i="42"/>
  <c r="B35" i="42"/>
  <c r="B34" i="42"/>
  <c r="B33" i="42"/>
  <c r="B32" i="42"/>
  <c r="B31" i="42"/>
  <c r="B30" i="42"/>
  <c r="B29" i="42"/>
  <c r="B28" i="42"/>
  <c r="B27" i="42"/>
  <c r="B26" i="42"/>
  <c r="B25" i="42"/>
  <c r="B24" i="42"/>
  <c r="B23" i="42"/>
  <c r="B22" i="42"/>
  <c r="B21" i="42"/>
  <c r="B20" i="42"/>
  <c r="B19" i="42"/>
  <c r="B18" i="42"/>
  <c r="B17" i="42"/>
  <c r="B16" i="42"/>
  <c r="B15" i="42"/>
  <c r="B14" i="42"/>
  <c r="B13" i="42"/>
  <c r="B12" i="42"/>
  <c r="Y11" i="42"/>
  <c r="X11" i="42"/>
  <c r="W11" i="42"/>
  <c r="V11" i="42"/>
  <c r="U11" i="42"/>
  <c r="T11" i="42"/>
  <c r="S11" i="42"/>
  <c r="R11" i="42"/>
  <c r="Q11" i="42"/>
  <c r="P11" i="42"/>
  <c r="O11" i="42"/>
  <c r="N11" i="42"/>
  <c r="M11" i="42"/>
  <c r="L11" i="42"/>
  <c r="K11" i="42"/>
  <c r="J11" i="42"/>
  <c r="I11" i="42"/>
  <c r="H11" i="42"/>
  <c r="G11" i="42"/>
  <c r="F11" i="42"/>
  <c r="E11" i="42"/>
  <c r="D11" i="42"/>
  <c r="C11" i="42"/>
  <c r="F297" i="41"/>
  <c r="E296" i="41"/>
  <c r="E295" i="41"/>
  <c r="E294" i="41"/>
  <c r="E293" i="41"/>
  <c r="E292" i="41"/>
  <c r="E291" i="41"/>
  <c r="E290" i="41"/>
  <c r="E289" i="41"/>
  <c r="E288" i="41"/>
  <c r="E287" i="41"/>
  <c r="E286" i="41"/>
  <c r="C266" i="41"/>
  <c r="C259" i="41"/>
  <c r="C258" i="41"/>
  <c r="C257" i="41"/>
  <c r="C256" i="41"/>
  <c r="C255" i="41"/>
  <c r="C254" i="41"/>
  <c r="C253" i="41"/>
  <c r="C252" i="41"/>
  <c r="C251" i="41"/>
  <c r="C250" i="41"/>
  <c r="C249" i="41"/>
  <c r="C248" i="41"/>
  <c r="C247" i="41"/>
  <c r="C246" i="41"/>
  <c r="C245" i="41"/>
  <c r="C244" i="41"/>
  <c r="C243" i="41"/>
  <c r="C242" i="41"/>
  <c r="C241" i="41"/>
  <c r="C240" i="41"/>
  <c r="C239" i="41"/>
  <c r="C238" i="41"/>
  <c r="C237" i="41"/>
  <c r="C236" i="41"/>
  <c r="Z235" i="41"/>
  <c r="Y235" i="41"/>
  <c r="X235" i="41"/>
  <c r="W235" i="41"/>
  <c r="V235" i="41"/>
  <c r="U235" i="41"/>
  <c r="T235" i="41"/>
  <c r="S235" i="41"/>
  <c r="R235" i="41"/>
  <c r="Q235" i="41"/>
  <c r="P235" i="41"/>
  <c r="O235" i="41"/>
  <c r="N235" i="41"/>
  <c r="M235" i="41"/>
  <c r="L235" i="41"/>
  <c r="K235" i="41"/>
  <c r="J235" i="41"/>
  <c r="I235" i="41"/>
  <c r="H235" i="41"/>
  <c r="G235" i="41"/>
  <c r="F235" i="41"/>
  <c r="E235" i="41"/>
  <c r="D235" i="41"/>
  <c r="D236" i="41" s="1"/>
  <c r="D237" i="41" s="1"/>
  <c r="D238" i="41" s="1"/>
  <c r="D239" i="41" s="1"/>
  <c r="D240" i="41" s="1"/>
  <c r="D241" i="41" s="1"/>
  <c r="D242" i="41" s="1"/>
  <c r="D243" i="41" s="1"/>
  <c r="D244" i="41" s="1"/>
  <c r="D245" i="41" s="1"/>
  <c r="D246" i="41" s="1"/>
  <c r="D247" i="41" s="1"/>
  <c r="D248" i="41" s="1"/>
  <c r="D249" i="41" s="1"/>
  <c r="D250" i="41" s="1"/>
  <c r="D251" i="41" s="1"/>
  <c r="D252" i="41" s="1"/>
  <c r="D253" i="41" s="1"/>
  <c r="D254" i="41" s="1"/>
  <c r="D255" i="41" s="1"/>
  <c r="D256" i="41" s="1"/>
  <c r="D257" i="41" s="1"/>
  <c r="D258" i="41" s="1"/>
  <c r="D259" i="41" s="1"/>
  <c r="C226" i="41"/>
  <c r="C225" i="41"/>
  <c r="C224" i="41"/>
  <c r="C223" i="41"/>
  <c r="C222" i="41"/>
  <c r="C221" i="41"/>
  <c r="C220" i="41"/>
  <c r="C219" i="41"/>
  <c r="C218" i="41"/>
  <c r="C217" i="41"/>
  <c r="C216" i="41"/>
  <c r="C215" i="41"/>
  <c r="C214" i="41"/>
  <c r="C213" i="41"/>
  <c r="C212" i="41"/>
  <c r="C211" i="41"/>
  <c r="C210" i="41"/>
  <c r="C209" i="41"/>
  <c r="C208" i="41"/>
  <c r="C207" i="41"/>
  <c r="C206" i="41"/>
  <c r="C205" i="41"/>
  <c r="C204" i="41"/>
  <c r="C203" i="41"/>
  <c r="C202" i="41"/>
  <c r="Z201" i="41"/>
  <c r="Y201" i="41"/>
  <c r="X201" i="41"/>
  <c r="W201" i="41"/>
  <c r="V201" i="41"/>
  <c r="U201" i="41"/>
  <c r="T201" i="41"/>
  <c r="S201" i="41"/>
  <c r="R201" i="41"/>
  <c r="Q201" i="41"/>
  <c r="P201" i="41"/>
  <c r="O201" i="41"/>
  <c r="N201" i="41"/>
  <c r="M201" i="41"/>
  <c r="L201" i="41"/>
  <c r="K201" i="41"/>
  <c r="J201" i="41"/>
  <c r="I201" i="41"/>
  <c r="H201" i="41"/>
  <c r="G201" i="41"/>
  <c r="F201" i="41"/>
  <c r="E201" i="41"/>
  <c r="D201" i="41"/>
  <c r="C191" i="41"/>
  <c r="C190" i="41"/>
  <c r="C189" i="41"/>
  <c r="C188" i="41"/>
  <c r="C187" i="41"/>
  <c r="C186" i="41"/>
  <c r="C185" i="41"/>
  <c r="C184" i="41"/>
  <c r="C183" i="41"/>
  <c r="C182" i="41"/>
  <c r="C181" i="41"/>
  <c r="C180" i="41"/>
  <c r="C179" i="41"/>
  <c r="C178" i="41"/>
  <c r="C177" i="41"/>
  <c r="C176" i="41"/>
  <c r="C175" i="41"/>
  <c r="C174" i="41"/>
  <c r="C173" i="41"/>
  <c r="C172" i="41"/>
  <c r="C171" i="41"/>
  <c r="C170" i="41"/>
  <c r="C169" i="41"/>
  <c r="C168" i="41"/>
  <c r="Z167" i="41"/>
  <c r="Y167" i="41"/>
  <c r="X167" i="41"/>
  <c r="W167" i="41"/>
  <c r="V167" i="41"/>
  <c r="U167" i="41"/>
  <c r="T167" i="41"/>
  <c r="S167" i="41"/>
  <c r="R167" i="41"/>
  <c r="Q167" i="41"/>
  <c r="P167" i="41"/>
  <c r="O167" i="41"/>
  <c r="N167" i="41"/>
  <c r="M167" i="41"/>
  <c r="L167" i="41"/>
  <c r="K167" i="41"/>
  <c r="J167" i="41"/>
  <c r="I167" i="41"/>
  <c r="H167" i="41"/>
  <c r="G167" i="41"/>
  <c r="F167" i="41"/>
  <c r="E167" i="41"/>
  <c r="D167" i="41"/>
  <c r="C157" i="41"/>
  <c r="C156" i="41"/>
  <c r="C155" i="41"/>
  <c r="C154" i="41"/>
  <c r="C153" i="41"/>
  <c r="C152" i="41"/>
  <c r="C151" i="41"/>
  <c r="C150" i="41"/>
  <c r="C149" i="41"/>
  <c r="C148" i="41"/>
  <c r="C147" i="41"/>
  <c r="C146" i="41"/>
  <c r="C145" i="41"/>
  <c r="C144" i="41"/>
  <c r="C143" i="41"/>
  <c r="C142" i="41"/>
  <c r="C141" i="41"/>
  <c r="C140" i="41"/>
  <c r="C139" i="41"/>
  <c r="C138" i="41"/>
  <c r="C137" i="41"/>
  <c r="C136" i="41"/>
  <c r="C135" i="41"/>
  <c r="C134" i="41"/>
  <c r="Z133" i="41"/>
  <c r="Y133" i="41"/>
  <c r="X133" i="41"/>
  <c r="W133" i="41"/>
  <c r="V133" i="41"/>
  <c r="U133" i="41"/>
  <c r="T133" i="41"/>
  <c r="S133" i="41"/>
  <c r="R133" i="41"/>
  <c r="Q133" i="41"/>
  <c r="P133" i="41"/>
  <c r="O133" i="41"/>
  <c r="N133" i="41"/>
  <c r="M133" i="41"/>
  <c r="L133" i="41"/>
  <c r="K133" i="41"/>
  <c r="J133" i="41"/>
  <c r="I133" i="41"/>
  <c r="H133" i="41"/>
  <c r="G133" i="41"/>
  <c r="F133" i="41"/>
  <c r="E133" i="41"/>
  <c r="D133" i="41"/>
  <c r="D134" i="41" s="1"/>
  <c r="D135" i="41" s="1"/>
  <c r="D136" i="41" s="1"/>
  <c r="D137" i="41" s="1"/>
  <c r="D138" i="41" s="1"/>
  <c r="D139" i="41" s="1"/>
  <c r="D140" i="41" s="1"/>
  <c r="D141" i="41" s="1"/>
  <c r="D142" i="41" s="1"/>
  <c r="D143" i="41" s="1"/>
  <c r="D144" i="41" s="1"/>
  <c r="D145" i="41" s="1"/>
  <c r="D146" i="41" s="1"/>
  <c r="D147" i="41" s="1"/>
  <c r="D148" i="41" s="1"/>
  <c r="D149" i="41" s="1"/>
  <c r="D150" i="41" s="1"/>
  <c r="D151" i="41" s="1"/>
  <c r="D152" i="41" s="1"/>
  <c r="D153" i="41" s="1"/>
  <c r="D154" i="41" s="1"/>
  <c r="D155" i="41" s="1"/>
  <c r="D156" i="41" s="1"/>
  <c r="D157" i="41" s="1"/>
  <c r="D158" i="41" s="1"/>
  <c r="D159" i="41" s="1"/>
  <c r="D160" i="41" s="1"/>
  <c r="D161" i="41" s="1"/>
  <c r="D162" i="41" s="1"/>
  <c r="D163" i="41" s="1"/>
  <c r="C122" i="41"/>
  <c r="C121" i="41"/>
  <c r="C120" i="41"/>
  <c r="C119" i="41"/>
  <c r="C118" i="41"/>
  <c r="C117" i="41"/>
  <c r="C116" i="41"/>
  <c r="C115" i="41"/>
  <c r="C114" i="41"/>
  <c r="C113" i="41"/>
  <c r="C112" i="41"/>
  <c r="C111" i="41"/>
  <c r="C110" i="41"/>
  <c r="C109" i="41"/>
  <c r="C108" i="41"/>
  <c r="C107" i="41"/>
  <c r="C106" i="41"/>
  <c r="C105" i="41"/>
  <c r="C104" i="41"/>
  <c r="C103" i="41"/>
  <c r="C102" i="41"/>
  <c r="C101" i="41"/>
  <c r="C100" i="41"/>
  <c r="Z99" i="41"/>
  <c r="Y99" i="41"/>
  <c r="X99" i="41"/>
  <c r="W99" i="41"/>
  <c r="V99" i="41"/>
  <c r="U99" i="41"/>
  <c r="T99" i="41"/>
  <c r="S99" i="41"/>
  <c r="R99" i="41"/>
  <c r="Q99" i="41"/>
  <c r="P99" i="41"/>
  <c r="O99" i="41"/>
  <c r="N99" i="41"/>
  <c r="M99" i="41"/>
  <c r="L99" i="41"/>
  <c r="K99" i="41"/>
  <c r="J99" i="41"/>
  <c r="I99" i="41"/>
  <c r="H99" i="41"/>
  <c r="G99" i="41"/>
  <c r="F99" i="41"/>
  <c r="E99" i="41"/>
  <c r="D99" i="41"/>
  <c r="C87" i="41"/>
  <c r="C86" i="41"/>
  <c r="C85" i="41"/>
  <c r="C84" i="41"/>
  <c r="C83" i="41"/>
  <c r="C82" i="41"/>
  <c r="C81" i="41"/>
  <c r="C80" i="41"/>
  <c r="C79" i="41"/>
  <c r="C78" i="41"/>
  <c r="C77" i="41"/>
  <c r="C76" i="41"/>
  <c r="C75" i="41"/>
  <c r="C74" i="41"/>
  <c r="C73" i="41"/>
  <c r="C72" i="41"/>
  <c r="C71" i="41"/>
  <c r="C70" i="41"/>
  <c r="AH69" i="41"/>
  <c r="C69" i="41"/>
  <c r="AH68" i="41"/>
  <c r="C68" i="41"/>
  <c r="AH67" i="41"/>
  <c r="C67" i="41"/>
  <c r="AH66" i="41"/>
  <c r="C66" i="41"/>
  <c r="Z65" i="41"/>
  <c r="Y65" i="41"/>
  <c r="X65" i="41"/>
  <c r="W65" i="41"/>
  <c r="V65" i="41"/>
  <c r="U65" i="41"/>
  <c r="T65" i="41"/>
  <c r="S65" i="41"/>
  <c r="R65" i="41"/>
  <c r="Q65" i="41"/>
  <c r="P65" i="41"/>
  <c r="O65" i="41"/>
  <c r="N65" i="41"/>
  <c r="M65" i="41"/>
  <c r="L65" i="41"/>
  <c r="K65" i="41"/>
  <c r="J65" i="41"/>
  <c r="I65" i="41"/>
  <c r="H65" i="41"/>
  <c r="G65" i="41"/>
  <c r="F65" i="41"/>
  <c r="E65" i="41"/>
  <c r="D65" i="41"/>
  <c r="C56" i="41"/>
  <c r="C55" i="41"/>
  <c r="C54" i="41"/>
  <c r="C53" i="41"/>
  <c r="C52" i="41"/>
  <c r="C51" i="41"/>
  <c r="C50" i="41"/>
  <c r="C49" i="41"/>
  <c r="C48" i="41"/>
  <c r="B28" i="41"/>
  <c r="B27" i="41"/>
  <c r="B26" i="41"/>
  <c r="B25" i="41"/>
  <c r="B24" i="41"/>
  <c r="Y23" i="41"/>
  <c r="X23" i="41"/>
  <c r="W23" i="41"/>
  <c r="V23" i="41"/>
  <c r="U23" i="41"/>
  <c r="Y18" i="41"/>
  <c r="X18" i="41"/>
  <c r="W18" i="41"/>
  <c r="V18" i="41"/>
  <c r="U18" i="41"/>
  <c r="T18" i="41"/>
  <c r="S18" i="41"/>
  <c r="R18" i="41"/>
  <c r="Q18" i="41"/>
  <c r="P18" i="41"/>
  <c r="O18" i="41"/>
  <c r="N18" i="41"/>
  <c r="M18" i="41"/>
  <c r="L18" i="41"/>
  <c r="K18" i="41"/>
  <c r="J18" i="41"/>
  <c r="I18" i="41"/>
  <c r="H18" i="41"/>
  <c r="G18" i="41"/>
  <c r="F18" i="41"/>
  <c r="B15" i="16"/>
  <c r="B11" i="16"/>
  <c r="C69" i="5"/>
  <c r="C68" i="5"/>
  <c r="C7" i="43" l="1"/>
  <c r="F287" i="41"/>
  <c r="F291" i="41"/>
  <c r="F292" i="41"/>
  <c r="F293" i="41"/>
  <c r="F294" i="41"/>
  <c r="F295" i="41"/>
  <c r="F296" i="41"/>
  <c r="F288" i="41"/>
  <c r="F289" i="41"/>
  <c r="F290" i="41"/>
  <c r="F286" i="41"/>
  <c r="C4" i="43"/>
  <c r="D4" i="43" s="1"/>
  <c r="Q92" i="41"/>
  <c r="Q93" i="41"/>
  <c r="Q89" i="41"/>
  <c r="Q91" i="41"/>
  <c r="Q87" i="41"/>
  <c r="Q85" i="41"/>
  <c r="Q81" i="41"/>
  <c r="Q77" i="41"/>
  <c r="Q90" i="41"/>
  <c r="Q95" i="41"/>
  <c r="Q86" i="41"/>
  <c r="Q82" i="41"/>
  <c r="Q78" i="41"/>
  <c r="Q74" i="41"/>
  <c r="Q94" i="41"/>
  <c r="Q83" i="41"/>
  <c r="Q79" i="41"/>
  <c r="Q75" i="41"/>
  <c r="Q88" i="41"/>
  <c r="Q69" i="41"/>
  <c r="Q70" i="41"/>
  <c r="Q66" i="41"/>
  <c r="Q80" i="41"/>
  <c r="Q84" i="41"/>
  <c r="Q76" i="41"/>
  <c r="Q71" i="41"/>
  <c r="Q67" i="41"/>
  <c r="Q73" i="41"/>
  <c r="Q72" i="41"/>
  <c r="Q68" i="41"/>
  <c r="F94" i="41"/>
  <c r="F90" i="41"/>
  <c r="F95" i="41"/>
  <c r="F91" i="41"/>
  <c r="F92" i="41"/>
  <c r="F88" i="41"/>
  <c r="F83" i="41"/>
  <c r="F87" i="41"/>
  <c r="F84" i="41"/>
  <c r="F80" i="41"/>
  <c r="F85" i="41"/>
  <c r="F81" i="41"/>
  <c r="F77" i="41"/>
  <c r="F73" i="41"/>
  <c r="F93" i="41"/>
  <c r="F89" i="41"/>
  <c r="F86" i="41"/>
  <c r="F82" i="41"/>
  <c r="F78" i="41"/>
  <c r="F74" i="41"/>
  <c r="F76" i="41"/>
  <c r="F72" i="41"/>
  <c r="F68" i="41"/>
  <c r="F69" i="41"/>
  <c r="F75" i="41"/>
  <c r="F70" i="41"/>
  <c r="F66" i="41"/>
  <c r="F79" i="41"/>
  <c r="F71" i="41"/>
  <c r="F67" i="41"/>
  <c r="V94" i="41"/>
  <c r="V90" i="41"/>
  <c r="V95" i="41"/>
  <c r="V91" i="41"/>
  <c r="V92" i="41"/>
  <c r="V88" i="41"/>
  <c r="V83" i="41"/>
  <c r="V84" i="41"/>
  <c r="V80" i="41"/>
  <c r="V89" i="41"/>
  <c r="V87" i="41"/>
  <c r="V85" i="41"/>
  <c r="V81" i="41"/>
  <c r="V77" i="41"/>
  <c r="V73" i="41"/>
  <c r="V86" i="41"/>
  <c r="V82" i="41"/>
  <c r="V78" i="41"/>
  <c r="V74" i="41"/>
  <c r="V79" i="41"/>
  <c r="V68" i="41"/>
  <c r="V72" i="41"/>
  <c r="V76" i="41"/>
  <c r="V69" i="41"/>
  <c r="V93" i="41"/>
  <c r="V70" i="41"/>
  <c r="V66" i="41"/>
  <c r="V75" i="41"/>
  <c r="V71" i="41"/>
  <c r="V67" i="41"/>
  <c r="G95" i="41"/>
  <c r="G91" i="41"/>
  <c r="G92" i="41"/>
  <c r="G87" i="41"/>
  <c r="G84" i="41"/>
  <c r="G80" i="41"/>
  <c r="G76" i="41"/>
  <c r="G94" i="41"/>
  <c r="G85" i="41"/>
  <c r="G81" i="41"/>
  <c r="G77" i="41"/>
  <c r="G73" i="41"/>
  <c r="G93" i="41"/>
  <c r="G89" i="41"/>
  <c r="G86" i="41"/>
  <c r="G82" i="41"/>
  <c r="G78" i="41"/>
  <c r="G74" i="41"/>
  <c r="G72" i="41"/>
  <c r="G68" i="41"/>
  <c r="G83" i="41"/>
  <c r="G90" i="41"/>
  <c r="G69" i="41"/>
  <c r="G75" i="41"/>
  <c r="G70" i="41"/>
  <c r="G66" i="41"/>
  <c r="G79" i="41"/>
  <c r="G71" i="41"/>
  <c r="G67" i="41"/>
  <c r="G88" i="41"/>
  <c r="O95" i="41"/>
  <c r="O91" i="41"/>
  <c r="O92" i="41"/>
  <c r="O88" i="41"/>
  <c r="O93" i="41"/>
  <c r="O84" i="41"/>
  <c r="O80" i="41"/>
  <c r="O76" i="41"/>
  <c r="O87" i="41"/>
  <c r="O85" i="41"/>
  <c r="O81" i="41"/>
  <c r="O77" i="41"/>
  <c r="O73" i="41"/>
  <c r="O90" i="41"/>
  <c r="O86" i="41"/>
  <c r="O82" i="41"/>
  <c r="O78" i="41"/>
  <c r="O74" i="41"/>
  <c r="O83" i="41"/>
  <c r="O75" i="41"/>
  <c r="O72" i="41"/>
  <c r="O68" i="41"/>
  <c r="O69" i="41"/>
  <c r="O89" i="41"/>
  <c r="O79" i="41"/>
  <c r="O94" i="41"/>
  <c r="O70" i="41"/>
  <c r="O66" i="41"/>
  <c r="O71" i="41"/>
  <c r="O67" i="41"/>
  <c r="W95" i="41"/>
  <c r="W91" i="41"/>
  <c r="W92" i="41"/>
  <c r="W90" i="41"/>
  <c r="W88" i="41"/>
  <c r="W84" i="41"/>
  <c r="W80" i="41"/>
  <c r="W76" i="41"/>
  <c r="W89" i="41"/>
  <c r="W87" i="41"/>
  <c r="W85" i="41"/>
  <c r="W81" i="41"/>
  <c r="W77" i="41"/>
  <c r="W73" i="41"/>
  <c r="W94" i="41"/>
  <c r="W86" i="41"/>
  <c r="W82" i="41"/>
  <c r="W78" i="41"/>
  <c r="W74" i="41"/>
  <c r="W93" i="41"/>
  <c r="W79" i="41"/>
  <c r="W68" i="41"/>
  <c r="W72" i="41"/>
  <c r="W69" i="41"/>
  <c r="W70" i="41"/>
  <c r="W66" i="41"/>
  <c r="W75" i="41"/>
  <c r="W71" i="41"/>
  <c r="W67" i="41"/>
  <c r="W83" i="41"/>
  <c r="F127" i="41"/>
  <c r="F123" i="41"/>
  <c r="F119" i="41"/>
  <c r="F115" i="41"/>
  <c r="F111" i="41"/>
  <c r="F128" i="41"/>
  <c r="F124" i="41"/>
  <c r="F120" i="41"/>
  <c r="F116" i="41"/>
  <c r="F112" i="41"/>
  <c r="F108" i="41"/>
  <c r="F126" i="41"/>
  <c r="F122" i="41"/>
  <c r="F118" i="41"/>
  <c r="F106" i="41"/>
  <c r="F102" i="41"/>
  <c r="F121" i="41"/>
  <c r="F117" i="41"/>
  <c r="F110" i="41"/>
  <c r="F125" i="41"/>
  <c r="F107" i="41"/>
  <c r="F103" i="41"/>
  <c r="F129" i="41"/>
  <c r="F114" i="41"/>
  <c r="F104" i="41"/>
  <c r="F100" i="41"/>
  <c r="F101" i="41"/>
  <c r="F105" i="41"/>
  <c r="F113" i="41"/>
  <c r="F109" i="41"/>
  <c r="N127" i="41"/>
  <c r="N123" i="41"/>
  <c r="N119" i="41"/>
  <c r="N115" i="41"/>
  <c r="N111" i="41"/>
  <c r="N128" i="41"/>
  <c r="N124" i="41"/>
  <c r="N120" i="41"/>
  <c r="N116" i="41"/>
  <c r="N112" i="41"/>
  <c r="N108" i="41"/>
  <c r="N126" i="41"/>
  <c r="N122" i="41"/>
  <c r="N118" i="41"/>
  <c r="N121" i="41"/>
  <c r="N106" i="41"/>
  <c r="N102" i="41"/>
  <c r="N125" i="41"/>
  <c r="N114" i="41"/>
  <c r="N109" i="41"/>
  <c r="N129" i="41"/>
  <c r="N107" i="41"/>
  <c r="N103" i="41"/>
  <c r="N113" i="41"/>
  <c r="N104" i="41"/>
  <c r="N100" i="41"/>
  <c r="N117" i="41"/>
  <c r="N110" i="41"/>
  <c r="N101" i="41"/>
  <c r="N105" i="41"/>
  <c r="V127" i="41"/>
  <c r="V123" i="41"/>
  <c r="V119" i="41"/>
  <c r="V115" i="41"/>
  <c r="V111" i="41"/>
  <c r="V128" i="41"/>
  <c r="V124" i="41"/>
  <c r="V120" i="41"/>
  <c r="V116" i="41"/>
  <c r="V112" i="41"/>
  <c r="V108" i="41"/>
  <c r="V126" i="41"/>
  <c r="V122" i="41"/>
  <c r="V118" i="41"/>
  <c r="V125" i="41"/>
  <c r="V106" i="41"/>
  <c r="V102" i="41"/>
  <c r="V129" i="41"/>
  <c r="V113" i="41"/>
  <c r="V107" i="41"/>
  <c r="V103" i="41"/>
  <c r="V110" i="41"/>
  <c r="V104" i="41"/>
  <c r="V100" i="41"/>
  <c r="V101" i="41"/>
  <c r="V109" i="41"/>
  <c r="V121" i="41"/>
  <c r="V114" i="41"/>
  <c r="V105" i="41"/>
  <c r="V117" i="41"/>
  <c r="H95" i="41"/>
  <c r="H91" i="41"/>
  <c r="H92" i="41"/>
  <c r="H93" i="41"/>
  <c r="H89" i="41"/>
  <c r="H87" i="41"/>
  <c r="H84" i="41"/>
  <c r="H80" i="41"/>
  <c r="H94" i="41"/>
  <c r="H85" i="41"/>
  <c r="H81" i="41"/>
  <c r="H86" i="41"/>
  <c r="H82" i="41"/>
  <c r="H78" i="41"/>
  <c r="H74" i="41"/>
  <c r="H90" i="41"/>
  <c r="H88" i="41"/>
  <c r="H83" i="41"/>
  <c r="H79" i="41"/>
  <c r="H75" i="41"/>
  <c r="H76" i="41"/>
  <c r="H69" i="41"/>
  <c r="H73" i="41"/>
  <c r="H70" i="41"/>
  <c r="H66" i="41"/>
  <c r="H77" i="41"/>
  <c r="H71" i="41"/>
  <c r="H67" i="41"/>
  <c r="H68" i="41"/>
  <c r="H72" i="41"/>
  <c r="P95" i="41"/>
  <c r="P91" i="41"/>
  <c r="P92" i="41"/>
  <c r="P93" i="41"/>
  <c r="P89" i="41"/>
  <c r="P84" i="41"/>
  <c r="P80" i="41"/>
  <c r="P87" i="41"/>
  <c r="P85" i="41"/>
  <c r="P81" i="41"/>
  <c r="P90" i="41"/>
  <c r="P86" i="41"/>
  <c r="P82" i="41"/>
  <c r="P78" i="41"/>
  <c r="P74" i="41"/>
  <c r="P94" i="41"/>
  <c r="P83" i="41"/>
  <c r="P79" i="41"/>
  <c r="P75" i="41"/>
  <c r="P69" i="41"/>
  <c r="P77" i="41"/>
  <c r="P70" i="41"/>
  <c r="P66" i="41"/>
  <c r="P76" i="41"/>
  <c r="P71" i="41"/>
  <c r="P67" i="41"/>
  <c r="P88" i="41"/>
  <c r="P73" i="41"/>
  <c r="P68" i="41"/>
  <c r="P72" i="41"/>
  <c r="X95" i="41"/>
  <c r="X91" i="41"/>
  <c r="X92" i="41"/>
  <c r="X93" i="41"/>
  <c r="X89" i="41"/>
  <c r="X90" i="41"/>
  <c r="X88" i="41"/>
  <c r="X84" i="41"/>
  <c r="X80" i="41"/>
  <c r="X87" i="41"/>
  <c r="X85" i="41"/>
  <c r="X81" i="41"/>
  <c r="X94" i="41"/>
  <c r="X86" i="41"/>
  <c r="X82" i="41"/>
  <c r="X78" i="41"/>
  <c r="X74" i="41"/>
  <c r="X83" i="41"/>
  <c r="X79" i="41"/>
  <c r="X75" i="41"/>
  <c r="X72" i="41"/>
  <c r="X69" i="41"/>
  <c r="X76" i="41"/>
  <c r="X73" i="41"/>
  <c r="X70" i="41"/>
  <c r="X66" i="41"/>
  <c r="X71" i="41"/>
  <c r="X67" i="41"/>
  <c r="X68" i="41"/>
  <c r="X77" i="41"/>
  <c r="G127" i="41"/>
  <c r="G123" i="41"/>
  <c r="G119" i="41"/>
  <c r="G115" i="41"/>
  <c r="G111" i="41"/>
  <c r="G128" i="41"/>
  <c r="G124" i="41"/>
  <c r="G120" i="41"/>
  <c r="G116" i="41"/>
  <c r="G129" i="41"/>
  <c r="G125" i="41"/>
  <c r="G121" i="41"/>
  <c r="G117" i="41"/>
  <c r="G113" i="41"/>
  <c r="G126" i="41"/>
  <c r="G122" i="41"/>
  <c r="G118" i="41"/>
  <c r="G114" i="41"/>
  <c r="G110" i="41"/>
  <c r="G107" i="41"/>
  <c r="G103" i="41"/>
  <c r="G112" i="41"/>
  <c r="G104" i="41"/>
  <c r="G100" i="41"/>
  <c r="G108" i="41"/>
  <c r="G109" i="41"/>
  <c r="G105" i="41"/>
  <c r="G106" i="41"/>
  <c r="G102" i="41"/>
  <c r="G101" i="41"/>
  <c r="O127" i="41"/>
  <c r="O123" i="41"/>
  <c r="O119" i="41"/>
  <c r="O115" i="41"/>
  <c r="O111" i="41"/>
  <c r="O128" i="41"/>
  <c r="O124" i="41"/>
  <c r="O120" i="41"/>
  <c r="O116" i="41"/>
  <c r="O129" i="41"/>
  <c r="O125" i="41"/>
  <c r="O121" i="41"/>
  <c r="O117" i="41"/>
  <c r="O113" i="41"/>
  <c r="O109" i="41"/>
  <c r="O126" i="41"/>
  <c r="O122" i="41"/>
  <c r="O118" i="41"/>
  <c r="O114" i="41"/>
  <c r="O110" i="41"/>
  <c r="O107" i="41"/>
  <c r="O103" i="41"/>
  <c r="O104" i="41"/>
  <c r="O100" i="41"/>
  <c r="O108" i="41"/>
  <c r="O105" i="41"/>
  <c r="O106" i="41"/>
  <c r="O102" i="41"/>
  <c r="O112" i="41"/>
  <c r="O101" i="41"/>
  <c r="W127" i="41"/>
  <c r="W123" i="41"/>
  <c r="W119" i="41"/>
  <c r="W115" i="41"/>
  <c r="W111" i="41"/>
  <c r="W128" i="41"/>
  <c r="W124" i="41"/>
  <c r="W120" i="41"/>
  <c r="W116" i="41"/>
  <c r="W129" i="41"/>
  <c r="W125" i="41"/>
  <c r="W121" i="41"/>
  <c r="W117" i="41"/>
  <c r="W113" i="41"/>
  <c r="W109" i="41"/>
  <c r="W126" i="41"/>
  <c r="W122" i="41"/>
  <c r="W118" i="41"/>
  <c r="W114" i="41"/>
  <c r="W110" i="41"/>
  <c r="W107" i="41"/>
  <c r="W103" i="41"/>
  <c r="W104" i="41"/>
  <c r="W100" i="41"/>
  <c r="W112" i="41"/>
  <c r="W105" i="41"/>
  <c r="W101" i="41"/>
  <c r="W106" i="41"/>
  <c r="W108" i="41"/>
  <c r="W102" i="41"/>
  <c r="H128" i="41"/>
  <c r="H124" i="41"/>
  <c r="H120" i="41"/>
  <c r="H116" i="41"/>
  <c r="H112" i="41"/>
  <c r="H129" i="41"/>
  <c r="H125" i="41"/>
  <c r="H121" i="41"/>
  <c r="H117" i="41"/>
  <c r="H113" i="41"/>
  <c r="H109" i="41"/>
  <c r="H127" i="41"/>
  <c r="H123" i="41"/>
  <c r="H119" i="41"/>
  <c r="H115" i="41"/>
  <c r="H110" i="41"/>
  <c r="H107" i="41"/>
  <c r="H103" i="41"/>
  <c r="H104" i="41"/>
  <c r="H100" i="41"/>
  <c r="H114" i="41"/>
  <c r="H108" i="41"/>
  <c r="H118" i="41"/>
  <c r="H105" i="41"/>
  <c r="H101" i="41"/>
  <c r="H122" i="41"/>
  <c r="H111" i="41"/>
  <c r="H106" i="41"/>
  <c r="H102" i="41"/>
  <c r="H126" i="41"/>
  <c r="P128" i="41"/>
  <c r="P124" i="41"/>
  <c r="P120" i="41"/>
  <c r="P116" i="41"/>
  <c r="P112" i="41"/>
  <c r="P129" i="41"/>
  <c r="P125" i="41"/>
  <c r="P121" i="41"/>
  <c r="P117" i="41"/>
  <c r="P113" i="41"/>
  <c r="P109" i="41"/>
  <c r="P127" i="41"/>
  <c r="P123" i="41"/>
  <c r="P119" i="41"/>
  <c r="P114" i="41"/>
  <c r="P107" i="41"/>
  <c r="P103" i="41"/>
  <c r="P111" i="41"/>
  <c r="P104" i="41"/>
  <c r="P100" i="41"/>
  <c r="P118" i="41"/>
  <c r="P122" i="41"/>
  <c r="P108" i="41"/>
  <c r="P105" i="41"/>
  <c r="P101" i="41"/>
  <c r="P126" i="41"/>
  <c r="P110" i="41"/>
  <c r="P102" i="41"/>
  <c r="P115" i="41"/>
  <c r="P106" i="41"/>
  <c r="X128" i="41"/>
  <c r="X124" i="41"/>
  <c r="X120" i="41"/>
  <c r="X116" i="41"/>
  <c r="X112" i="41"/>
  <c r="X108" i="41"/>
  <c r="X129" i="41"/>
  <c r="X125" i="41"/>
  <c r="X121" i="41"/>
  <c r="X117" i="41"/>
  <c r="X113" i="41"/>
  <c r="X109" i="41"/>
  <c r="X127" i="41"/>
  <c r="X123" i="41"/>
  <c r="X119" i="41"/>
  <c r="X107" i="41"/>
  <c r="X103" i="41"/>
  <c r="X118" i="41"/>
  <c r="X110" i="41"/>
  <c r="X104" i="41"/>
  <c r="X100" i="41"/>
  <c r="X122" i="41"/>
  <c r="X126" i="41"/>
  <c r="X115" i="41"/>
  <c r="X105" i="41"/>
  <c r="X101" i="41"/>
  <c r="X114" i="41"/>
  <c r="X106" i="41"/>
  <c r="X111" i="41"/>
  <c r="X102" i="41"/>
  <c r="D266" i="41"/>
  <c r="D260" i="41"/>
  <c r="J92" i="41"/>
  <c r="J93" i="41"/>
  <c r="J89" i="41"/>
  <c r="J94" i="41"/>
  <c r="J90" i="41"/>
  <c r="J85" i="41"/>
  <c r="J81" i="41"/>
  <c r="J91" i="41"/>
  <c r="J86" i="41"/>
  <c r="J82" i="41"/>
  <c r="J88" i="41"/>
  <c r="J83" i="41"/>
  <c r="J79" i="41"/>
  <c r="J75" i="41"/>
  <c r="J95" i="41"/>
  <c r="J87" i="41"/>
  <c r="J84" i="41"/>
  <c r="J80" i="41"/>
  <c r="J76" i="41"/>
  <c r="J73" i="41"/>
  <c r="J78" i="41"/>
  <c r="J70" i="41"/>
  <c r="J66" i="41"/>
  <c r="J74" i="41"/>
  <c r="J71" i="41"/>
  <c r="J67" i="41"/>
  <c r="J77" i="41"/>
  <c r="J72" i="41"/>
  <c r="J68" i="41"/>
  <c r="J69" i="41"/>
  <c r="R92" i="41"/>
  <c r="R93" i="41"/>
  <c r="R89" i="41"/>
  <c r="R94" i="41"/>
  <c r="R90" i="41"/>
  <c r="R85" i="41"/>
  <c r="R81" i="41"/>
  <c r="R95" i="41"/>
  <c r="R86" i="41"/>
  <c r="R82" i="41"/>
  <c r="R83" i="41"/>
  <c r="R79" i="41"/>
  <c r="R75" i="41"/>
  <c r="R88" i="41"/>
  <c r="R84" i="41"/>
  <c r="R80" i="41"/>
  <c r="R76" i="41"/>
  <c r="R91" i="41"/>
  <c r="R87" i="41"/>
  <c r="R77" i="41"/>
  <c r="R70" i="41"/>
  <c r="R66" i="41"/>
  <c r="R71" i="41"/>
  <c r="R67" i="41"/>
  <c r="R73" i="41"/>
  <c r="R72" i="41"/>
  <c r="R68" i="41"/>
  <c r="R78" i="41"/>
  <c r="R74" i="41"/>
  <c r="R69" i="41"/>
  <c r="Z92" i="41"/>
  <c r="Z93" i="41"/>
  <c r="Z89" i="41"/>
  <c r="Z94" i="41"/>
  <c r="Z90" i="41"/>
  <c r="Z86" i="41"/>
  <c r="Z87" i="41"/>
  <c r="Z85" i="41"/>
  <c r="Z81" i="41"/>
  <c r="Z82" i="41"/>
  <c r="Z91" i="41"/>
  <c r="Z83" i="41"/>
  <c r="Z79" i="41"/>
  <c r="Z75" i="41"/>
  <c r="Z88" i="41"/>
  <c r="Z84" i="41"/>
  <c r="Z80" i="41"/>
  <c r="Z76" i="41"/>
  <c r="Z72" i="41"/>
  <c r="Z73" i="41"/>
  <c r="Z70" i="41"/>
  <c r="Z66" i="41"/>
  <c r="Z95" i="41"/>
  <c r="Z74" i="41"/>
  <c r="Z78" i="41"/>
  <c r="Z71" i="41"/>
  <c r="Z67" i="41"/>
  <c r="Z68" i="41"/>
  <c r="Z77" i="41"/>
  <c r="Z69" i="41"/>
  <c r="I128" i="41"/>
  <c r="I124" i="41"/>
  <c r="I120" i="41"/>
  <c r="I116" i="41"/>
  <c r="I112" i="41"/>
  <c r="I129" i="41"/>
  <c r="I125" i="41"/>
  <c r="I121" i="41"/>
  <c r="I117" i="41"/>
  <c r="I126" i="41"/>
  <c r="I122" i="41"/>
  <c r="I118" i="41"/>
  <c r="I114" i="41"/>
  <c r="I110" i="41"/>
  <c r="I127" i="41"/>
  <c r="I123" i="41"/>
  <c r="I119" i="41"/>
  <c r="I115" i="41"/>
  <c r="I111" i="41"/>
  <c r="I104" i="41"/>
  <c r="I100" i="41"/>
  <c r="I108" i="41"/>
  <c r="I105" i="41"/>
  <c r="I101" i="41"/>
  <c r="I109" i="41"/>
  <c r="I106" i="41"/>
  <c r="I113" i="41"/>
  <c r="I103" i="41"/>
  <c r="I107" i="41"/>
  <c r="I102" i="41"/>
  <c r="Q128" i="41"/>
  <c r="Q124" i="41"/>
  <c r="Q120" i="41"/>
  <c r="Q116" i="41"/>
  <c r="Q112" i="41"/>
  <c r="Q129" i="41"/>
  <c r="Q125" i="41"/>
  <c r="Q121" i="41"/>
  <c r="Q117" i="41"/>
  <c r="Q126" i="41"/>
  <c r="Q122" i="41"/>
  <c r="Q118" i="41"/>
  <c r="Q114" i="41"/>
  <c r="Q110" i="41"/>
  <c r="Q127" i="41"/>
  <c r="Q123" i="41"/>
  <c r="Q119" i="41"/>
  <c r="Q115" i="41"/>
  <c r="Q111" i="41"/>
  <c r="Q109" i="41"/>
  <c r="Q177" i="41" s="1"/>
  <c r="Q104" i="41"/>
  <c r="Q100" i="41"/>
  <c r="Q113" i="41"/>
  <c r="Q108" i="41"/>
  <c r="Q105" i="41"/>
  <c r="Q101" i="41"/>
  <c r="Q106" i="41"/>
  <c r="Q107" i="41"/>
  <c r="Q102" i="41"/>
  <c r="Q103" i="41"/>
  <c r="Y128" i="41"/>
  <c r="Y124" i="41"/>
  <c r="Y120" i="41"/>
  <c r="Y116" i="41"/>
  <c r="Y112" i="41"/>
  <c r="Y129" i="41"/>
  <c r="Y125" i="41"/>
  <c r="Y121" i="41"/>
  <c r="Y117" i="41"/>
  <c r="Y126" i="41"/>
  <c r="Y122" i="41"/>
  <c r="Y118" i="41"/>
  <c r="Y114" i="41"/>
  <c r="Y110" i="41"/>
  <c r="Y127" i="41"/>
  <c r="Y123" i="41"/>
  <c r="Y119" i="41"/>
  <c r="Y115" i="41"/>
  <c r="Y111" i="41"/>
  <c r="Y113" i="41"/>
  <c r="Y104" i="41"/>
  <c r="Y100" i="41"/>
  <c r="Y105" i="41"/>
  <c r="Y101" i="41"/>
  <c r="Y109" i="41"/>
  <c r="Y108" i="41"/>
  <c r="Y106" i="41"/>
  <c r="Y103" i="41"/>
  <c r="Y102" i="41"/>
  <c r="Y107" i="41"/>
  <c r="Y92" i="41"/>
  <c r="Y93" i="41"/>
  <c r="Y89" i="41"/>
  <c r="Y95" i="41"/>
  <c r="Y87" i="41"/>
  <c r="Y85" i="41"/>
  <c r="Y81" i="41"/>
  <c r="Y77" i="41"/>
  <c r="Y94" i="41"/>
  <c r="Y86" i="41"/>
  <c r="Y82" i="41"/>
  <c r="Y78" i="41"/>
  <c r="Y74" i="41"/>
  <c r="Y91" i="41"/>
  <c r="Y83" i="41"/>
  <c r="Y79" i="41"/>
  <c r="Y75" i="41"/>
  <c r="Y69" i="41"/>
  <c r="Y90" i="41"/>
  <c r="Y76" i="41"/>
  <c r="Y73" i="41"/>
  <c r="Y80" i="41"/>
  <c r="Y70" i="41"/>
  <c r="Y66" i="41"/>
  <c r="Y84" i="41"/>
  <c r="Y71" i="41"/>
  <c r="Y67" i="41"/>
  <c r="Y88" i="41"/>
  <c r="Y68" i="41"/>
  <c r="Y72" i="41"/>
  <c r="K93" i="41"/>
  <c r="K94" i="41"/>
  <c r="K90" i="41"/>
  <c r="K91" i="41"/>
  <c r="K86" i="41"/>
  <c r="K82" i="41"/>
  <c r="K78" i="41"/>
  <c r="K89" i="41"/>
  <c r="K88" i="41"/>
  <c r="K83" i="41"/>
  <c r="K79" i="41"/>
  <c r="K75" i="41"/>
  <c r="K95" i="41"/>
  <c r="K87" i="41"/>
  <c r="K84" i="41"/>
  <c r="K80" i="41"/>
  <c r="K76" i="41"/>
  <c r="K81" i="41"/>
  <c r="K70" i="41"/>
  <c r="K66" i="41"/>
  <c r="K85" i="41"/>
  <c r="K74" i="41"/>
  <c r="K71" i="41"/>
  <c r="K67" i="41"/>
  <c r="K77" i="41"/>
  <c r="K72" i="41"/>
  <c r="K68" i="41"/>
  <c r="K69" i="41"/>
  <c r="K92" i="41"/>
  <c r="K73" i="41"/>
  <c r="R129" i="41"/>
  <c r="R125" i="41"/>
  <c r="R121" i="41"/>
  <c r="R117" i="41"/>
  <c r="R113" i="41"/>
  <c r="R109" i="41"/>
  <c r="R126" i="41"/>
  <c r="R122" i="41"/>
  <c r="R118" i="41"/>
  <c r="R114" i="41"/>
  <c r="R110" i="41"/>
  <c r="R128" i="41"/>
  <c r="R124" i="41"/>
  <c r="R120" i="41"/>
  <c r="R123" i="41"/>
  <c r="R104" i="41"/>
  <c r="R100" i="41"/>
  <c r="R127" i="41"/>
  <c r="R111" i="41"/>
  <c r="R108" i="41"/>
  <c r="R105" i="41"/>
  <c r="R101" i="41"/>
  <c r="R106" i="41"/>
  <c r="R102" i="41"/>
  <c r="R115" i="41"/>
  <c r="R116" i="41"/>
  <c r="R112" i="41"/>
  <c r="R103" i="41"/>
  <c r="R119" i="41"/>
  <c r="R107" i="41"/>
  <c r="D93" i="41"/>
  <c r="D94" i="41"/>
  <c r="D90" i="41"/>
  <c r="D95" i="41"/>
  <c r="D91" i="41"/>
  <c r="D87" i="41"/>
  <c r="D86" i="41"/>
  <c r="D82" i="41"/>
  <c r="D92" i="41"/>
  <c r="D88" i="41"/>
  <c r="D83" i="41"/>
  <c r="D84" i="41"/>
  <c r="D80" i="41"/>
  <c r="D76" i="41"/>
  <c r="D85" i="41"/>
  <c r="D81" i="41"/>
  <c r="D77" i="41"/>
  <c r="D73" i="41"/>
  <c r="D79" i="41"/>
  <c r="D71" i="41"/>
  <c r="D67" i="41"/>
  <c r="D78" i="41"/>
  <c r="D72" i="41"/>
  <c r="D68" i="41"/>
  <c r="D89" i="41"/>
  <c r="D74" i="41"/>
  <c r="D69" i="41"/>
  <c r="D75" i="41"/>
  <c r="D70" i="41"/>
  <c r="D66" i="41"/>
  <c r="L93" i="41"/>
  <c r="L89" i="41"/>
  <c r="L94" i="41"/>
  <c r="L90" i="41"/>
  <c r="L95" i="41"/>
  <c r="L91" i="41"/>
  <c r="L87" i="41"/>
  <c r="L86" i="41"/>
  <c r="L82" i="41"/>
  <c r="L88" i="41"/>
  <c r="L83" i="41"/>
  <c r="L84" i="41"/>
  <c r="L80" i="41"/>
  <c r="L76" i="41"/>
  <c r="L92" i="41"/>
  <c r="L85" i="41"/>
  <c r="L81" i="41"/>
  <c r="L77" i="41"/>
  <c r="L73" i="41"/>
  <c r="L78" i="41"/>
  <c r="L74" i="41"/>
  <c r="L71" i="41"/>
  <c r="L67" i="41"/>
  <c r="L75" i="41"/>
  <c r="L72" i="41"/>
  <c r="L68" i="41"/>
  <c r="L79" i="41"/>
  <c r="L69" i="41"/>
  <c r="L70" i="41"/>
  <c r="L66" i="41"/>
  <c r="T93" i="41"/>
  <c r="T89" i="41"/>
  <c r="T94" i="41"/>
  <c r="T90" i="41"/>
  <c r="T95" i="41"/>
  <c r="T91" i="41"/>
  <c r="T87" i="41"/>
  <c r="T86" i="41"/>
  <c r="T82" i="41"/>
  <c r="T83" i="41"/>
  <c r="T92" i="41"/>
  <c r="T88" i="41"/>
  <c r="T84" i="41"/>
  <c r="T80" i="41"/>
  <c r="T76" i="41"/>
  <c r="T72" i="41"/>
  <c r="T85" i="41"/>
  <c r="T81" i="41"/>
  <c r="T77" i="41"/>
  <c r="T73" i="41"/>
  <c r="T71" i="41"/>
  <c r="T67" i="41"/>
  <c r="T79" i="41"/>
  <c r="T68" i="41"/>
  <c r="T74" i="41"/>
  <c r="T78" i="41"/>
  <c r="T69" i="41"/>
  <c r="T75" i="41"/>
  <c r="T70" i="41"/>
  <c r="T66" i="41"/>
  <c r="AB100" i="41"/>
  <c r="AB168" i="41" s="1"/>
  <c r="AB202" i="41" s="1"/>
  <c r="AA12" i="42" s="1"/>
  <c r="AE100" i="41"/>
  <c r="AE168" i="41" s="1"/>
  <c r="AE202" i="41" s="1"/>
  <c r="AD12" i="42" s="1"/>
  <c r="AG100" i="41"/>
  <c r="AG168" i="41" s="1"/>
  <c r="AG202" i="41" s="1"/>
  <c r="AF12" i="42" s="1"/>
  <c r="AF100" i="41"/>
  <c r="AF168" i="41" s="1"/>
  <c r="AF202" i="41" s="1"/>
  <c r="AE12" i="42" s="1"/>
  <c r="AD100" i="41"/>
  <c r="AD168" i="41" s="1"/>
  <c r="AD202" i="41" s="1"/>
  <c r="AC12" i="42" s="1"/>
  <c r="AC100" i="41"/>
  <c r="AC168" i="41" s="1"/>
  <c r="AC202" i="41" s="1"/>
  <c r="AB12" i="42" s="1"/>
  <c r="AA100" i="41"/>
  <c r="AA168" i="41" s="1"/>
  <c r="AA202" i="41" s="1"/>
  <c r="Z12" i="42" s="1"/>
  <c r="K129" i="41"/>
  <c r="K125" i="41"/>
  <c r="K121" i="41"/>
  <c r="K117" i="41"/>
  <c r="K113" i="41"/>
  <c r="K126" i="41"/>
  <c r="K122" i="41"/>
  <c r="K118" i="41"/>
  <c r="K127" i="41"/>
  <c r="K123" i="41"/>
  <c r="K119" i="41"/>
  <c r="K115" i="41"/>
  <c r="K111" i="41"/>
  <c r="K128" i="41"/>
  <c r="K124" i="41"/>
  <c r="K120" i="41"/>
  <c r="K116" i="41"/>
  <c r="K112" i="41"/>
  <c r="K108" i="41"/>
  <c r="K105" i="41"/>
  <c r="K101" i="41"/>
  <c r="K114" i="41"/>
  <c r="K109" i="41"/>
  <c r="K106" i="41"/>
  <c r="K102" i="41"/>
  <c r="K107" i="41"/>
  <c r="K104" i="41"/>
  <c r="K110" i="41"/>
  <c r="K100" i="41"/>
  <c r="K103" i="41"/>
  <c r="S129" i="41"/>
  <c r="S125" i="41"/>
  <c r="S121" i="41"/>
  <c r="S117" i="41"/>
  <c r="S113" i="41"/>
  <c r="S109" i="41"/>
  <c r="S126" i="41"/>
  <c r="S122" i="41"/>
  <c r="S118" i="41"/>
  <c r="S127" i="41"/>
  <c r="S123" i="41"/>
  <c r="S119" i="41"/>
  <c r="S115" i="41"/>
  <c r="S111" i="41"/>
  <c r="S128" i="41"/>
  <c r="S124" i="41"/>
  <c r="S120" i="41"/>
  <c r="S116" i="41"/>
  <c r="S112" i="41"/>
  <c r="S108" i="41"/>
  <c r="S105" i="41"/>
  <c r="S101" i="41"/>
  <c r="S106" i="41"/>
  <c r="S102" i="41"/>
  <c r="S110" i="41"/>
  <c r="S107" i="41"/>
  <c r="S103" i="41"/>
  <c r="S114" i="41"/>
  <c r="S104" i="41"/>
  <c r="S100" i="41"/>
  <c r="I92" i="41"/>
  <c r="I194" i="41" s="1"/>
  <c r="I228" i="41" s="1"/>
  <c r="H38" i="42" s="1"/>
  <c r="I93" i="41"/>
  <c r="I94" i="41"/>
  <c r="I85" i="41"/>
  <c r="I81" i="41"/>
  <c r="I77" i="41"/>
  <c r="I91" i="41"/>
  <c r="I89" i="41"/>
  <c r="I86" i="41"/>
  <c r="I82" i="41"/>
  <c r="I78" i="41"/>
  <c r="I74" i="41"/>
  <c r="I90" i="41"/>
  <c r="I88" i="41"/>
  <c r="I83" i="41"/>
  <c r="I79" i="41"/>
  <c r="I75" i="41"/>
  <c r="I95" i="41"/>
  <c r="I69" i="41"/>
  <c r="I171" i="41" s="1"/>
  <c r="I73" i="41"/>
  <c r="I87" i="41"/>
  <c r="I70" i="41"/>
  <c r="I66" i="41"/>
  <c r="I80" i="41"/>
  <c r="I71" i="41"/>
  <c r="I67" i="41"/>
  <c r="I84" i="41"/>
  <c r="I72" i="41"/>
  <c r="I68" i="41"/>
  <c r="I76" i="41"/>
  <c r="S93" i="41"/>
  <c r="S94" i="41"/>
  <c r="S90" i="41"/>
  <c r="S95" i="41"/>
  <c r="S86" i="41"/>
  <c r="S82" i="41"/>
  <c r="S78" i="41"/>
  <c r="S83" i="41"/>
  <c r="S79" i="41"/>
  <c r="S75" i="41"/>
  <c r="S92" i="41"/>
  <c r="S88" i="41"/>
  <c r="S84" i="41"/>
  <c r="S80" i="41"/>
  <c r="S76" i="41"/>
  <c r="S91" i="41"/>
  <c r="S89" i="41"/>
  <c r="S87" i="41"/>
  <c r="S85" i="41"/>
  <c r="S77" i="41"/>
  <c r="S70" i="41"/>
  <c r="S66" i="41"/>
  <c r="S71" i="41"/>
  <c r="S67" i="41"/>
  <c r="S73" i="41"/>
  <c r="S72" i="41"/>
  <c r="S68" i="41"/>
  <c r="S74" i="41"/>
  <c r="S69" i="41"/>
  <c r="S81" i="41"/>
  <c r="J129" i="41"/>
  <c r="J125" i="41"/>
  <c r="J121" i="41"/>
  <c r="J117" i="41"/>
  <c r="J113" i="41"/>
  <c r="J109" i="41"/>
  <c r="J126" i="41"/>
  <c r="J122" i="41"/>
  <c r="J118" i="41"/>
  <c r="J114" i="41"/>
  <c r="J110" i="41"/>
  <c r="J128" i="41"/>
  <c r="J124" i="41"/>
  <c r="J120" i="41"/>
  <c r="J119" i="41"/>
  <c r="J116" i="41"/>
  <c r="J104" i="41"/>
  <c r="J100" i="41"/>
  <c r="J123" i="41"/>
  <c r="J112" i="41"/>
  <c r="J108" i="41"/>
  <c r="J127" i="41"/>
  <c r="J105" i="41"/>
  <c r="J101" i="41"/>
  <c r="J111" i="41"/>
  <c r="J106" i="41"/>
  <c r="J102" i="41"/>
  <c r="J103" i="41"/>
  <c r="J107" i="41"/>
  <c r="J115" i="41"/>
  <c r="Z129" i="41"/>
  <c r="Z125" i="41"/>
  <c r="Z121" i="41"/>
  <c r="Z117" i="41"/>
  <c r="Z113" i="41"/>
  <c r="Z109" i="41"/>
  <c r="Z126" i="41"/>
  <c r="Z122" i="41"/>
  <c r="Z118" i="41"/>
  <c r="Z114" i="41"/>
  <c r="Z110" i="41"/>
  <c r="Z128" i="41"/>
  <c r="Z124" i="41"/>
  <c r="Z120" i="41"/>
  <c r="Z127" i="41"/>
  <c r="Z104" i="41"/>
  <c r="Z100" i="41"/>
  <c r="Z105" i="41"/>
  <c r="Z101" i="41"/>
  <c r="Z115" i="41"/>
  <c r="Z112" i="41"/>
  <c r="Z116" i="41"/>
  <c r="Z108" i="41"/>
  <c r="Z106" i="41"/>
  <c r="Z102" i="41"/>
  <c r="Z123" i="41"/>
  <c r="Z103" i="41"/>
  <c r="Z119" i="41"/>
  <c r="Z111" i="41"/>
  <c r="Z107" i="41"/>
  <c r="E94" i="41"/>
  <c r="E90" i="41"/>
  <c r="E95" i="41"/>
  <c r="E91" i="41"/>
  <c r="E92" i="41"/>
  <c r="E88" i="41"/>
  <c r="E83" i="41"/>
  <c r="E79" i="41"/>
  <c r="E87" i="41"/>
  <c r="E84" i="41"/>
  <c r="E80" i="41"/>
  <c r="E76" i="41"/>
  <c r="E85" i="41"/>
  <c r="E81" i="41"/>
  <c r="E77" i="41"/>
  <c r="E73" i="41"/>
  <c r="E93" i="41"/>
  <c r="E89" i="41"/>
  <c r="E71" i="41"/>
  <c r="E67" i="41"/>
  <c r="E78" i="41"/>
  <c r="E72" i="41"/>
  <c r="E68" i="41"/>
  <c r="E74" i="41"/>
  <c r="E69" i="41"/>
  <c r="E82" i="41"/>
  <c r="E75" i="41"/>
  <c r="E86" i="41"/>
  <c r="E70" i="41"/>
  <c r="E66" i="41"/>
  <c r="M94" i="41"/>
  <c r="M90" i="41"/>
  <c r="M95" i="41"/>
  <c r="M91" i="41"/>
  <c r="M89" i="41"/>
  <c r="M88" i="41"/>
  <c r="M83" i="41"/>
  <c r="M79" i="41"/>
  <c r="M75" i="41"/>
  <c r="M93" i="41"/>
  <c r="M84" i="41"/>
  <c r="M80" i="41"/>
  <c r="M76" i="41"/>
  <c r="M87" i="41"/>
  <c r="M92" i="41"/>
  <c r="M85" i="41"/>
  <c r="M81" i="41"/>
  <c r="M77" i="41"/>
  <c r="M73" i="41"/>
  <c r="M71" i="41"/>
  <c r="M67" i="41"/>
  <c r="M72" i="41"/>
  <c r="M68" i="41"/>
  <c r="M82" i="41"/>
  <c r="M69" i="41"/>
  <c r="M86" i="41"/>
  <c r="M70" i="41"/>
  <c r="M66" i="41"/>
  <c r="M78" i="41"/>
  <c r="M74" i="41"/>
  <c r="U94" i="41"/>
  <c r="U90" i="41"/>
  <c r="U95" i="41"/>
  <c r="U91" i="41"/>
  <c r="U93" i="41"/>
  <c r="U83" i="41"/>
  <c r="U79" i="41"/>
  <c r="U75" i="41"/>
  <c r="U92" i="41"/>
  <c r="U88" i="41"/>
  <c r="U84" i="41"/>
  <c r="U80" i="41"/>
  <c r="U76" i="41"/>
  <c r="U89" i="41"/>
  <c r="U87" i="41"/>
  <c r="U85" i="41"/>
  <c r="U81" i="41"/>
  <c r="U77" i="41"/>
  <c r="U73" i="41"/>
  <c r="U71" i="41"/>
  <c r="U67" i="41"/>
  <c r="U68" i="41"/>
  <c r="U82" i="41"/>
  <c r="U74" i="41"/>
  <c r="U72" i="41"/>
  <c r="U86" i="41"/>
  <c r="U78" i="41"/>
  <c r="U69" i="41"/>
  <c r="U70" i="41"/>
  <c r="U66" i="41"/>
  <c r="D126" i="41"/>
  <c r="D122" i="41"/>
  <c r="D118" i="41"/>
  <c r="D114" i="41"/>
  <c r="D110" i="41"/>
  <c r="D127" i="41"/>
  <c r="D123" i="41"/>
  <c r="D119" i="41"/>
  <c r="D115" i="41"/>
  <c r="D111" i="41"/>
  <c r="D129" i="41"/>
  <c r="D125" i="41"/>
  <c r="D121" i="41"/>
  <c r="D113" i="41"/>
  <c r="D105" i="41"/>
  <c r="D101" i="41"/>
  <c r="D116" i="41"/>
  <c r="D117" i="41"/>
  <c r="D106" i="41"/>
  <c r="D102" i="41"/>
  <c r="D112" i="41"/>
  <c r="D107" i="41"/>
  <c r="D103" i="41"/>
  <c r="D120" i="41"/>
  <c r="D124" i="41"/>
  <c r="D104" i="41"/>
  <c r="D108" i="41"/>
  <c r="D100" i="41"/>
  <c r="D128" i="41"/>
  <c r="D109" i="41"/>
  <c r="L126" i="41"/>
  <c r="L122" i="41"/>
  <c r="L118" i="41"/>
  <c r="L114" i="41"/>
  <c r="L110" i="41"/>
  <c r="L127" i="41"/>
  <c r="L123" i="41"/>
  <c r="L119" i="41"/>
  <c r="L115" i="41"/>
  <c r="L111" i="41"/>
  <c r="L129" i="41"/>
  <c r="L125" i="41"/>
  <c r="L121" i="41"/>
  <c r="L117" i="41"/>
  <c r="L112" i="41"/>
  <c r="L105" i="41"/>
  <c r="L101" i="41"/>
  <c r="L109" i="41"/>
  <c r="L106" i="41"/>
  <c r="L102" i="41"/>
  <c r="L120" i="41"/>
  <c r="L107" i="41"/>
  <c r="L103" i="41"/>
  <c r="L124" i="41"/>
  <c r="L113" i="41"/>
  <c r="L100" i="41"/>
  <c r="L116" i="41"/>
  <c r="L108" i="41"/>
  <c r="L128" i="41"/>
  <c r="L104" i="41"/>
  <c r="T126" i="41"/>
  <c r="T122" i="41"/>
  <c r="T118" i="41"/>
  <c r="T114" i="41"/>
  <c r="T110" i="41"/>
  <c r="T127" i="41"/>
  <c r="T123" i="41"/>
  <c r="T119" i="41"/>
  <c r="T115" i="41"/>
  <c r="T111" i="41"/>
  <c r="T129" i="41"/>
  <c r="T125" i="41"/>
  <c r="T121" i="41"/>
  <c r="T117" i="41"/>
  <c r="T108" i="41"/>
  <c r="T105" i="41"/>
  <c r="T101" i="41"/>
  <c r="T113" i="41"/>
  <c r="T106" i="41"/>
  <c r="T102" i="41"/>
  <c r="T120" i="41"/>
  <c r="T124" i="41"/>
  <c r="T107" i="41"/>
  <c r="T103" i="41"/>
  <c r="T128" i="41"/>
  <c r="T116" i="41"/>
  <c r="T112" i="41"/>
  <c r="T109" i="41"/>
  <c r="T104" i="41"/>
  <c r="T100" i="41"/>
  <c r="N94" i="41"/>
  <c r="N90" i="41"/>
  <c r="N95" i="41"/>
  <c r="N91" i="41"/>
  <c r="N92" i="41"/>
  <c r="N88" i="41"/>
  <c r="N89" i="41"/>
  <c r="N191" i="41" s="1"/>
  <c r="N83" i="41"/>
  <c r="N93" i="41"/>
  <c r="N84" i="41"/>
  <c r="N80" i="41"/>
  <c r="N87" i="41"/>
  <c r="N189" i="41" s="1"/>
  <c r="N223" i="41" s="1"/>
  <c r="M33" i="42" s="1"/>
  <c r="N85" i="41"/>
  <c r="N81" i="41"/>
  <c r="N77" i="41"/>
  <c r="N73" i="41"/>
  <c r="N86" i="41"/>
  <c r="N82" i="41"/>
  <c r="N78" i="41"/>
  <c r="N74" i="41"/>
  <c r="N75" i="41"/>
  <c r="N72" i="41"/>
  <c r="N68" i="41"/>
  <c r="N69" i="41"/>
  <c r="N79" i="41"/>
  <c r="N70" i="41"/>
  <c r="N66" i="41"/>
  <c r="N76" i="41"/>
  <c r="N71" i="41"/>
  <c r="N67" i="41"/>
  <c r="E126" i="41"/>
  <c r="E122" i="41"/>
  <c r="E118" i="41"/>
  <c r="E114" i="41"/>
  <c r="E110" i="41"/>
  <c r="E127" i="41"/>
  <c r="E123" i="41"/>
  <c r="E119" i="41"/>
  <c r="E128" i="41"/>
  <c r="E124" i="41"/>
  <c r="E120" i="41"/>
  <c r="E116" i="41"/>
  <c r="E112" i="41"/>
  <c r="E129" i="41"/>
  <c r="E125" i="41"/>
  <c r="E121" i="41"/>
  <c r="E117" i="41"/>
  <c r="E113" i="41"/>
  <c r="E109" i="41"/>
  <c r="E115" i="41"/>
  <c r="E106" i="41"/>
  <c r="E102" i="41"/>
  <c r="E107" i="41"/>
  <c r="E103" i="41"/>
  <c r="E108" i="41"/>
  <c r="E104" i="41"/>
  <c r="E101" i="41"/>
  <c r="E105" i="41"/>
  <c r="E100" i="41"/>
  <c r="E111" i="41"/>
  <c r="M126" i="41"/>
  <c r="M122" i="41"/>
  <c r="M118" i="41"/>
  <c r="M114" i="41"/>
  <c r="M110" i="41"/>
  <c r="M127" i="41"/>
  <c r="M123" i="41"/>
  <c r="M119" i="41"/>
  <c r="M115" i="41"/>
  <c r="M128" i="41"/>
  <c r="M124" i="41"/>
  <c r="M120" i="41"/>
  <c r="M116" i="41"/>
  <c r="M112" i="41"/>
  <c r="M129" i="41"/>
  <c r="M125" i="41"/>
  <c r="M121" i="41"/>
  <c r="M117" i="41"/>
  <c r="M113" i="41"/>
  <c r="M109" i="41"/>
  <c r="M106" i="41"/>
  <c r="M102" i="41"/>
  <c r="M111" i="41"/>
  <c r="M107" i="41"/>
  <c r="M103" i="41"/>
  <c r="M104" i="41"/>
  <c r="M105" i="41"/>
  <c r="M100" i="41"/>
  <c r="M108" i="41"/>
  <c r="M101" i="41"/>
  <c r="U126" i="41"/>
  <c r="U122" i="41"/>
  <c r="U118" i="41"/>
  <c r="U114" i="41"/>
  <c r="U110" i="41"/>
  <c r="U127" i="41"/>
  <c r="U123" i="41"/>
  <c r="U119" i="41"/>
  <c r="U115" i="41"/>
  <c r="U128" i="41"/>
  <c r="U124" i="41"/>
  <c r="U120" i="41"/>
  <c r="U116" i="41"/>
  <c r="U112" i="41"/>
  <c r="U129" i="41"/>
  <c r="U125" i="41"/>
  <c r="U121" i="41"/>
  <c r="U117" i="41"/>
  <c r="U113" i="41"/>
  <c r="U109" i="41"/>
  <c r="U111" i="41"/>
  <c r="U106" i="41"/>
  <c r="U102" i="41"/>
  <c r="U107" i="41"/>
  <c r="U103" i="41"/>
  <c r="U104" i="41"/>
  <c r="U108" i="41"/>
  <c r="U101" i="41"/>
  <c r="U100" i="41"/>
  <c r="U105" i="41"/>
  <c r="AA226" i="8"/>
  <c r="Z36" i="26" s="1"/>
  <c r="AA224" i="8"/>
  <c r="Z34" i="26" s="1"/>
  <c r="AA236" i="41"/>
  <c r="AC236" i="41"/>
  <c r="AD236" i="41"/>
  <c r="AE236" i="41"/>
  <c r="AG236" i="41"/>
  <c r="AF236" i="41"/>
  <c r="AB236" i="41"/>
  <c r="AA225" i="8"/>
  <c r="Z35" i="26" s="1"/>
  <c r="X236" i="41"/>
  <c r="X237" i="41" s="1"/>
  <c r="X238" i="41" s="1"/>
  <c r="X239" i="41" s="1"/>
  <c r="X240" i="41" s="1"/>
  <c r="X241" i="41" s="1"/>
  <c r="X242" i="41" s="1"/>
  <c r="X243" i="41" s="1"/>
  <c r="X244" i="41" s="1"/>
  <c r="X245" i="41" s="1"/>
  <c r="X246" i="41" s="1"/>
  <c r="X247" i="41" s="1"/>
  <c r="X248" i="41" s="1"/>
  <c r="X249" i="41" s="1"/>
  <c r="X250" i="41" s="1"/>
  <c r="X251" i="41" s="1"/>
  <c r="X252" i="41" s="1"/>
  <c r="X253" i="41" s="1"/>
  <c r="X254" i="41" s="1"/>
  <c r="X255" i="41" s="1"/>
  <c r="X256" i="41" s="1"/>
  <c r="X257" i="41" s="1"/>
  <c r="X258" i="41" s="1"/>
  <c r="X259" i="41" s="1"/>
  <c r="P236" i="41"/>
  <c r="P237" i="41" s="1"/>
  <c r="P238" i="41" s="1"/>
  <c r="P239" i="41" s="1"/>
  <c r="P240" i="41" s="1"/>
  <c r="P241" i="41" s="1"/>
  <c r="P242" i="41" s="1"/>
  <c r="P243" i="41" s="1"/>
  <c r="P244" i="41" s="1"/>
  <c r="P245" i="41" s="1"/>
  <c r="P246" i="41" s="1"/>
  <c r="P247" i="41" s="1"/>
  <c r="P248" i="41" s="1"/>
  <c r="P249" i="41" s="1"/>
  <c r="P250" i="41" s="1"/>
  <c r="P251" i="41" s="1"/>
  <c r="P252" i="41" s="1"/>
  <c r="P253" i="41" s="1"/>
  <c r="P254" i="41" s="1"/>
  <c r="P255" i="41" s="1"/>
  <c r="P256" i="41" s="1"/>
  <c r="P257" i="41" s="1"/>
  <c r="P258" i="41" s="1"/>
  <c r="P259" i="41" s="1"/>
  <c r="H236" i="41"/>
  <c r="H237" i="41" s="1"/>
  <c r="H238" i="41" s="1"/>
  <c r="H239" i="41" s="1"/>
  <c r="H240" i="41" s="1"/>
  <c r="H241" i="41" s="1"/>
  <c r="H242" i="41" s="1"/>
  <c r="H243" i="41" s="1"/>
  <c r="H244" i="41" s="1"/>
  <c r="H245" i="41" s="1"/>
  <c r="H246" i="41" s="1"/>
  <c r="H247" i="41" s="1"/>
  <c r="H248" i="41" s="1"/>
  <c r="H249" i="41" s="1"/>
  <c r="H250" i="41" s="1"/>
  <c r="H251" i="41" s="1"/>
  <c r="H252" i="41" s="1"/>
  <c r="H253" i="41" s="1"/>
  <c r="H254" i="41" s="1"/>
  <c r="H255" i="41" s="1"/>
  <c r="H256" i="41" s="1"/>
  <c r="H257" i="41" s="1"/>
  <c r="H258" i="41" s="1"/>
  <c r="H259" i="41" s="1"/>
  <c r="W236" i="41"/>
  <c r="W237" i="41" s="1"/>
  <c r="W238" i="41" s="1"/>
  <c r="W239" i="41" s="1"/>
  <c r="W240" i="41" s="1"/>
  <c r="W241" i="41" s="1"/>
  <c r="W242" i="41" s="1"/>
  <c r="W243" i="41" s="1"/>
  <c r="W244" i="41" s="1"/>
  <c r="W245" i="41" s="1"/>
  <c r="W246" i="41" s="1"/>
  <c r="W247" i="41" s="1"/>
  <c r="W248" i="41" s="1"/>
  <c r="W249" i="41" s="1"/>
  <c r="W250" i="41" s="1"/>
  <c r="W251" i="41" s="1"/>
  <c r="W252" i="41" s="1"/>
  <c r="W253" i="41" s="1"/>
  <c r="W254" i="41" s="1"/>
  <c r="W255" i="41" s="1"/>
  <c r="W256" i="41" s="1"/>
  <c r="W257" i="41" s="1"/>
  <c r="W258" i="41" s="1"/>
  <c r="W259" i="41" s="1"/>
  <c r="O236" i="41"/>
  <c r="O237" i="41" s="1"/>
  <c r="O238" i="41" s="1"/>
  <c r="O239" i="41" s="1"/>
  <c r="O240" i="41" s="1"/>
  <c r="O241" i="41" s="1"/>
  <c r="O242" i="41" s="1"/>
  <c r="O243" i="41" s="1"/>
  <c r="O244" i="41" s="1"/>
  <c r="O245" i="41" s="1"/>
  <c r="O246" i="41" s="1"/>
  <c r="O247" i="41" s="1"/>
  <c r="O248" i="41" s="1"/>
  <c r="O249" i="41" s="1"/>
  <c r="O250" i="41" s="1"/>
  <c r="O251" i="41" s="1"/>
  <c r="O252" i="41" s="1"/>
  <c r="O253" i="41" s="1"/>
  <c r="O254" i="41" s="1"/>
  <c r="O255" i="41" s="1"/>
  <c r="O256" i="41" s="1"/>
  <c r="O257" i="41" s="1"/>
  <c r="O258" i="41" s="1"/>
  <c r="O259" i="41" s="1"/>
  <c r="G236" i="41"/>
  <c r="G237" i="41" s="1"/>
  <c r="G238" i="41" s="1"/>
  <c r="G239" i="41" s="1"/>
  <c r="G240" i="41" s="1"/>
  <c r="G241" i="41" s="1"/>
  <c r="G242" i="41" s="1"/>
  <c r="G243" i="41" s="1"/>
  <c r="G244" i="41" s="1"/>
  <c r="G245" i="41" s="1"/>
  <c r="G246" i="41" s="1"/>
  <c r="G247" i="41" s="1"/>
  <c r="G248" i="41" s="1"/>
  <c r="G249" i="41" s="1"/>
  <c r="G250" i="41" s="1"/>
  <c r="G251" i="41" s="1"/>
  <c r="G252" i="41" s="1"/>
  <c r="G253" i="41" s="1"/>
  <c r="G254" i="41" s="1"/>
  <c r="G255" i="41" s="1"/>
  <c r="G256" i="41" s="1"/>
  <c r="G257" i="41" s="1"/>
  <c r="G258" i="41" s="1"/>
  <c r="G259" i="41" s="1"/>
  <c r="V236" i="41"/>
  <c r="V237" i="41" s="1"/>
  <c r="V238" i="41" s="1"/>
  <c r="V239" i="41" s="1"/>
  <c r="V240" i="41" s="1"/>
  <c r="V241" i="41" s="1"/>
  <c r="V242" i="41" s="1"/>
  <c r="V243" i="41" s="1"/>
  <c r="V244" i="41" s="1"/>
  <c r="V245" i="41" s="1"/>
  <c r="V246" i="41" s="1"/>
  <c r="V247" i="41" s="1"/>
  <c r="V248" i="41" s="1"/>
  <c r="V249" i="41" s="1"/>
  <c r="V250" i="41" s="1"/>
  <c r="V251" i="41" s="1"/>
  <c r="V252" i="41" s="1"/>
  <c r="V253" i="41" s="1"/>
  <c r="V254" i="41" s="1"/>
  <c r="V255" i="41" s="1"/>
  <c r="V256" i="41" s="1"/>
  <c r="V257" i="41" s="1"/>
  <c r="V258" i="41" s="1"/>
  <c r="V259" i="41" s="1"/>
  <c r="N236" i="41"/>
  <c r="N237" i="41" s="1"/>
  <c r="N238" i="41" s="1"/>
  <c r="N239" i="41" s="1"/>
  <c r="N240" i="41" s="1"/>
  <c r="N241" i="41" s="1"/>
  <c r="N242" i="41" s="1"/>
  <c r="N243" i="41" s="1"/>
  <c r="N244" i="41" s="1"/>
  <c r="N245" i="41" s="1"/>
  <c r="N246" i="41" s="1"/>
  <c r="N247" i="41" s="1"/>
  <c r="N248" i="41" s="1"/>
  <c r="N249" i="41" s="1"/>
  <c r="N250" i="41" s="1"/>
  <c r="N251" i="41" s="1"/>
  <c r="N252" i="41" s="1"/>
  <c r="N253" i="41" s="1"/>
  <c r="N254" i="41" s="1"/>
  <c r="N255" i="41" s="1"/>
  <c r="N256" i="41" s="1"/>
  <c r="N257" i="41" s="1"/>
  <c r="N258" i="41" s="1"/>
  <c r="N259" i="41" s="1"/>
  <c r="F236" i="41"/>
  <c r="F237" i="41" s="1"/>
  <c r="F238" i="41" s="1"/>
  <c r="F239" i="41" s="1"/>
  <c r="F240" i="41" s="1"/>
  <c r="F241" i="41" s="1"/>
  <c r="F242" i="41" s="1"/>
  <c r="F243" i="41" s="1"/>
  <c r="F244" i="41" s="1"/>
  <c r="F245" i="41" s="1"/>
  <c r="F246" i="41" s="1"/>
  <c r="F247" i="41" s="1"/>
  <c r="F248" i="41" s="1"/>
  <c r="F249" i="41" s="1"/>
  <c r="F250" i="41" s="1"/>
  <c r="F251" i="41" s="1"/>
  <c r="F252" i="41" s="1"/>
  <c r="F253" i="41" s="1"/>
  <c r="F254" i="41" s="1"/>
  <c r="F255" i="41" s="1"/>
  <c r="F256" i="41" s="1"/>
  <c r="F257" i="41" s="1"/>
  <c r="F258" i="41" s="1"/>
  <c r="F259" i="41" s="1"/>
  <c r="U236" i="41"/>
  <c r="U237" i="41" s="1"/>
  <c r="U238" i="41" s="1"/>
  <c r="U239" i="41" s="1"/>
  <c r="U240" i="41" s="1"/>
  <c r="U241" i="41" s="1"/>
  <c r="U242" i="41" s="1"/>
  <c r="U243" i="41" s="1"/>
  <c r="U244" i="41" s="1"/>
  <c r="U245" i="41" s="1"/>
  <c r="U246" i="41" s="1"/>
  <c r="U247" i="41" s="1"/>
  <c r="U248" i="41" s="1"/>
  <c r="U249" i="41" s="1"/>
  <c r="U250" i="41" s="1"/>
  <c r="U251" i="41" s="1"/>
  <c r="U252" i="41" s="1"/>
  <c r="U253" i="41" s="1"/>
  <c r="U254" i="41" s="1"/>
  <c r="U255" i="41" s="1"/>
  <c r="U256" i="41" s="1"/>
  <c r="U257" i="41" s="1"/>
  <c r="U258" i="41" s="1"/>
  <c r="U259" i="41" s="1"/>
  <c r="M236" i="41"/>
  <c r="M237" i="41" s="1"/>
  <c r="M238" i="41" s="1"/>
  <c r="M239" i="41" s="1"/>
  <c r="M240" i="41" s="1"/>
  <c r="M241" i="41" s="1"/>
  <c r="M242" i="41" s="1"/>
  <c r="M243" i="41" s="1"/>
  <c r="M244" i="41" s="1"/>
  <c r="M245" i="41" s="1"/>
  <c r="M246" i="41" s="1"/>
  <c r="M247" i="41" s="1"/>
  <c r="M248" i="41" s="1"/>
  <c r="M249" i="41" s="1"/>
  <c r="M250" i="41" s="1"/>
  <c r="M251" i="41" s="1"/>
  <c r="M252" i="41" s="1"/>
  <c r="M253" i="41" s="1"/>
  <c r="M254" i="41" s="1"/>
  <c r="M255" i="41" s="1"/>
  <c r="M256" i="41" s="1"/>
  <c r="M257" i="41" s="1"/>
  <c r="M258" i="41" s="1"/>
  <c r="M259" i="41" s="1"/>
  <c r="E236" i="41"/>
  <c r="E237" i="41" s="1"/>
  <c r="E238" i="41" s="1"/>
  <c r="E239" i="41" s="1"/>
  <c r="E240" i="41" s="1"/>
  <c r="E241" i="41" s="1"/>
  <c r="E242" i="41" s="1"/>
  <c r="E243" i="41" s="1"/>
  <c r="E244" i="41" s="1"/>
  <c r="E245" i="41" s="1"/>
  <c r="E246" i="41" s="1"/>
  <c r="E247" i="41" s="1"/>
  <c r="E248" i="41" s="1"/>
  <c r="E249" i="41" s="1"/>
  <c r="E250" i="41" s="1"/>
  <c r="E251" i="41" s="1"/>
  <c r="E252" i="41" s="1"/>
  <c r="E253" i="41" s="1"/>
  <c r="E254" i="41" s="1"/>
  <c r="E255" i="41" s="1"/>
  <c r="E256" i="41" s="1"/>
  <c r="E257" i="41" s="1"/>
  <c r="E258" i="41" s="1"/>
  <c r="E259" i="41" s="1"/>
  <c r="T236" i="41"/>
  <c r="T237" i="41" s="1"/>
  <c r="T238" i="41" s="1"/>
  <c r="T239" i="41" s="1"/>
  <c r="T240" i="41" s="1"/>
  <c r="T241" i="41" s="1"/>
  <c r="T242" i="41" s="1"/>
  <c r="T243" i="41" s="1"/>
  <c r="T244" i="41" s="1"/>
  <c r="T245" i="41" s="1"/>
  <c r="T246" i="41" s="1"/>
  <c r="T247" i="41" s="1"/>
  <c r="T248" i="41" s="1"/>
  <c r="T249" i="41" s="1"/>
  <c r="T250" i="41" s="1"/>
  <c r="T251" i="41" s="1"/>
  <c r="T252" i="41" s="1"/>
  <c r="T253" i="41" s="1"/>
  <c r="T254" i="41" s="1"/>
  <c r="T255" i="41" s="1"/>
  <c r="T256" i="41" s="1"/>
  <c r="T257" i="41" s="1"/>
  <c r="T258" i="41" s="1"/>
  <c r="T259" i="41" s="1"/>
  <c r="L236" i="41"/>
  <c r="L237" i="41" s="1"/>
  <c r="L238" i="41" s="1"/>
  <c r="L239" i="41" s="1"/>
  <c r="L240" i="41" s="1"/>
  <c r="L241" i="41" s="1"/>
  <c r="L242" i="41" s="1"/>
  <c r="L243" i="41" s="1"/>
  <c r="L244" i="41" s="1"/>
  <c r="L245" i="41" s="1"/>
  <c r="L246" i="41" s="1"/>
  <c r="L247" i="41" s="1"/>
  <c r="L248" i="41" s="1"/>
  <c r="L249" i="41" s="1"/>
  <c r="L250" i="41" s="1"/>
  <c r="L251" i="41" s="1"/>
  <c r="L252" i="41" s="1"/>
  <c r="L253" i="41" s="1"/>
  <c r="L254" i="41" s="1"/>
  <c r="L255" i="41" s="1"/>
  <c r="L256" i="41" s="1"/>
  <c r="L257" i="41" s="1"/>
  <c r="L258" i="41" s="1"/>
  <c r="L259" i="41" s="1"/>
  <c r="S236" i="41"/>
  <c r="S237" i="41" s="1"/>
  <c r="S238" i="41" s="1"/>
  <c r="S239" i="41" s="1"/>
  <c r="S240" i="41" s="1"/>
  <c r="S241" i="41" s="1"/>
  <c r="S242" i="41" s="1"/>
  <c r="S243" i="41" s="1"/>
  <c r="S244" i="41" s="1"/>
  <c r="S245" i="41" s="1"/>
  <c r="S246" i="41" s="1"/>
  <c r="S247" i="41" s="1"/>
  <c r="S248" i="41" s="1"/>
  <c r="S249" i="41" s="1"/>
  <c r="S250" i="41" s="1"/>
  <c r="S251" i="41" s="1"/>
  <c r="S252" i="41" s="1"/>
  <c r="S253" i="41" s="1"/>
  <c r="S254" i="41" s="1"/>
  <c r="S255" i="41" s="1"/>
  <c r="S256" i="41" s="1"/>
  <c r="S257" i="41" s="1"/>
  <c r="S258" i="41" s="1"/>
  <c r="S259" i="41" s="1"/>
  <c r="K236" i="41"/>
  <c r="K237" i="41" s="1"/>
  <c r="K238" i="41" s="1"/>
  <c r="K239" i="41" s="1"/>
  <c r="K240" i="41" s="1"/>
  <c r="K241" i="41" s="1"/>
  <c r="K242" i="41" s="1"/>
  <c r="K243" i="41" s="1"/>
  <c r="K244" i="41" s="1"/>
  <c r="K245" i="41" s="1"/>
  <c r="K246" i="41" s="1"/>
  <c r="K247" i="41" s="1"/>
  <c r="K248" i="41" s="1"/>
  <c r="K249" i="41" s="1"/>
  <c r="K250" i="41" s="1"/>
  <c r="K251" i="41" s="1"/>
  <c r="K252" i="41" s="1"/>
  <c r="K253" i="41" s="1"/>
  <c r="K254" i="41" s="1"/>
  <c r="K255" i="41" s="1"/>
  <c r="K256" i="41" s="1"/>
  <c r="K257" i="41" s="1"/>
  <c r="K258" i="41" s="1"/>
  <c r="K259" i="41" s="1"/>
  <c r="Z236" i="41"/>
  <c r="Z237" i="41" s="1"/>
  <c r="Z238" i="41" s="1"/>
  <c r="Z239" i="41" s="1"/>
  <c r="Z240" i="41" s="1"/>
  <c r="Z241" i="41" s="1"/>
  <c r="Z242" i="41" s="1"/>
  <c r="Z243" i="41" s="1"/>
  <c r="Z244" i="41" s="1"/>
  <c r="Z245" i="41" s="1"/>
  <c r="Z246" i="41" s="1"/>
  <c r="Z247" i="41" s="1"/>
  <c r="Z248" i="41" s="1"/>
  <c r="Z249" i="41" s="1"/>
  <c r="Z250" i="41" s="1"/>
  <c r="Z251" i="41" s="1"/>
  <c r="Z252" i="41" s="1"/>
  <c r="Z253" i="41" s="1"/>
  <c r="Z254" i="41" s="1"/>
  <c r="Z255" i="41" s="1"/>
  <c r="Z256" i="41" s="1"/>
  <c r="Z257" i="41" s="1"/>
  <c r="Z258" i="41" s="1"/>
  <c r="Z259" i="41" s="1"/>
  <c r="R236" i="41"/>
  <c r="R237" i="41" s="1"/>
  <c r="R238" i="41" s="1"/>
  <c r="R239" i="41" s="1"/>
  <c r="R240" i="41" s="1"/>
  <c r="R241" i="41" s="1"/>
  <c r="R242" i="41" s="1"/>
  <c r="R243" i="41" s="1"/>
  <c r="R244" i="41" s="1"/>
  <c r="R245" i="41" s="1"/>
  <c r="R246" i="41" s="1"/>
  <c r="R247" i="41" s="1"/>
  <c r="R248" i="41" s="1"/>
  <c r="R249" i="41" s="1"/>
  <c r="R250" i="41" s="1"/>
  <c r="R251" i="41" s="1"/>
  <c r="R252" i="41" s="1"/>
  <c r="R253" i="41" s="1"/>
  <c r="R254" i="41" s="1"/>
  <c r="R255" i="41" s="1"/>
  <c r="R256" i="41" s="1"/>
  <c r="R257" i="41" s="1"/>
  <c r="R258" i="41" s="1"/>
  <c r="R259" i="41" s="1"/>
  <c r="J236" i="41"/>
  <c r="J237" i="41" s="1"/>
  <c r="J238" i="41" s="1"/>
  <c r="J239" i="41" s="1"/>
  <c r="J240" i="41" s="1"/>
  <c r="J241" i="41" s="1"/>
  <c r="J242" i="41" s="1"/>
  <c r="J243" i="41" s="1"/>
  <c r="J244" i="41" s="1"/>
  <c r="J245" i="41" s="1"/>
  <c r="J246" i="41" s="1"/>
  <c r="J247" i="41" s="1"/>
  <c r="J248" i="41" s="1"/>
  <c r="J249" i="41" s="1"/>
  <c r="J250" i="41" s="1"/>
  <c r="J251" i="41" s="1"/>
  <c r="J252" i="41" s="1"/>
  <c r="J253" i="41" s="1"/>
  <c r="J254" i="41" s="1"/>
  <c r="J255" i="41" s="1"/>
  <c r="J256" i="41" s="1"/>
  <c r="J257" i="41" s="1"/>
  <c r="J258" i="41" s="1"/>
  <c r="J259" i="41" s="1"/>
  <c r="Y236" i="41"/>
  <c r="Y237" i="41" s="1"/>
  <c r="Y238" i="41" s="1"/>
  <c r="Y239" i="41" s="1"/>
  <c r="Y240" i="41" s="1"/>
  <c r="Y241" i="41" s="1"/>
  <c r="Y242" i="41" s="1"/>
  <c r="Y243" i="41" s="1"/>
  <c r="Y244" i="41" s="1"/>
  <c r="Y245" i="41" s="1"/>
  <c r="Y246" i="41" s="1"/>
  <c r="Y247" i="41" s="1"/>
  <c r="Y248" i="41" s="1"/>
  <c r="Y249" i="41" s="1"/>
  <c r="Y250" i="41" s="1"/>
  <c r="Y251" i="41" s="1"/>
  <c r="Y252" i="41" s="1"/>
  <c r="Y253" i="41" s="1"/>
  <c r="Y254" i="41" s="1"/>
  <c r="Y255" i="41" s="1"/>
  <c r="Y256" i="41" s="1"/>
  <c r="Y257" i="41" s="1"/>
  <c r="Y258" i="41" s="1"/>
  <c r="Y259" i="41" s="1"/>
  <c r="Q236" i="41"/>
  <c r="Q237" i="41" s="1"/>
  <c r="Q238" i="41" s="1"/>
  <c r="Q239" i="41" s="1"/>
  <c r="Q240" i="41" s="1"/>
  <c r="Q241" i="41" s="1"/>
  <c r="Q242" i="41" s="1"/>
  <c r="Q243" i="41" s="1"/>
  <c r="Q244" i="41" s="1"/>
  <c r="Q245" i="41" s="1"/>
  <c r="Q246" i="41" s="1"/>
  <c r="Q247" i="41" s="1"/>
  <c r="Q248" i="41" s="1"/>
  <c r="Q249" i="41" s="1"/>
  <c r="Q250" i="41" s="1"/>
  <c r="Q251" i="41" s="1"/>
  <c r="Q252" i="41" s="1"/>
  <c r="Q253" i="41" s="1"/>
  <c r="Q254" i="41" s="1"/>
  <c r="Q255" i="41" s="1"/>
  <c r="Q256" i="41" s="1"/>
  <c r="Q257" i="41" s="1"/>
  <c r="Q258" i="41" s="1"/>
  <c r="Q259" i="41" s="1"/>
  <c r="I236" i="41"/>
  <c r="I237" i="41" s="1"/>
  <c r="I238" i="41" s="1"/>
  <c r="I239" i="41" s="1"/>
  <c r="I240" i="41" s="1"/>
  <c r="I241" i="41" s="1"/>
  <c r="I242" i="41" s="1"/>
  <c r="I243" i="41" s="1"/>
  <c r="I244" i="41" s="1"/>
  <c r="I245" i="41" s="1"/>
  <c r="I246" i="41" s="1"/>
  <c r="I247" i="41" s="1"/>
  <c r="I248" i="41" s="1"/>
  <c r="I249" i="41" s="1"/>
  <c r="I250" i="41" s="1"/>
  <c r="I251" i="41" s="1"/>
  <c r="I252" i="41" s="1"/>
  <c r="I253" i="41" s="1"/>
  <c r="I254" i="41" s="1"/>
  <c r="I255" i="41" s="1"/>
  <c r="I256" i="41" s="1"/>
  <c r="I257" i="41" s="1"/>
  <c r="I258" i="41" s="1"/>
  <c r="I259" i="41" s="1"/>
  <c r="AC134" i="41"/>
  <c r="U134" i="41"/>
  <c r="U135" i="41" s="1"/>
  <c r="U136" i="41" s="1"/>
  <c r="U137" i="41" s="1"/>
  <c r="U138" i="41" s="1"/>
  <c r="U139" i="41" s="1"/>
  <c r="U140" i="41" s="1"/>
  <c r="U141" i="41" s="1"/>
  <c r="U142" i="41" s="1"/>
  <c r="U143" i="41" s="1"/>
  <c r="U144" i="41" s="1"/>
  <c r="U145" i="41" s="1"/>
  <c r="U146" i="41" s="1"/>
  <c r="U147" i="41" s="1"/>
  <c r="U148" i="41" s="1"/>
  <c r="U149" i="41" s="1"/>
  <c r="U150" i="41" s="1"/>
  <c r="U151" i="41" s="1"/>
  <c r="U152" i="41" s="1"/>
  <c r="U153" i="41" s="1"/>
  <c r="U154" i="41" s="1"/>
  <c r="U155" i="41" s="1"/>
  <c r="U156" i="41" s="1"/>
  <c r="U157" i="41" s="1"/>
  <c r="U158" i="41" s="1"/>
  <c r="U159" i="41" s="1"/>
  <c r="M134" i="41"/>
  <c r="M135" i="41" s="1"/>
  <c r="M136" i="41" s="1"/>
  <c r="M137" i="41" s="1"/>
  <c r="M138" i="41" s="1"/>
  <c r="M139" i="41" s="1"/>
  <c r="M140" i="41" s="1"/>
  <c r="M141" i="41" s="1"/>
  <c r="M142" i="41" s="1"/>
  <c r="M143" i="41" s="1"/>
  <c r="M144" i="41" s="1"/>
  <c r="M145" i="41" s="1"/>
  <c r="M146" i="41" s="1"/>
  <c r="M147" i="41" s="1"/>
  <c r="M148" i="41" s="1"/>
  <c r="M149" i="41" s="1"/>
  <c r="M150" i="41" s="1"/>
  <c r="M151" i="41" s="1"/>
  <c r="M152" i="41" s="1"/>
  <c r="M153" i="41" s="1"/>
  <c r="M154" i="41" s="1"/>
  <c r="M155" i="41" s="1"/>
  <c r="M156" i="41" s="1"/>
  <c r="M157" i="41" s="1"/>
  <c r="M158" i="41" s="1"/>
  <c r="M159" i="41" s="1"/>
  <c r="E134" i="41"/>
  <c r="E135" i="41" s="1"/>
  <c r="E136" i="41" s="1"/>
  <c r="E137" i="41" s="1"/>
  <c r="E138" i="41" s="1"/>
  <c r="E139" i="41" s="1"/>
  <c r="E140" i="41" s="1"/>
  <c r="E141" i="41" s="1"/>
  <c r="E142" i="41" s="1"/>
  <c r="E143" i="41" s="1"/>
  <c r="E144" i="41" s="1"/>
  <c r="E145" i="41" s="1"/>
  <c r="E146" i="41" s="1"/>
  <c r="E147" i="41" s="1"/>
  <c r="E148" i="41" s="1"/>
  <c r="E149" i="41" s="1"/>
  <c r="E150" i="41" s="1"/>
  <c r="E151" i="41" s="1"/>
  <c r="E152" i="41" s="1"/>
  <c r="E153" i="41" s="1"/>
  <c r="E154" i="41" s="1"/>
  <c r="E155" i="41" s="1"/>
  <c r="E156" i="41" s="1"/>
  <c r="E157" i="41" s="1"/>
  <c r="E158" i="41" s="1"/>
  <c r="E159" i="41" s="1"/>
  <c r="AB134" i="41"/>
  <c r="T134" i="41"/>
  <c r="T135" i="41" s="1"/>
  <c r="T136" i="41" s="1"/>
  <c r="T137" i="41" s="1"/>
  <c r="T138" i="41" s="1"/>
  <c r="T139" i="41" s="1"/>
  <c r="T140" i="41" s="1"/>
  <c r="T141" i="41" s="1"/>
  <c r="T142" i="41" s="1"/>
  <c r="T143" i="41" s="1"/>
  <c r="T144" i="41" s="1"/>
  <c r="T145" i="41" s="1"/>
  <c r="T146" i="41" s="1"/>
  <c r="T147" i="41" s="1"/>
  <c r="T148" i="41" s="1"/>
  <c r="T149" i="41" s="1"/>
  <c r="T150" i="41" s="1"/>
  <c r="T151" i="41" s="1"/>
  <c r="T152" i="41" s="1"/>
  <c r="T153" i="41" s="1"/>
  <c r="T154" i="41" s="1"/>
  <c r="T155" i="41" s="1"/>
  <c r="T156" i="41" s="1"/>
  <c r="T157" i="41" s="1"/>
  <c r="T158" i="41" s="1"/>
  <c r="T159" i="41" s="1"/>
  <c r="L134" i="41"/>
  <c r="L135" i="41" s="1"/>
  <c r="L136" i="41" s="1"/>
  <c r="L137" i="41" s="1"/>
  <c r="L138" i="41" s="1"/>
  <c r="L139" i="41" s="1"/>
  <c r="L140" i="41" s="1"/>
  <c r="L141" i="41" s="1"/>
  <c r="L142" i="41" s="1"/>
  <c r="L143" i="41" s="1"/>
  <c r="L144" i="41" s="1"/>
  <c r="L145" i="41" s="1"/>
  <c r="L146" i="41" s="1"/>
  <c r="L147" i="41" s="1"/>
  <c r="L148" i="41" s="1"/>
  <c r="L149" i="41" s="1"/>
  <c r="L150" i="41" s="1"/>
  <c r="L151" i="41" s="1"/>
  <c r="L152" i="41" s="1"/>
  <c r="L153" i="41" s="1"/>
  <c r="L154" i="41" s="1"/>
  <c r="L155" i="41" s="1"/>
  <c r="L156" i="41" s="1"/>
  <c r="L157" i="41" s="1"/>
  <c r="L158" i="41" s="1"/>
  <c r="L159" i="41" s="1"/>
  <c r="AA134" i="41"/>
  <c r="AA135" i="41" s="1"/>
  <c r="AA136" i="41" s="1"/>
  <c r="AA137" i="41" s="1"/>
  <c r="AA138" i="41" s="1"/>
  <c r="AA139" i="41" s="1"/>
  <c r="AA140" i="41" s="1"/>
  <c r="AA141" i="41" s="1"/>
  <c r="AA142" i="41" s="1"/>
  <c r="AA143" i="41" s="1"/>
  <c r="AA144" i="41" s="1"/>
  <c r="AA145" i="41" s="1"/>
  <c r="AA146" i="41" s="1"/>
  <c r="AA147" i="41" s="1"/>
  <c r="AA148" i="41" s="1"/>
  <c r="AA149" i="41" s="1"/>
  <c r="AA150" i="41" s="1"/>
  <c r="AA151" i="41" s="1"/>
  <c r="AA152" i="41" s="1"/>
  <c r="AA153" i="41" s="1"/>
  <c r="AA154" i="41" s="1"/>
  <c r="AA155" i="41" s="1"/>
  <c r="AA156" i="41" s="1"/>
  <c r="S134" i="41"/>
  <c r="S135" i="41" s="1"/>
  <c r="S136" i="41" s="1"/>
  <c r="S137" i="41" s="1"/>
  <c r="S138" i="41" s="1"/>
  <c r="S139" i="41" s="1"/>
  <c r="S140" i="41" s="1"/>
  <c r="S141" i="41" s="1"/>
  <c r="S142" i="41" s="1"/>
  <c r="S143" i="41" s="1"/>
  <c r="S144" i="41" s="1"/>
  <c r="S145" i="41" s="1"/>
  <c r="S146" i="41" s="1"/>
  <c r="S147" i="41" s="1"/>
  <c r="S148" i="41" s="1"/>
  <c r="S149" i="41" s="1"/>
  <c r="S150" i="41" s="1"/>
  <c r="S151" i="41" s="1"/>
  <c r="S152" i="41" s="1"/>
  <c r="S153" i="41" s="1"/>
  <c r="S154" i="41" s="1"/>
  <c r="S155" i="41" s="1"/>
  <c r="S156" i="41" s="1"/>
  <c r="S157" i="41" s="1"/>
  <c r="S158" i="41" s="1"/>
  <c r="S159" i="41" s="1"/>
  <c r="K134" i="41"/>
  <c r="K135" i="41" s="1"/>
  <c r="K136" i="41" s="1"/>
  <c r="K137" i="41" s="1"/>
  <c r="K138" i="41" s="1"/>
  <c r="K139" i="41" s="1"/>
  <c r="K140" i="41" s="1"/>
  <c r="K141" i="41" s="1"/>
  <c r="K142" i="41" s="1"/>
  <c r="K143" i="41" s="1"/>
  <c r="K144" i="41" s="1"/>
  <c r="K145" i="41" s="1"/>
  <c r="K146" i="41" s="1"/>
  <c r="K147" i="41" s="1"/>
  <c r="K148" i="41" s="1"/>
  <c r="K149" i="41" s="1"/>
  <c r="K150" i="41" s="1"/>
  <c r="K151" i="41" s="1"/>
  <c r="K152" i="41" s="1"/>
  <c r="K153" i="41" s="1"/>
  <c r="K154" i="41" s="1"/>
  <c r="K155" i="41" s="1"/>
  <c r="K156" i="41" s="1"/>
  <c r="K157" i="41" s="1"/>
  <c r="K158" i="41" s="1"/>
  <c r="K159" i="41" s="1"/>
  <c r="Z134" i="41"/>
  <c r="Z135" i="41" s="1"/>
  <c r="Z136" i="41" s="1"/>
  <c r="Z137" i="41" s="1"/>
  <c r="Z138" i="41" s="1"/>
  <c r="Z139" i="41" s="1"/>
  <c r="Z140" i="41" s="1"/>
  <c r="Z141" i="41" s="1"/>
  <c r="Z142" i="41" s="1"/>
  <c r="Z143" i="41" s="1"/>
  <c r="Z144" i="41" s="1"/>
  <c r="Z145" i="41" s="1"/>
  <c r="Z146" i="41" s="1"/>
  <c r="Z147" i="41" s="1"/>
  <c r="Z148" i="41" s="1"/>
  <c r="Z149" i="41" s="1"/>
  <c r="Z150" i="41" s="1"/>
  <c r="Z151" i="41" s="1"/>
  <c r="Z152" i="41" s="1"/>
  <c r="Z153" i="41" s="1"/>
  <c r="Z154" i="41" s="1"/>
  <c r="Z155" i="41" s="1"/>
  <c r="Z156" i="41" s="1"/>
  <c r="Z157" i="41" s="1"/>
  <c r="Z158" i="41" s="1"/>
  <c r="Z159" i="41" s="1"/>
  <c r="R134" i="41"/>
  <c r="R135" i="41" s="1"/>
  <c r="R136" i="41" s="1"/>
  <c r="R137" i="41" s="1"/>
  <c r="R138" i="41" s="1"/>
  <c r="R139" i="41" s="1"/>
  <c r="R140" i="41" s="1"/>
  <c r="R141" i="41" s="1"/>
  <c r="R142" i="41" s="1"/>
  <c r="R143" i="41" s="1"/>
  <c r="R144" i="41" s="1"/>
  <c r="R145" i="41" s="1"/>
  <c r="R146" i="41" s="1"/>
  <c r="R147" i="41" s="1"/>
  <c r="R148" i="41" s="1"/>
  <c r="R149" i="41" s="1"/>
  <c r="R150" i="41" s="1"/>
  <c r="R151" i="41" s="1"/>
  <c r="R152" i="41" s="1"/>
  <c r="R153" i="41" s="1"/>
  <c r="R154" i="41" s="1"/>
  <c r="R155" i="41" s="1"/>
  <c r="R156" i="41" s="1"/>
  <c r="R157" i="41" s="1"/>
  <c r="R158" i="41" s="1"/>
  <c r="R159" i="41" s="1"/>
  <c r="J134" i="41"/>
  <c r="J135" i="41" s="1"/>
  <c r="J136" i="41" s="1"/>
  <c r="J137" i="41" s="1"/>
  <c r="J138" i="41" s="1"/>
  <c r="J139" i="41" s="1"/>
  <c r="J140" i="41" s="1"/>
  <c r="J141" i="41" s="1"/>
  <c r="J142" i="41" s="1"/>
  <c r="J143" i="41" s="1"/>
  <c r="J144" i="41" s="1"/>
  <c r="J145" i="41" s="1"/>
  <c r="J146" i="41" s="1"/>
  <c r="J147" i="41" s="1"/>
  <c r="J148" i="41" s="1"/>
  <c r="J149" i="41" s="1"/>
  <c r="J150" i="41" s="1"/>
  <c r="J151" i="41" s="1"/>
  <c r="J152" i="41" s="1"/>
  <c r="J153" i="41" s="1"/>
  <c r="J154" i="41" s="1"/>
  <c r="J155" i="41" s="1"/>
  <c r="J156" i="41" s="1"/>
  <c r="J157" i="41" s="1"/>
  <c r="J158" i="41" s="1"/>
  <c r="J159" i="41" s="1"/>
  <c r="AG134" i="41"/>
  <c r="Y134" i="41"/>
  <c r="Y135" i="41" s="1"/>
  <c r="Y136" i="41" s="1"/>
  <c r="Y137" i="41" s="1"/>
  <c r="Y138" i="41" s="1"/>
  <c r="Y139" i="41" s="1"/>
  <c r="Y140" i="41" s="1"/>
  <c r="Y141" i="41" s="1"/>
  <c r="Y142" i="41" s="1"/>
  <c r="Y143" i="41" s="1"/>
  <c r="Y144" i="41" s="1"/>
  <c r="Y145" i="41" s="1"/>
  <c r="Y146" i="41" s="1"/>
  <c r="Y147" i="41" s="1"/>
  <c r="Y148" i="41" s="1"/>
  <c r="Y149" i="41" s="1"/>
  <c r="Y150" i="41" s="1"/>
  <c r="Y151" i="41" s="1"/>
  <c r="Y152" i="41" s="1"/>
  <c r="Y153" i="41" s="1"/>
  <c r="Y154" i="41" s="1"/>
  <c r="Y155" i="41" s="1"/>
  <c r="Y156" i="41" s="1"/>
  <c r="Y157" i="41" s="1"/>
  <c r="Y158" i="41" s="1"/>
  <c r="Y159" i="41" s="1"/>
  <c r="Q134" i="41"/>
  <c r="Q135" i="41" s="1"/>
  <c r="Q136" i="41" s="1"/>
  <c r="Q137" i="41" s="1"/>
  <c r="Q138" i="41" s="1"/>
  <c r="Q139" i="41" s="1"/>
  <c r="Q140" i="41" s="1"/>
  <c r="Q141" i="41" s="1"/>
  <c r="Q142" i="41" s="1"/>
  <c r="Q143" i="41" s="1"/>
  <c r="Q144" i="41" s="1"/>
  <c r="Q145" i="41" s="1"/>
  <c r="Q146" i="41" s="1"/>
  <c r="Q147" i="41" s="1"/>
  <c r="Q148" i="41" s="1"/>
  <c r="Q149" i="41" s="1"/>
  <c r="Q150" i="41" s="1"/>
  <c r="Q151" i="41" s="1"/>
  <c r="Q152" i="41" s="1"/>
  <c r="Q153" i="41" s="1"/>
  <c r="Q154" i="41" s="1"/>
  <c r="Q155" i="41" s="1"/>
  <c r="Q156" i="41" s="1"/>
  <c r="Q157" i="41" s="1"/>
  <c r="Q158" i="41" s="1"/>
  <c r="Q159" i="41" s="1"/>
  <c r="I134" i="41"/>
  <c r="I135" i="41" s="1"/>
  <c r="I136" i="41" s="1"/>
  <c r="I137" i="41" s="1"/>
  <c r="I138" i="41" s="1"/>
  <c r="I139" i="41" s="1"/>
  <c r="I140" i="41" s="1"/>
  <c r="I141" i="41" s="1"/>
  <c r="I142" i="41" s="1"/>
  <c r="I143" i="41" s="1"/>
  <c r="I144" i="41" s="1"/>
  <c r="I145" i="41" s="1"/>
  <c r="I146" i="41" s="1"/>
  <c r="I147" i="41" s="1"/>
  <c r="I148" i="41" s="1"/>
  <c r="I149" i="41" s="1"/>
  <c r="I150" i="41" s="1"/>
  <c r="I151" i="41" s="1"/>
  <c r="I152" i="41" s="1"/>
  <c r="I153" i="41" s="1"/>
  <c r="I154" i="41" s="1"/>
  <c r="I155" i="41" s="1"/>
  <c r="I156" i="41" s="1"/>
  <c r="I157" i="41" s="1"/>
  <c r="I158" i="41" s="1"/>
  <c r="I159" i="41" s="1"/>
  <c r="AF134" i="41"/>
  <c r="X134" i="41"/>
  <c r="X135" i="41" s="1"/>
  <c r="X136" i="41" s="1"/>
  <c r="X137" i="41" s="1"/>
  <c r="X138" i="41" s="1"/>
  <c r="X139" i="41" s="1"/>
  <c r="X140" i="41" s="1"/>
  <c r="X141" i="41" s="1"/>
  <c r="X142" i="41" s="1"/>
  <c r="X143" i="41" s="1"/>
  <c r="X144" i="41" s="1"/>
  <c r="X145" i="41" s="1"/>
  <c r="X146" i="41" s="1"/>
  <c r="X147" i="41" s="1"/>
  <c r="X148" i="41" s="1"/>
  <c r="X149" i="41" s="1"/>
  <c r="X150" i="41" s="1"/>
  <c r="X151" i="41" s="1"/>
  <c r="X152" i="41" s="1"/>
  <c r="X153" i="41" s="1"/>
  <c r="X154" i="41" s="1"/>
  <c r="X155" i="41" s="1"/>
  <c r="X156" i="41" s="1"/>
  <c r="X157" i="41" s="1"/>
  <c r="X158" i="41" s="1"/>
  <c r="X159" i="41" s="1"/>
  <c r="P134" i="41"/>
  <c r="P135" i="41" s="1"/>
  <c r="P136" i="41" s="1"/>
  <c r="P137" i="41" s="1"/>
  <c r="P138" i="41" s="1"/>
  <c r="P139" i="41" s="1"/>
  <c r="P140" i="41" s="1"/>
  <c r="P141" i="41" s="1"/>
  <c r="P142" i="41" s="1"/>
  <c r="P143" i="41" s="1"/>
  <c r="P144" i="41" s="1"/>
  <c r="P145" i="41" s="1"/>
  <c r="P146" i="41" s="1"/>
  <c r="P147" i="41" s="1"/>
  <c r="P148" i="41" s="1"/>
  <c r="P149" i="41" s="1"/>
  <c r="P150" i="41" s="1"/>
  <c r="P151" i="41" s="1"/>
  <c r="P152" i="41" s="1"/>
  <c r="P153" i="41" s="1"/>
  <c r="P154" i="41" s="1"/>
  <c r="P155" i="41" s="1"/>
  <c r="P156" i="41" s="1"/>
  <c r="P157" i="41" s="1"/>
  <c r="P158" i="41" s="1"/>
  <c r="P159" i="41" s="1"/>
  <c r="H134" i="41"/>
  <c r="H135" i="41" s="1"/>
  <c r="H136" i="41" s="1"/>
  <c r="H137" i="41" s="1"/>
  <c r="H138" i="41" s="1"/>
  <c r="H139" i="41" s="1"/>
  <c r="H140" i="41" s="1"/>
  <c r="H141" i="41" s="1"/>
  <c r="H142" i="41" s="1"/>
  <c r="H143" i="41" s="1"/>
  <c r="H144" i="41" s="1"/>
  <c r="H145" i="41" s="1"/>
  <c r="H146" i="41" s="1"/>
  <c r="H147" i="41" s="1"/>
  <c r="H148" i="41" s="1"/>
  <c r="H149" i="41" s="1"/>
  <c r="H150" i="41" s="1"/>
  <c r="H151" i="41" s="1"/>
  <c r="H152" i="41" s="1"/>
  <c r="H153" i="41" s="1"/>
  <c r="H154" i="41" s="1"/>
  <c r="H155" i="41" s="1"/>
  <c r="H156" i="41" s="1"/>
  <c r="H157" i="41" s="1"/>
  <c r="H158" i="41" s="1"/>
  <c r="H159" i="41" s="1"/>
  <c r="AE134" i="41"/>
  <c r="W134" i="41"/>
  <c r="W135" i="41" s="1"/>
  <c r="W136" i="41" s="1"/>
  <c r="W137" i="41" s="1"/>
  <c r="W138" i="41" s="1"/>
  <c r="W139" i="41" s="1"/>
  <c r="W140" i="41" s="1"/>
  <c r="W141" i="41" s="1"/>
  <c r="W142" i="41" s="1"/>
  <c r="W143" i="41" s="1"/>
  <c r="W144" i="41" s="1"/>
  <c r="W145" i="41" s="1"/>
  <c r="W146" i="41" s="1"/>
  <c r="W147" i="41" s="1"/>
  <c r="W148" i="41" s="1"/>
  <c r="W149" i="41" s="1"/>
  <c r="W150" i="41" s="1"/>
  <c r="W151" i="41" s="1"/>
  <c r="W152" i="41" s="1"/>
  <c r="W153" i="41" s="1"/>
  <c r="W154" i="41" s="1"/>
  <c r="W155" i="41" s="1"/>
  <c r="W156" i="41" s="1"/>
  <c r="W157" i="41" s="1"/>
  <c r="W158" i="41" s="1"/>
  <c r="W159" i="41" s="1"/>
  <c r="O134" i="41"/>
  <c r="O135" i="41" s="1"/>
  <c r="O136" i="41" s="1"/>
  <c r="O137" i="41" s="1"/>
  <c r="O138" i="41" s="1"/>
  <c r="O139" i="41" s="1"/>
  <c r="O140" i="41" s="1"/>
  <c r="O141" i="41" s="1"/>
  <c r="O142" i="41" s="1"/>
  <c r="O143" i="41" s="1"/>
  <c r="O144" i="41" s="1"/>
  <c r="O145" i="41" s="1"/>
  <c r="O146" i="41" s="1"/>
  <c r="O147" i="41" s="1"/>
  <c r="O148" i="41" s="1"/>
  <c r="O149" i="41" s="1"/>
  <c r="O150" i="41" s="1"/>
  <c r="O151" i="41" s="1"/>
  <c r="O152" i="41" s="1"/>
  <c r="O153" i="41" s="1"/>
  <c r="O154" i="41" s="1"/>
  <c r="O155" i="41" s="1"/>
  <c r="O156" i="41" s="1"/>
  <c r="O157" i="41" s="1"/>
  <c r="O158" i="41" s="1"/>
  <c r="O159" i="41" s="1"/>
  <c r="G134" i="41"/>
  <c r="G135" i="41" s="1"/>
  <c r="G136" i="41" s="1"/>
  <c r="G137" i="41" s="1"/>
  <c r="G138" i="41" s="1"/>
  <c r="G139" i="41" s="1"/>
  <c r="G140" i="41" s="1"/>
  <c r="G141" i="41" s="1"/>
  <c r="G142" i="41" s="1"/>
  <c r="G143" i="41" s="1"/>
  <c r="G144" i="41" s="1"/>
  <c r="G145" i="41" s="1"/>
  <c r="G146" i="41" s="1"/>
  <c r="G147" i="41" s="1"/>
  <c r="G148" i="41" s="1"/>
  <c r="G149" i="41" s="1"/>
  <c r="G150" i="41" s="1"/>
  <c r="G151" i="41" s="1"/>
  <c r="G152" i="41" s="1"/>
  <c r="G153" i="41" s="1"/>
  <c r="G154" i="41" s="1"/>
  <c r="G155" i="41" s="1"/>
  <c r="G156" i="41" s="1"/>
  <c r="G157" i="41" s="1"/>
  <c r="G158" i="41" s="1"/>
  <c r="G159" i="41" s="1"/>
  <c r="V134" i="41"/>
  <c r="V135" i="41" s="1"/>
  <c r="V136" i="41" s="1"/>
  <c r="V137" i="41" s="1"/>
  <c r="V138" i="41" s="1"/>
  <c r="V139" i="41" s="1"/>
  <c r="V140" i="41" s="1"/>
  <c r="V141" i="41" s="1"/>
  <c r="V142" i="41" s="1"/>
  <c r="V143" i="41" s="1"/>
  <c r="V144" i="41" s="1"/>
  <c r="V145" i="41" s="1"/>
  <c r="V146" i="41" s="1"/>
  <c r="V147" i="41" s="1"/>
  <c r="V148" i="41" s="1"/>
  <c r="V149" i="41" s="1"/>
  <c r="V150" i="41" s="1"/>
  <c r="V151" i="41" s="1"/>
  <c r="V152" i="41" s="1"/>
  <c r="V153" i="41" s="1"/>
  <c r="V154" i="41" s="1"/>
  <c r="V155" i="41" s="1"/>
  <c r="V156" i="41" s="1"/>
  <c r="V157" i="41" s="1"/>
  <c r="V158" i="41" s="1"/>
  <c r="V159" i="41" s="1"/>
  <c r="N134" i="41"/>
  <c r="N135" i="41" s="1"/>
  <c r="N136" i="41" s="1"/>
  <c r="N137" i="41" s="1"/>
  <c r="N138" i="41" s="1"/>
  <c r="N139" i="41" s="1"/>
  <c r="N140" i="41" s="1"/>
  <c r="N141" i="41" s="1"/>
  <c r="N142" i="41" s="1"/>
  <c r="N143" i="41" s="1"/>
  <c r="N144" i="41" s="1"/>
  <c r="N145" i="41" s="1"/>
  <c r="N146" i="41" s="1"/>
  <c r="N147" i="41" s="1"/>
  <c r="N148" i="41" s="1"/>
  <c r="N149" i="41" s="1"/>
  <c r="N150" i="41" s="1"/>
  <c r="N151" i="41" s="1"/>
  <c r="N152" i="41" s="1"/>
  <c r="N153" i="41" s="1"/>
  <c r="N154" i="41" s="1"/>
  <c r="N155" i="41" s="1"/>
  <c r="N156" i="41" s="1"/>
  <c r="N157" i="41" s="1"/>
  <c r="N158" i="41" s="1"/>
  <c r="N159" i="41" s="1"/>
  <c r="F134" i="41"/>
  <c r="F135" i="41" s="1"/>
  <c r="F136" i="41" s="1"/>
  <c r="F137" i="41" s="1"/>
  <c r="F138" i="41" s="1"/>
  <c r="F139" i="41" s="1"/>
  <c r="F140" i="41" s="1"/>
  <c r="F141" i="41" s="1"/>
  <c r="F142" i="41" s="1"/>
  <c r="F143" i="41" s="1"/>
  <c r="F144" i="41" s="1"/>
  <c r="F145" i="41" s="1"/>
  <c r="F146" i="41" s="1"/>
  <c r="F147" i="41" s="1"/>
  <c r="F148" i="41" s="1"/>
  <c r="F149" i="41" s="1"/>
  <c r="F150" i="41" s="1"/>
  <c r="F151" i="41" s="1"/>
  <c r="F152" i="41" s="1"/>
  <c r="F153" i="41" s="1"/>
  <c r="F154" i="41" s="1"/>
  <c r="F155" i="41" s="1"/>
  <c r="F156" i="41" s="1"/>
  <c r="F157" i="41" s="1"/>
  <c r="F158" i="41" s="1"/>
  <c r="F159" i="41" s="1"/>
  <c r="AD134" i="41"/>
  <c r="AA175" i="41"/>
  <c r="AA209" i="41" s="1"/>
  <c r="Z19" i="42" s="1"/>
  <c r="AA183" i="41"/>
  <c r="AA217" i="41" s="1"/>
  <c r="Z27" i="42" s="1"/>
  <c r="AA176" i="41"/>
  <c r="AA210" i="41" s="1"/>
  <c r="Z20" i="42" s="1"/>
  <c r="Z17" i="44" s="1"/>
  <c r="AA184" i="41"/>
  <c r="AA218" i="41" s="1"/>
  <c r="Z28" i="42" s="1"/>
  <c r="Z25" i="44" s="1"/>
  <c r="AA169" i="41"/>
  <c r="AA203" i="41" s="1"/>
  <c r="Z13" i="42" s="1"/>
  <c r="AA177" i="41"/>
  <c r="AA211" i="41" s="1"/>
  <c r="Z21" i="42" s="1"/>
  <c r="AA185" i="41"/>
  <c r="AA219" i="41" s="1"/>
  <c r="Z29" i="42" s="1"/>
  <c r="AA170" i="41"/>
  <c r="AA204" i="41" s="1"/>
  <c r="Z14" i="42" s="1"/>
  <c r="AA178" i="41"/>
  <c r="AA212" i="41" s="1"/>
  <c r="Z22" i="42" s="1"/>
  <c r="AA186" i="41"/>
  <c r="AA220" i="41" s="1"/>
  <c r="Z30" i="42" s="1"/>
  <c r="AA171" i="41"/>
  <c r="AA205" i="41" s="1"/>
  <c r="Z15" i="42" s="1"/>
  <c r="Z12" i="44" s="1"/>
  <c r="AA179" i="41"/>
  <c r="AA213" i="41" s="1"/>
  <c r="Z23" i="42" s="1"/>
  <c r="Z20" i="44" s="1"/>
  <c r="AA187" i="41"/>
  <c r="AA221" i="41" s="1"/>
  <c r="Z31" i="42" s="1"/>
  <c r="AA172" i="41"/>
  <c r="AA206" i="41" s="1"/>
  <c r="Z16" i="42" s="1"/>
  <c r="AA180" i="41"/>
  <c r="AA214" i="41" s="1"/>
  <c r="Z24" i="42" s="1"/>
  <c r="AA188" i="41"/>
  <c r="AA222" i="41" s="1"/>
  <c r="Z32" i="42" s="1"/>
  <c r="AA173" i="41"/>
  <c r="AA207" i="41" s="1"/>
  <c r="Z17" i="42" s="1"/>
  <c r="AA181" i="41"/>
  <c r="AA215" i="41" s="1"/>
  <c r="Z25" i="42" s="1"/>
  <c r="AA189" i="41"/>
  <c r="AA223" i="41" s="1"/>
  <c r="Z33" i="42" s="1"/>
  <c r="Z30" i="44" s="1"/>
  <c r="AA174" i="41"/>
  <c r="AA208" i="41" s="1"/>
  <c r="Z18" i="42" s="1"/>
  <c r="AA182" i="41"/>
  <c r="AA216" i="41" s="1"/>
  <c r="Z26" i="42" s="1"/>
  <c r="C114" i="42"/>
  <c r="C80" i="42"/>
  <c r="C89" i="13"/>
  <c r="C89" i="44"/>
  <c r="Z13" i="44" l="1"/>
  <c r="Z18" i="44"/>
  <c r="S194" i="41"/>
  <c r="S228" i="41" s="1"/>
  <c r="R38" i="42" s="1"/>
  <c r="D5" i="43"/>
  <c r="D9" i="43"/>
  <c r="I170" i="41"/>
  <c r="I204" i="41" s="1"/>
  <c r="S177" i="41"/>
  <c r="S211" i="41" s="1"/>
  <c r="G177" i="41"/>
  <c r="G211" i="41" s="1"/>
  <c r="F21" i="42" s="1"/>
  <c r="N180" i="41"/>
  <c r="N214" i="41" s="1"/>
  <c r="M24" i="42" s="1"/>
  <c r="N197" i="41"/>
  <c r="N231" i="41" s="1"/>
  <c r="M41" i="42" s="1"/>
  <c r="Z28" i="44"/>
  <c r="Z10" i="44"/>
  <c r="Z27" i="44"/>
  <c r="Z24" i="44"/>
  <c r="Z22" i="44"/>
  <c r="Z29" i="44"/>
  <c r="Z11" i="44"/>
  <c r="Z14" i="44"/>
  <c r="Z19" i="44"/>
  <c r="Z16" i="44"/>
  <c r="Z21" i="44"/>
  <c r="R169" i="41"/>
  <c r="R203" i="41" s="1"/>
  <c r="Q13" i="42" s="1"/>
  <c r="Q10" i="44" s="1"/>
  <c r="Q173" i="41"/>
  <c r="Q207" i="41" s="1"/>
  <c r="P17" i="42" s="1"/>
  <c r="N193" i="41"/>
  <c r="N227" i="41" s="1"/>
  <c r="M37" i="42" s="1"/>
  <c r="M34" i="44" s="1"/>
  <c r="Z186" i="41"/>
  <c r="Z220" i="41" s="1"/>
  <c r="Y30" i="42" s="1"/>
  <c r="P172" i="41"/>
  <c r="P206" i="41" s="1"/>
  <c r="O16" i="42" s="1"/>
  <c r="T186" i="41"/>
  <c r="T220" i="41" s="1"/>
  <c r="S30" i="42" s="1"/>
  <c r="Z179" i="41"/>
  <c r="Z213" i="41" s="1"/>
  <c r="D184" i="41"/>
  <c r="D218" i="41" s="1"/>
  <c r="C28" i="42" s="1"/>
  <c r="K171" i="41"/>
  <c r="K205" i="41" s="1"/>
  <c r="K168" i="41"/>
  <c r="K202" i="41" s="1"/>
  <c r="J12" i="42" s="1"/>
  <c r="M186" i="41"/>
  <c r="M220" i="41" s="1"/>
  <c r="L30" i="42" s="1"/>
  <c r="Z23" i="44"/>
  <c r="Z15" i="44"/>
  <c r="AD9" i="44"/>
  <c r="AD43" i="44" s="1"/>
  <c r="AB9" i="44"/>
  <c r="AB43" i="44" s="1"/>
  <c r="AC9" i="44"/>
  <c r="AC43" i="44" s="1"/>
  <c r="AE9" i="44"/>
  <c r="AE43" i="44" s="1"/>
  <c r="AF9" i="44"/>
  <c r="AA9" i="44"/>
  <c r="AA43" i="44" s="1"/>
  <c r="AA157" i="41"/>
  <c r="Z32" i="44" s="1"/>
  <c r="Z31" i="44"/>
  <c r="Z9" i="44"/>
  <c r="Z43" i="44" s="1"/>
  <c r="Z26" i="44"/>
  <c r="L183" i="41"/>
  <c r="L217" i="41" s="1"/>
  <c r="K27" i="42" s="1"/>
  <c r="S170" i="41"/>
  <c r="S204" i="41" s="1"/>
  <c r="R14" i="42" s="1"/>
  <c r="X172" i="41"/>
  <c r="X206" i="41" s="1"/>
  <c r="W16" i="42" s="1"/>
  <c r="O185" i="41"/>
  <c r="O219" i="41" s="1"/>
  <c r="N29" i="42" s="1"/>
  <c r="U172" i="41"/>
  <c r="U206" i="41" s="1"/>
  <c r="T16" i="42" s="1"/>
  <c r="I193" i="41"/>
  <c r="I227" i="41" s="1"/>
  <c r="H37" i="42" s="1"/>
  <c r="H34" i="44" s="1"/>
  <c r="Z169" i="41"/>
  <c r="Z203" i="41" s="1"/>
  <c r="Y13" i="42" s="1"/>
  <c r="Y10" i="44" s="1"/>
  <c r="V190" i="41"/>
  <c r="V224" i="41" s="1"/>
  <c r="U34" i="42" s="1"/>
  <c r="U31" i="44" s="1"/>
  <c r="M191" i="41"/>
  <c r="M225" i="41" s="1"/>
  <c r="L35" i="42" s="1"/>
  <c r="L32" i="44" s="1"/>
  <c r="D170" i="41"/>
  <c r="D204" i="41" s="1"/>
  <c r="C14" i="42" s="1"/>
  <c r="C11" i="44" s="1"/>
  <c r="I172" i="41"/>
  <c r="I206" i="41" s="1"/>
  <c r="M176" i="41"/>
  <c r="M210" i="41" s="1"/>
  <c r="Z178" i="41"/>
  <c r="Z212" i="41" s="1"/>
  <c r="Y22" i="42" s="1"/>
  <c r="F179" i="41"/>
  <c r="F213" i="41" s="1"/>
  <c r="E23" i="42" s="1"/>
  <c r="N195" i="41"/>
  <c r="N229" i="41" s="1"/>
  <c r="M39" i="42" s="1"/>
  <c r="Z182" i="41"/>
  <c r="Z216" i="41" s="1"/>
  <c r="Y26" i="42" s="1"/>
  <c r="T184" i="41"/>
  <c r="T218" i="41" s="1"/>
  <c r="S28" i="42" s="1"/>
  <c r="L169" i="41"/>
  <c r="L203" i="41" s="1"/>
  <c r="K13" i="42" s="1"/>
  <c r="P179" i="41"/>
  <c r="P213" i="41" s="1"/>
  <c r="O23" i="42" s="1"/>
  <c r="V183" i="41"/>
  <c r="V217" i="41" s="1"/>
  <c r="U27" i="42" s="1"/>
  <c r="N192" i="41"/>
  <c r="N226" i="41" s="1"/>
  <c r="M36" i="42" s="1"/>
  <c r="M33" i="44" s="1"/>
  <c r="R172" i="41"/>
  <c r="R206" i="41" s="1"/>
  <c r="Q16" i="42" s="1"/>
  <c r="N171" i="41"/>
  <c r="N205" i="41" s="1"/>
  <c r="M15" i="42" s="1"/>
  <c r="P191" i="41"/>
  <c r="P225" i="41" s="1"/>
  <c r="O35" i="42" s="1"/>
  <c r="O32" i="44" s="1"/>
  <c r="I196" i="41"/>
  <c r="I230" i="41" s="1"/>
  <c r="H40" i="42" s="1"/>
  <c r="Y169" i="41"/>
  <c r="Y203" i="41" s="1"/>
  <c r="X13" i="42" s="1"/>
  <c r="D176" i="41"/>
  <c r="D210" i="41" s="1"/>
  <c r="C20" i="42" s="1"/>
  <c r="Q170" i="41"/>
  <c r="Q204" i="41" s="1"/>
  <c r="Y177" i="41"/>
  <c r="Y211" i="41" s="1"/>
  <c r="X21" i="42" s="1"/>
  <c r="V182" i="41"/>
  <c r="V216" i="41" s="1"/>
  <c r="U26" i="42" s="1"/>
  <c r="U80" i="42"/>
  <c r="T183" i="41"/>
  <c r="T217" i="41" s="1"/>
  <c r="S27" i="42" s="1"/>
  <c r="L114" i="42"/>
  <c r="I192" i="41"/>
  <c r="I226" i="41" s="1"/>
  <c r="H36" i="42" s="1"/>
  <c r="H33" i="44" s="1"/>
  <c r="T178" i="41"/>
  <c r="T212" i="41" s="1"/>
  <c r="S22" i="42" s="1"/>
  <c r="L182" i="41"/>
  <c r="L216" i="41" s="1"/>
  <c r="K26" i="42" s="1"/>
  <c r="O182" i="41"/>
  <c r="O216" i="41" s="1"/>
  <c r="N26" i="42" s="1"/>
  <c r="V189" i="41"/>
  <c r="V223" i="41" s="1"/>
  <c r="U33" i="42" s="1"/>
  <c r="Y171" i="41"/>
  <c r="Y205" i="41" s="1"/>
  <c r="D182" i="41"/>
  <c r="D216" i="41" s="1"/>
  <c r="C26" i="42" s="1"/>
  <c r="U187" i="41"/>
  <c r="U221" i="41" s="1"/>
  <c r="T31" i="42" s="1"/>
  <c r="E184" i="41"/>
  <c r="E218" i="41" s="1"/>
  <c r="D28" i="42" s="1"/>
  <c r="S169" i="41"/>
  <c r="S203" i="41" s="1"/>
  <c r="L172" i="41"/>
  <c r="L206" i="41" s="1"/>
  <c r="K16" i="42" s="1"/>
  <c r="Y188" i="41"/>
  <c r="Y222" i="41" s="1"/>
  <c r="Z172" i="41"/>
  <c r="Z206" i="41" s="1"/>
  <c r="Y16" i="42" s="1"/>
  <c r="L176" i="41"/>
  <c r="L210" i="41" s="1"/>
  <c r="K20" i="42" s="1"/>
  <c r="I195" i="41"/>
  <c r="I229" i="41" s="1"/>
  <c r="H39" i="42" s="1"/>
  <c r="U175" i="41"/>
  <c r="U209" i="41" s="1"/>
  <c r="T19" i="42" s="1"/>
  <c r="Y187" i="41"/>
  <c r="Y221" i="41" s="1"/>
  <c r="V174" i="41"/>
  <c r="V208" i="41" s="1"/>
  <c r="U18" i="42" s="1"/>
  <c r="D173" i="41"/>
  <c r="D207" i="41" s="1"/>
  <c r="C17" i="42" s="1"/>
  <c r="E186" i="41"/>
  <c r="E220" i="41" s="1"/>
  <c r="D30" i="42" s="1"/>
  <c r="S171" i="41"/>
  <c r="S205" i="41" s="1"/>
  <c r="T182" i="41"/>
  <c r="T216" i="41" s="1"/>
  <c r="S26" i="42" s="1"/>
  <c r="L186" i="41"/>
  <c r="L220" i="41" s="1"/>
  <c r="K30" i="42" s="1"/>
  <c r="D175" i="41"/>
  <c r="D209" i="41" s="1"/>
  <c r="C19" i="42" s="1"/>
  <c r="Z170" i="41"/>
  <c r="Z204" i="41" s="1"/>
  <c r="Y14" i="42" s="1"/>
  <c r="H168" i="41"/>
  <c r="H202" i="41" s="1"/>
  <c r="G12" i="42" s="1"/>
  <c r="T174" i="41"/>
  <c r="T208" i="41" s="1"/>
  <c r="S18" i="42" s="1"/>
  <c r="L178" i="41"/>
  <c r="L212" i="41" s="1"/>
  <c r="K22" i="42" s="1"/>
  <c r="O186" i="41"/>
  <c r="O220" i="41" s="1"/>
  <c r="N30" i="42" s="1"/>
  <c r="N173" i="41"/>
  <c r="N207" i="41" s="1"/>
  <c r="M17" i="42" s="1"/>
  <c r="G191" i="41"/>
  <c r="G225" i="41" s="1"/>
  <c r="F35" i="42" s="1"/>
  <c r="F32" i="44" s="1"/>
  <c r="V181" i="41"/>
  <c r="V215" i="41" s="1"/>
  <c r="U25" i="42" s="1"/>
  <c r="Y192" i="41"/>
  <c r="Y226" i="41" s="1"/>
  <c r="X36" i="42" s="1"/>
  <c r="X33" i="44" s="1"/>
  <c r="I197" i="41"/>
  <c r="I231" i="41" s="1"/>
  <c r="H41" i="42" s="1"/>
  <c r="Y194" i="41"/>
  <c r="Y228" i="41" s="1"/>
  <c r="X38" i="42" s="1"/>
  <c r="N194" i="41"/>
  <c r="N228" i="41" s="1"/>
  <c r="M38" i="42" s="1"/>
  <c r="E114" i="42"/>
  <c r="N196" i="41"/>
  <c r="N230" i="41" s="1"/>
  <c r="M40" i="42" s="1"/>
  <c r="W80" i="42"/>
  <c r="S197" i="41"/>
  <c r="S231" i="41" s="1"/>
  <c r="R41" i="42" s="1"/>
  <c r="K192" i="41"/>
  <c r="K226" i="41" s="1"/>
  <c r="J36" i="42" s="1"/>
  <c r="J33" i="44" s="1"/>
  <c r="S195" i="41"/>
  <c r="S229" i="41" s="1"/>
  <c r="R39" i="42" s="1"/>
  <c r="S193" i="41"/>
  <c r="S227" i="41" s="1"/>
  <c r="R37" i="42" s="1"/>
  <c r="R34" i="44" s="1"/>
  <c r="E192" i="41"/>
  <c r="E226" i="41" s="1"/>
  <c r="Y196" i="41"/>
  <c r="Y230" i="41" s="1"/>
  <c r="X40" i="42" s="1"/>
  <c r="U197" i="41"/>
  <c r="U231" i="41" s="1"/>
  <c r="T41" i="42" s="1"/>
  <c r="M193" i="41"/>
  <c r="M227" i="41" s="1"/>
  <c r="L37" i="42" s="1"/>
  <c r="L34" i="44" s="1"/>
  <c r="T194" i="41"/>
  <c r="T228" i="41" s="1"/>
  <c r="S38" i="42" s="1"/>
  <c r="T196" i="41"/>
  <c r="T230" i="41" s="1"/>
  <c r="S40" i="42" s="1"/>
  <c r="L195" i="41"/>
  <c r="L229" i="41" s="1"/>
  <c r="K39" i="42" s="1"/>
  <c r="X197" i="41"/>
  <c r="X231" i="41" s="1"/>
  <c r="W41" i="42" s="1"/>
  <c r="M196" i="41"/>
  <c r="M230" i="41" s="1"/>
  <c r="L40" i="42" s="1"/>
  <c r="L193" i="41"/>
  <c r="L227" i="41" s="1"/>
  <c r="K37" i="42" s="1"/>
  <c r="K34" i="44" s="1"/>
  <c r="D197" i="41"/>
  <c r="D231" i="41" s="1"/>
  <c r="C41" i="42" s="1"/>
  <c r="Y193" i="41"/>
  <c r="Y227" i="41" s="1"/>
  <c r="X37" i="42" s="1"/>
  <c r="X34" i="44" s="1"/>
  <c r="R196" i="41"/>
  <c r="R230" i="41" s="1"/>
  <c r="Q40" i="42" s="1"/>
  <c r="J195" i="41"/>
  <c r="J229" i="41" s="1"/>
  <c r="I39" i="42" s="1"/>
  <c r="X192" i="41"/>
  <c r="X226" i="41" s="1"/>
  <c r="P195" i="41"/>
  <c r="P229" i="41" s="1"/>
  <c r="O39" i="42" s="1"/>
  <c r="H193" i="41"/>
  <c r="H227" i="41" s="1"/>
  <c r="G37" i="42" s="1"/>
  <c r="G34" i="44" s="1"/>
  <c r="W193" i="41"/>
  <c r="W227" i="41" s="1"/>
  <c r="V37" i="42" s="1"/>
  <c r="V34" i="44" s="1"/>
  <c r="G192" i="41"/>
  <c r="G226" i="41" s="1"/>
  <c r="V193" i="41"/>
  <c r="V227" i="41" s="1"/>
  <c r="U37" i="42" s="1"/>
  <c r="U34" i="44" s="1"/>
  <c r="F192" i="41"/>
  <c r="F226" i="41" s="1"/>
  <c r="U192" i="41"/>
  <c r="U226" i="41" s="1"/>
  <c r="L197" i="41"/>
  <c r="L231" i="41" s="1"/>
  <c r="K41" i="42" s="1"/>
  <c r="D192" i="41"/>
  <c r="D226" i="41" s="1"/>
  <c r="Z192" i="41"/>
  <c r="Z226" i="41" s="1"/>
  <c r="J194" i="41"/>
  <c r="J228" i="41" s="1"/>
  <c r="I38" i="42" s="1"/>
  <c r="X196" i="41"/>
  <c r="X230" i="41" s="1"/>
  <c r="W40" i="42" s="1"/>
  <c r="P192" i="41"/>
  <c r="P226" i="41" s="1"/>
  <c r="P194" i="41"/>
  <c r="P228" i="41" s="1"/>
  <c r="O38" i="42" s="1"/>
  <c r="H196" i="41"/>
  <c r="H230" i="41" s="1"/>
  <c r="G40" i="42" s="1"/>
  <c r="H197" i="41"/>
  <c r="H231" i="41" s="1"/>
  <c r="G41" i="42" s="1"/>
  <c r="W197" i="41"/>
  <c r="W231" i="41" s="1"/>
  <c r="V41" i="42" s="1"/>
  <c r="G195" i="41"/>
  <c r="G229" i="41" s="1"/>
  <c r="F39" i="42" s="1"/>
  <c r="V197" i="41"/>
  <c r="V231" i="41" s="1"/>
  <c r="U41" i="42" s="1"/>
  <c r="F196" i="41"/>
  <c r="F230" i="41" s="1"/>
  <c r="E40" i="42" s="1"/>
  <c r="Q196" i="41"/>
  <c r="Q230" i="41" s="1"/>
  <c r="P40" i="42" s="1"/>
  <c r="U194" i="41"/>
  <c r="U228" i="41" s="1"/>
  <c r="T38" i="42" s="1"/>
  <c r="U196" i="41"/>
  <c r="U230" i="41" s="1"/>
  <c r="T40" i="42" s="1"/>
  <c r="M194" i="41"/>
  <c r="M228" i="41" s="1"/>
  <c r="L38" i="42" s="1"/>
  <c r="E194" i="41"/>
  <c r="E228" i="41" s="1"/>
  <c r="D38" i="42" s="1"/>
  <c r="T193" i="41"/>
  <c r="T227" i="41" s="1"/>
  <c r="S37" i="42" s="1"/>
  <c r="S34" i="44" s="1"/>
  <c r="L192" i="41"/>
  <c r="L226" i="41" s="1"/>
  <c r="D196" i="41"/>
  <c r="D230" i="41" s="1"/>
  <c r="C40" i="42" s="1"/>
  <c r="Y197" i="41"/>
  <c r="Y231" i="41" s="1"/>
  <c r="X41" i="42" s="1"/>
  <c r="Z196" i="41"/>
  <c r="Z230" i="41" s="1"/>
  <c r="Y40" i="42" s="1"/>
  <c r="R193" i="41"/>
  <c r="R227" i="41" s="1"/>
  <c r="Q37" i="42" s="1"/>
  <c r="Q34" i="44" s="1"/>
  <c r="R195" i="41"/>
  <c r="R229" i="41" s="1"/>
  <c r="Q39" i="42" s="1"/>
  <c r="J193" i="41"/>
  <c r="J227" i="41" s="1"/>
  <c r="I37" i="42" s="1"/>
  <c r="I34" i="44" s="1"/>
  <c r="D261" i="41"/>
  <c r="C104" i="42"/>
  <c r="C138" i="42"/>
  <c r="X195" i="41"/>
  <c r="X229" i="41" s="1"/>
  <c r="W39" i="42" s="1"/>
  <c r="P193" i="41"/>
  <c r="P227" i="41" s="1"/>
  <c r="O37" i="42" s="1"/>
  <c r="O34" i="44" s="1"/>
  <c r="H192" i="41"/>
  <c r="H226" i="41" s="1"/>
  <c r="O192" i="41"/>
  <c r="O226" i="41" s="1"/>
  <c r="V192" i="41"/>
  <c r="V226" i="41" s="1"/>
  <c r="E193" i="41"/>
  <c r="E227" i="41" s="1"/>
  <c r="D37" i="42" s="1"/>
  <c r="D34" i="44" s="1"/>
  <c r="T197" i="41"/>
  <c r="T231" i="41" s="1"/>
  <c r="S41" i="42" s="1"/>
  <c r="L196" i="41"/>
  <c r="L230" i="41" s="1"/>
  <c r="K40" i="42" s="1"/>
  <c r="D194" i="41"/>
  <c r="D228" i="41" s="1"/>
  <c r="C38" i="42" s="1"/>
  <c r="D195" i="41"/>
  <c r="D229" i="41" s="1"/>
  <c r="C39" i="42" s="1"/>
  <c r="K194" i="41"/>
  <c r="K228" i="41" s="1"/>
  <c r="J38" i="42" s="1"/>
  <c r="K197" i="41"/>
  <c r="K231" i="41" s="1"/>
  <c r="J41" i="42" s="1"/>
  <c r="Z193" i="41"/>
  <c r="Z227" i="41" s="1"/>
  <c r="Y37" i="42" s="1"/>
  <c r="Y34" i="44" s="1"/>
  <c r="R194" i="41"/>
  <c r="R228" i="41" s="1"/>
  <c r="Q38" i="42" s="1"/>
  <c r="J197" i="41"/>
  <c r="J231" i="41" s="1"/>
  <c r="I41" i="42" s="1"/>
  <c r="X194" i="41"/>
  <c r="X228" i="41" s="1"/>
  <c r="W38" i="42" s="1"/>
  <c r="P197" i="41"/>
  <c r="P231" i="41" s="1"/>
  <c r="O41" i="42" s="1"/>
  <c r="W196" i="41"/>
  <c r="W230" i="41" s="1"/>
  <c r="V40" i="42" s="1"/>
  <c r="O195" i="41"/>
  <c r="O229" i="41" s="1"/>
  <c r="N39" i="42" s="1"/>
  <c r="G194" i="41"/>
  <c r="G228" i="41" s="1"/>
  <c r="F38" i="42" s="1"/>
  <c r="V195" i="41"/>
  <c r="V229" i="41" s="1"/>
  <c r="U39" i="42" s="1"/>
  <c r="V196" i="41"/>
  <c r="V230" i="41" s="1"/>
  <c r="U40" i="42" s="1"/>
  <c r="F195" i="41"/>
  <c r="F229" i="41" s="1"/>
  <c r="E39" i="42" s="1"/>
  <c r="E197" i="41"/>
  <c r="E231" i="41" s="1"/>
  <c r="D41" i="42" s="1"/>
  <c r="T192" i="41"/>
  <c r="T226" i="41" s="1"/>
  <c r="K193" i="41"/>
  <c r="K227" i="41" s="1"/>
  <c r="J37" i="42" s="1"/>
  <c r="J34" i="44" s="1"/>
  <c r="Y195" i="41"/>
  <c r="Y229" i="41" s="1"/>
  <c r="X39" i="42" s="1"/>
  <c r="Z195" i="41"/>
  <c r="Z229" i="41" s="1"/>
  <c r="Y39" i="42" s="1"/>
  <c r="R197" i="41"/>
  <c r="R231" i="41" s="1"/>
  <c r="Q41" i="42" s="1"/>
  <c r="X193" i="41"/>
  <c r="X227" i="41" s="1"/>
  <c r="W37" i="42" s="1"/>
  <c r="W34" i="44" s="1"/>
  <c r="P196" i="41"/>
  <c r="P230" i="41" s="1"/>
  <c r="O40" i="42" s="1"/>
  <c r="G193" i="41"/>
  <c r="G227" i="41" s="1"/>
  <c r="F37" i="42" s="1"/>
  <c r="F34" i="44" s="1"/>
  <c r="Q193" i="41"/>
  <c r="Q227" i="41" s="1"/>
  <c r="P37" i="42" s="1"/>
  <c r="P34" i="44" s="1"/>
  <c r="Z194" i="41"/>
  <c r="Z228" i="41" s="1"/>
  <c r="Y38" i="42" s="1"/>
  <c r="J192" i="41"/>
  <c r="J226" i="41" s="1"/>
  <c r="O194" i="41"/>
  <c r="O228" i="41" s="1"/>
  <c r="N38" i="42" s="1"/>
  <c r="G197" i="41"/>
  <c r="G231" i="41" s="1"/>
  <c r="F41" i="42" s="1"/>
  <c r="F194" i="41"/>
  <c r="F228" i="41" s="1"/>
  <c r="E38" i="42" s="1"/>
  <c r="U195" i="41"/>
  <c r="U229" i="41" s="1"/>
  <c r="T39" i="42" s="1"/>
  <c r="M197" i="41"/>
  <c r="M231" i="41" s="1"/>
  <c r="L41" i="42" s="1"/>
  <c r="E195" i="41"/>
  <c r="E229" i="41" s="1"/>
  <c r="D39" i="42" s="1"/>
  <c r="E196" i="41"/>
  <c r="E230" i="41" s="1"/>
  <c r="D40" i="42" s="1"/>
  <c r="S192" i="41"/>
  <c r="S226" i="41" s="1"/>
  <c r="R36" i="42" s="1"/>
  <c r="R33" i="44" s="1"/>
  <c r="K196" i="41"/>
  <c r="K230" i="41" s="1"/>
  <c r="J40" i="42" s="1"/>
  <c r="J196" i="41"/>
  <c r="J230" i="41" s="1"/>
  <c r="I40" i="42" s="1"/>
  <c r="H195" i="41"/>
  <c r="H229" i="41" s="1"/>
  <c r="G39" i="42" s="1"/>
  <c r="W195" i="41"/>
  <c r="W229" i="41" s="1"/>
  <c r="V39" i="42" s="1"/>
  <c r="W192" i="41"/>
  <c r="W226" i="41" s="1"/>
  <c r="V36" i="42" s="1"/>
  <c r="V33" i="44" s="1"/>
  <c r="O196" i="41"/>
  <c r="O230" i="41" s="1"/>
  <c r="N40" i="42" s="1"/>
  <c r="O193" i="41"/>
  <c r="O227" i="41" s="1"/>
  <c r="N37" i="42" s="1"/>
  <c r="N34" i="44" s="1"/>
  <c r="G196" i="41"/>
  <c r="G230" i="41" s="1"/>
  <c r="F40" i="42" s="1"/>
  <c r="F193" i="41"/>
  <c r="F227" i="41" s="1"/>
  <c r="E37" i="42" s="1"/>
  <c r="E34" i="44" s="1"/>
  <c r="Q197" i="41"/>
  <c r="Q231" i="41" s="1"/>
  <c r="P41" i="42" s="1"/>
  <c r="Q195" i="41"/>
  <c r="Q229" i="41" s="1"/>
  <c r="P39" i="42" s="1"/>
  <c r="U193" i="41"/>
  <c r="U227" i="41" s="1"/>
  <c r="T37" i="42" s="1"/>
  <c r="T34" i="44" s="1"/>
  <c r="M195" i="41"/>
  <c r="M229" i="41" s="1"/>
  <c r="L39" i="42" s="1"/>
  <c r="M192" i="41"/>
  <c r="M226" i="41" s="1"/>
  <c r="S196" i="41"/>
  <c r="S230" i="41" s="1"/>
  <c r="R40" i="42" s="1"/>
  <c r="T195" i="41"/>
  <c r="T229" i="41" s="1"/>
  <c r="S39" i="42" s="1"/>
  <c r="L194" i="41"/>
  <c r="L228" i="41" s="1"/>
  <c r="K38" i="42" s="1"/>
  <c r="D193" i="41"/>
  <c r="D227" i="41" s="1"/>
  <c r="C37" i="42" s="1"/>
  <c r="K195" i="41"/>
  <c r="K229" i="41" s="1"/>
  <c r="J39" i="42" s="1"/>
  <c r="Z197" i="41"/>
  <c r="Z231" i="41" s="1"/>
  <c r="Y41" i="42" s="1"/>
  <c r="R192" i="41"/>
  <c r="R226" i="41" s="1"/>
  <c r="H194" i="41"/>
  <c r="H228" i="41" s="1"/>
  <c r="G38" i="42" s="1"/>
  <c r="W194" i="41"/>
  <c r="W228" i="41" s="1"/>
  <c r="V38" i="42" s="1"/>
  <c r="O197" i="41"/>
  <c r="O231" i="41" s="1"/>
  <c r="N41" i="42" s="1"/>
  <c r="V194" i="41"/>
  <c r="V228" i="41" s="1"/>
  <c r="U38" i="42" s="1"/>
  <c r="F197" i="41"/>
  <c r="F231" i="41" s="1"/>
  <c r="E41" i="42" s="1"/>
  <c r="Q192" i="41"/>
  <c r="Q226" i="41" s="1"/>
  <c r="P36" i="42" s="1"/>
  <c r="P33" i="44" s="1"/>
  <c r="Q194" i="41"/>
  <c r="Q228" i="41" s="1"/>
  <c r="P38" i="42" s="1"/>
  <c r="AG135" i="41"/>
  <c r="AF10" i="44" s="1"/>
  <c r="AE135" i="41"/>
  <c r="AD10" i="44" s="1"/>
  <c r="AD135" i="41"/>
  <c r="AC10" i="44" s="1"/>
  <c r="AB135" i="41"/>
  <c r="AA10" i="44" s="1"/>
  <c r="AF135" i="41"/>
  <c r="AE10" i="44" s="1"/>
  <c r="AC135" i="41"/>
  <c r="AB10" i="44" s="1"/>
  <c r="O160" i="41"/>
  <c r="Y160" i="41"/>
  <c r="L160" i="41"/>
  <c r="T160" i="41"/>
  <c r="W160" i="41"/>
  <c r="H160" i="41"/>
  <c r="J160" i="41"/>
  <c r="F160" i="41"/>
  <c r="P160" i="41"/>
  <c r="R160" i="41"/>
  <c r="E160" i="41"/>
  <c r="X160" i="41"/>
  <c r="Z160" i="41"/>
  <c r="M160" i="41"/>
  <c r="V160" i="41"/>
  <c r="K160" i="41"/>
  <c r="U160" i="41"/>
  <c r="Q160" i="41"/>
  <c r="N160" i="41"/>
  <c r="G160" i="41"/>
  <c r="I160" i="41"/>
  <c r="H35" i="44" s="1"/>
  <c r="S160" i="41"/>
  <c r="R35" i="44" s="1"/>
  <c r="AF80" i="42"/>
  <c r="AD80" i="42"/>
  <c r="AC80" i="42"/>
  <c r="AB80" i="42"/>
  <c r="AE80" i="42"/>
  <c r="AA80" i="42"/>
  <c r="H114" i="42"/>
  <c r="AF237" i="41"/>
  <c r="AG237" i="41"/>
  <c r="AE237" i="41"/>
  <c r="AD237" i="41"/>
  <c r="AC237" i="41"/>
  <c r="K114" i="42"/>
  <c r="AA237" i="41"/>
  <c r="G114" i="42"/>
  <c r="AB237" i="41"/>
  <c r="V266" i="41"/>
  <c r="V260" i="41"/>
  <c r="S260" i="41"/>
  <c r="S266" i="41"/>
  <c r="M114" i="42"/>
  <c r="I266" i="41"/>
  <c r="I260" i="41"/>
  <c r="L266" i="41"/>
  <c r="L260" i="41"/>
  <c r="G266" i="41"/>
  <c r="G260" i="41"/>
  <c r="Q266" i="41"/>
  <c r="Q260" i="41"/>
  <c r="T266" i="41"/>
  <c r="T260" i="41"/>
  <c r="O266" i="41"/>
  <c r="O260" i="41"/>
  <c r="K260" i="41"/>
  <c r="K266" i="41"/>
  <c r="Y266" i="41"/>
  <c r="Y260" i="41"/>
  <c r="E266" i="41"/>
  <c r="E260" i="41"/>
  <c r="W266" i="41"/>
  <c r="W260" i="41"/>
  <c r="N266" i="41"/>
  <c r="N260" i="41"/>
  <c r="J260" i="41"/>
  <c r="J266" i="41"/>
  <c r="M266" i="41"/>
  <c r="M260" i="41"/>
  <c r="H266" i="41"/>
  <c r="H260" i="41"/>
  <c r="J114" i="42"/>
  <c r="R260" i="41"/>
  <c r="R266" i="41"/>
  <c r="U266" i="41"/>
  <c r="U260" i="41"/>
  <c r="P266" i="41"/>
  <c r="P260" i="41"/>
  <c r="Z260" i="41"/>
  <c r="Z266" i="41"/>
  <c r="F266" i="41"/>
  <c r="F260" i="41"/>
  <c r="X266" i="41"/>
  <c r="X260" i="41"/>
  <c r="Z189" i="41"/>
  <c r="Z223" i="41" s="1"/>
  <c r="Y33" i="42" s="1"/>
  <c r="P173" i="41"/>
  <c r="P207" i="41" s="1"/>
  <c r="O17" i="42" s="1"/>
  <c r="R177" i="41"/>
  <c r="R211" i="41" s="1"/>
  <c r="Q21" i="42" s="1"/>
  <c r="O180" i="41"/>
  <c r="O214" i="41" s="1"/>
  <c r="N24" i="42" s="1"/>
  <c r="F181" i="41"/>
  <c r="F215" i="41" s="1"/>
  <c r="E25" i="42" s="1"/>
  <c r="O188" i="41"/>
  <c r="O222" i="41" s="1"/>
  <c r="N32" i="42" s="1"/>
  <c r="J173" i="41"/>
  <c r="J207" i="41" s="1"/>
  <c r="I17" i="42" s="1"/>
  <c r="T175" i="41"/>
  <c r="T209" i="41" s="1"/>
  <c r="S19" i="42" s="1"/>
  <c r="J172" i="41"/>
  <c r="J206" i="41" s="1"/>
  <c r="I16" i="42" s="1"/>
  <c r="Z185" i="41"/>
  <c r="Z219" i="41" s="1"/>
  <c r="Y29" i="42" s="1"/>
  <c r="U169" i="41"/>
  <c r="U203" i="41" s="1"/>
  <c r="P171" i="41"/>
  <c r="P205" i="41" s="1"/>
  <c r="O15" i="42" s="1"/>
  <c r="E174" i="41"/>
  <c r="E208" i="41" s="1"/>
  <c r="D18" i="42" s="1"/>
  <c r="Q169" i="41"/>
  <c r="Q203" i="41" s="1"/>
  <c r="P13" i="42" s="1"/>
  <c r="Y180" i="41"/>
  <c r="Y214" i="41" s="1"/>
  <c r="Q171" i="41"/>
  <c r="Q205" i="41" s="1"/>
  <c r="N170" i="41"/>
  <c r="N204" i="41" s="1"/>
  <c r="Q176" i="41"/>
  <c r="Q210" i="41" s="1"/>
  <c r="J171" i="41"/>
  <c r="J205" i="41" s="1"/>
  <c r="I15" i="42" s="1"/>
  <c r="Y173" i="41"/>
  <c r="Y207" i="41" s="1"/>
  <c r="X179" i="41"/>
  <c r="X213" i="41" s="1"/>
  <c r="W23" i="42" s="1"/>
  <c r="G180" i="41"/>
  <c r="G214" i="41" s="1"/>
  <c r="F24" i="42" s="1"/>
  <c r="V171" i="41"/>
  <c r="V205" i="41" s="1"/>
  <c r="U15" i="42" s="1"/>
  <c r="R171" i="41"/>
  <c r="R205" i="41" s="1"/>
  <c r="Q15" i="42" s="1"/>
  <c r="O181" i="41"/>
  <c r="O215" i="41" s="1"/>
  <c r="N25" i="42" s="1"/>
  <c r="T172" i="41"/>
  <c r="T206" i="41" s="1"/>
  <c r="R178" i="41"/>
  <c r="R212" i="41" s="1"/>
  <c r="Q22" i="42" s="1"/>
  <c r="H169" i="41"/>
  <c r="H203" i="41" s="1"/>
  <c r="G13" i="42" s="1"/>
  <c r="S179" i="41"/>
  <c r="S213" i="41" s="1"/>
  <c r="Z171" i="41"/>
  <c r="Z205" i="41" s="1"/>
  <c r="Y15" i="42" s="1"/>
  <c r="K172" i="41"/>
  <c r="K206" i="41" s="1"/>
  <c r="Z188" i="41"/>
  <c r="Z222" i="41" s="1"/>
  <c r="Y32" i="42" s="1"/>
  <c r="S180" i="41"/>
  <c r="S214" i="41" s="1"/>
  <c r="L175" i="41"/>
  <c r="L209" i="41" s="1"/>
  <c r="K19" i="42" s="1"/>
  <c r="T189" i="41"/>
  <c r="T223" i="41" s="1"/>
  <c r="S33" i="42" s="1"/>
  <c r="L185" i="41"/>
  <c r="L219" i="41" s="1"/>
  <c r="K29" i="42" s="1"/>
  <c r="D172" i="41"/>
  <c r="D206" i="41" s="1"/>
  <c r="C16" i="42" s="1"/>
  <c r="K173" i="41"/>
  <c r="K207" i="41" s="1"/>
  <c r="Z187" i="41"/>
  <c r="Z221" i="41" s="1"/>
  <c r="V185" i="41"/>
  <c r="V219" i="41" s="1"/>
  <c r="U29" i="42" s="1"/>
  <c r="G171" i="41"/>
  <c r="G205" i="41" s="1"/>
  <c r="F15" i="42" s="1"/>
  <c r="D177" i="41"/>
  <c r="D211" i="41" s="1"/>
  <c r="C21" i="42" s="1"/>
  <c r="D171" i="41"/>
  <c r="D205" i="41" s="1"/>
  <c r="C15" i="42" s="1"/>
  <c r="N174" i="41"/>
  <c r="N208" i="41" s="1"/>
  <c r="M18" i="42" s="1"/>
  <c r="W169" i="41"/>
  <c r="W203" i="41" s="1"/>
  <c r="X176" i="41"/>
  <c r="X210" i="41" s="1"/>
  <c r="W20" i="42" s="1"/>
  <c r="X168" i="41"/>
  <c r="X202" i="41" s="1"/>
  <c r="W12" i="42" s="1"/>
  <c r="T191" i="41"/>
  <c r="T225" i="41" s="1"/>
  <c r="S35" i="42" s="1"/>
  <c r="S32" i="44" s="1"/>
  <c r="L188" i="41"/>
  <c r="L222" i="41" s="1"/>
  <c r="K32" i="42" s="1"/>
  <c r="D186" i="41"/>
  <c r="D220" i="41" s="1"/>
  <c r="C30" i="42" s="1"/>
  <c r="O174" i="41"/>
  <c r="O208" i="41" s="1"/>
  <c r="N18" i="42" s="1"/>
  <c r="Y172" i="41"/>
  <c r="Y206" i="41" s="1"/>
  <c r="S175" i="41"/>
  <c r="S209" i="41" s="1"/>
  <c r="E189" i="41"/>
  <c r="E223" i="41" s="1"/>
  <c r="D33" i="42" s="1"/>
  <c r="E180" i="41"/>
  <c r="E214" i="41" s="1"/>
  <c r="D24" i="42" s="1"/>
  <c r="L177" i="41"/>
  <c r="L211" i="41" s="1"/>
  <c r="K21" i="42" s="1"/>
  <c r="U174" i="41"/>
  <c r="U208" i="41" s="1"/>
  <c r="T18" i="42" s="1"/>
  <c r="Q174" i="41"/>
  <c r="Q208" i="41" s="1"/>
  <c r="X178" i="41"/>
  <c r="X212" i="41" s="1"/>
  <c r="W22" i="42" s="1"/>
  <c r="M169" i="41"/>
  <c r="M203" i="41" s="1"/>
  <c r="N182" i="41"/>
  <c r="N216" i="41" s="1"/>
  <c r="M26" i="42" s="1"/>
  <c r="Z181" i="41"/>
  <c r="Z215" i="41" s="1"/>
  <c r="Y25" i="42" s="1"/>
  <c r="U173" i="41"/>
  <c r="U207" i="41" s="1"/>
  <c r="T17" i="42" s="1"/>
  <c r="V180" i="41"/>
  <c r="V214" i="41" s="1"/>
  <c r="U24" i="42" s="1"/>
  <c r="R179" i="41"/>
  <c r="R213" i="41" s="1"/>
  <c r="Q23" i="42" s="1"/>
  <c r="Z177" i="41"/>
  <c r="Z211" i="41" s="1"/>
  <c r="Y21" i="42" s="1"/>
  <c r="N169" i="41"/>
  <c r="N203" i="41" s="1"/>
  <c r="M13" i="42" s="1"/>
  <c r="M10" i="44" s="1"/>
  <c r="S168" i="41"/>
  <c r="S202" i="41" s="1"/>
  <c r="U183" i="41"/>
  <c r="U217" i="41" s="1"/>
  <c r="T27" i="42" s="1"/>
  <c r="M172" i="41"/>
  <c r="M206" i="41" s="1"/>
  <c r="L16" i="42" s="1"/>
  <c r="T173" i="41"/>
  <c r="T207" i="41" s="1"/>
  <c r="S17" i="42" s="1"/>
  <c r="R170" i="41"/>
  <c r="R204" i="41" s="1"/>
  <c r="Q14" i="42" s="1"/>
  <c r="Y185" i="41"/>
  <c r="Y219" i="41" s="1"/>
  <c r="X29" i="42" s="1"/>
  <c r="O183" i="41"/>
  <c r="O217" i="41" s="1"/>
  <c r="N27" i="42" s="1"/>
  <c r="G183" i="41"/>
  <c r="G217" i="41" s="1"/>
  <c r="F27" i="42" s="1"/>
  <c r="E181" i="41"/>
  <c r="E215" i="41" s="1"/>
  <c r="D25" i="42" s="1"/>
  <c r="I169" i="41"/>
  <c r="I203" i="41" s="1"/>
  <c r="Y176" i="41"/>
  <c r="Y210" i="41" s="1"/>
  <c r="L174" i="41"/>
  <c r="L208" i="41" s="1"/>
  <c r="K18" i="42" s="1"/>
  <c r="M181" i="41"/>
  <c r="M215" i="41" s="1"/>
  <c r="L25" i="42" s="1"/>
  <c r="G176" i="41"/>
  <c r="G210" i="41" s="1"/>
  <c r="F20" i="42" s="1"/>
  <c r="V191" i="41"/>
  <c r="V225" i="41" s="1"/>
  <c r="U35" i="42" s="1"/>
  <c r="U32" i="44" s="1"/>
  <c r="U191" i="41"/>
  <c r="U225" i="41" s="1"/>
  <c r="T35" i="42" s="1"/>
  <c r="T32" i="44" s="1"/>
  <c r="W178" i="41"/>
  <c r="W212" i="41" s="1"/>
  <c r="V22" i="42" s="1"/>
  <c r="X189" i="41"/>
  <c r="X223" i="41" s="1"/>
  <c r="W33" i="42" s="1"/>
  <c r="G189" i="41"/>
  <c r="G223" i="41" s="1"/>
  <c r="F33" i="42" s="1"/>
  <c r="U181" i="41"/>
  <c r="U215" i="41" s="1"/>
  <c r="T25" i="42" s="1"/>
  <c r="M168" i="41"/>
  <c r="M202" i="41" s="1"/>
  <c r="F172" i="41"/>
  <c r="F206" i="41" s="1"/>
  <c r="E16" i="42" s="1"/>
  <c r="O169" i="41"/>
  <c r="O203" i="41" s="1"/>
  <c r="V188" i="41"/>
  <c r="V222" i="41" s="1"/>
  <c r="U32" i="42" s="1"/>
  <c r="X180" i="41"/>
  <c r="X214" i="41" s="1"/>
  <c r="W24" i="42" s="1"/>
  <c r="V172" i="41"/>
  <c r="V206" i="41" s="1"/>
  <c r="U16" i="42" s="1"/>
  <c r="W184" i="41"/>
  <c r="W218" i="41" s="1"/>
  <c r="V28" i="42" s="1"/>
  <c r="N172" i="41"/>
  <c r="N206" i="41" s="1"/>
  <c r="M16" i="42" s="1"/>
  <c r="W179" i="41"/>
  <c r="W213" i="41" s="1"/>
  <c r="V23" i="42" s="1"/>
  <c r="U171" i="41"/>
  <c r="U205" i="41" s="1"/>
  <c r="T15" i="42" s="1"/>
  <c r="P178" i="41"/>
  <c r="P212" i="41" s="1"/>
  <c r="O22" i="42" s="1"/>
  <c r="W173" i="41"/>
  <c r="W207" i="41" s="1"/>
  <c r="V17" i="42" s="1"/>
  <c r="V179" i="41"/>
  <c r="V213" i="41" s="1"/>
  <c r="U23" i="42" s="1"/>
  <c r="X181" i="41"/>
  <c r="X215" i="41" s="1"/>
  <c r="W25" i="42" s="1"/>
  <c r="U177" i="41"/>
  <c r="U211" i="41" s="1"/>
  <c r="T21" i="42" s="1"/>
  <c r="T169" i="41"/>
  <c r="T203" i="41" s="1"/>
  <c r="X184" i="41"/>
  <c r="X218" i="41" s="1"/>
  <c r="W28" i="42" s="1"/>
  <c r="W183" i="41"/>
  <c r="W217" i="41" s="1"/>
  <c r="V27" i="42" s="1"/>
  <c r="N187" i="41"/>
  <c r="N221" i="41" s="1"/>
  <c r="M31" i="42" s="1"/>
  <c r="N184" i="41"/>
  <c r="N218" i="41" s="1"/>
  <c r="M28" i="42" s="1"/>
  <c r="E190" i="41"/>
  <c r="E224" i="41" s="1"/>
  <c r="D34" i="42" s="1"/>
  <c r="D31" i="44" s="1"/>
  <c r="X177" i="41"/>
  <c r="X211" i="41" s="1"/>
  <c r="W21" i="42" s="1"/>
  <c r="M175" i="41"/>
  <c r="M209" i="41" s="1"/>
  <c r="L19" i="42" s="1"/>
  <c r="P175" i="41"/>
  <c r="P209" i="41" s="1"/>
  <c r="O19" i="42" s="1"/>
  <c r="F178" i="41"/>
  <c r="F212" i="41" s="1"/>
  <c r="E22" i="42" s="1"/>
  <c r="F176" i="41"/>
  <c r="F210" i="41" s="1"/>
  <c r="E20" i="42" s="1"/>
  <c r="F171" i="41"/>
  <c r="F205" i="41" s="1"/>
  <c r="E15" i="42" s="1"/>
  <c r="V170" i="41"/>
  <c r="V204" i="41" s="1"/>
  <c r="U14" i="42" s="1"/>
  <c r="U11" i="44" s="1"/>
  <c r="G175" i="41"/>
  <c r="G209" i="41" s="1"/>
  <c r="F19" i="42" s="1"/>
  <c r="W172" i="41"/>
  <c r="W206" i="41" s="1"/>
  <c r="V16" i="42" s="1"/>
  <c r="X186" i="41"/>
  <c r="X220" i="41" s="1"/>
  <c r="W30" i="42" s="1"/>
  <c r="P185" i="41"/>
  <c r="P219" i="41" s="1"/>
  <c r="O29" i="42" s="1"/>
  <c r="O187" i="41"/>
  <c r="O221" i="41" s="1"/>
  <c r="N31" i="42" s="1"/>
  <c r="F187" i="41"/>
  <c r="F221" i="41" s="1"/>
  <c r="E31" i="42" s="1"/>
  <c r="G169" i="41"/>
  <c r="G203" i="41" s="1"/>
  <c r="T176" i="41"/>
  <c r="T210" i="41" s="1"/>
  <c r="S20" i="42" s="1"/>
  <c r="M188" i="41"/>
  <c r="M222" i="41" s="1"/>
  <c r="L32" i="42" s="1"/>
  <c r="M184" i="41"/>
  <c r="M218" i="41" s="1"/>
  <c r="L28" i="42" s="1"/>
  <c r="N186" i="41"/>
  <c r="N220" i="41" s="1"/>
  <c r="M30" i="42" s="1"/>
  <c r="E175" i="41"/>
  <c r="E209" i="41" s="1"/>
  <c r="D19" i="42" s="1"/>
  <c r="O177" i="41"/>
  <c r="O211" i="41" s="1"/>
  <c r="N21" i="42" s="1"/>
  <c r="Z180" i="41"/>
  <c r="Z214" i="41" s="1"/>
  <c r="Y24" i="42" s="1"/>
  <c r="X187" i="41"/>
  <c r="X221" i="41" s="1"/>
  <c r="W31" i="42" s="1"/>
  <c r="N175" i="41"/>
  <c r="N209" i="41" s="1"/>
  <c r="M19" i="42" s="1"/>
  <c r="W189" i="41"/>
  <c r="W223" i="41" s="1"/>
  <c r="V33" i="42" s="1"/>
  <c r="G172" i="41"/>
  <c r="G206" i="41" s="1"/>
  <c r="F16" i="42" s="1"/>
  <c r="F188" i="41"/>
  <c r="F222" i="41" s="1"/>
  <c r="E32" i="42" s="1"/>
  <c r="D183" i="41"/>
  <c r="D217" i="41" s="1"/>
  <c r="C27" i="42" s="1"/>
  <c r="R180" i="41"/>
  <c r="R214" i="41" s="1"/>
  <c r="Q24" i="42" s="1"/>
  <c r="M174" i="41"/>
  <c r="M208" i="41" s="1"/>
  <c r="L18" i="42" s="1"/>
  <c r="F180" i="41"/>
  <c r="F214" i="41" s="1"/>
  <c r="E24" i="42" s="1"/>
  <c r="D190" i="41"/>
  <c r="D224" i="41" s="1"/>
  <c r="C34" i="42" s="1"/>
  <c r="V173" i="41"/>
  <c r="V207" i="41" s="1"/>
  <c r="U17" i="42" s="1"/>
  <c r="W185" i="41"/>
  <c r="W219" i="41" s="1"/>
  <c r="V29" i="42" s="1"/>
  <c r="G184" i="41"/>
  <c r="G218" i="41" s="1"/>
  <c r="F28" i="42" s="1"/>
  <c r="G179" i="41"/>
  <c r="G213" i="41" s="1"/>
  <c r="F23" i="42" s="1"/>
  <c r="X190" i="41"/>
  <c r="X224" i="41" s="1"/>
  <c r="W34" i="42" s="1"/>
  <c r="W31" i="44" s="1"/>
  <c r="N179" i="41"/>
  <c r="N213" i="41" s="1"/>
  <c r="M23" i="42" s="1"/>
  <c r="E176" i="41"/>
  <c r="E210" i="41" s="1"/>
  <c r="D20" i="42" s="1"/>
  <c r="E183" i="41"/>
  <c r="E217" i="41" s="1"/>
  <c r="D27" i="42" s="1"/>
  <c r="O175" i="41"/>
  <c r="O209" i="41" s="1"/>
  <c r="N19" i="42" s="1"/>
  <c r="H170" i="41"/>
  <c r="H204" i="41" s="1"/>
  <c r="W182" i="41"/>
  <c r="W216" i="41" s="1"/>
  <c r="V26" i="42" s="1"/>
  <c r="U180" i="41"/>
  <c r="U214" i="41" s="1"/>
  <c r="T24" i="42" s="1"/>
  <c r="Y186" i="41"/>
  <c r="Y220" i="41" s="1"/>
  <c r="S173" i="41"/>
  <c r="S207" i="41" s="1"/>
  <c r="R176" i="41"/>
  <c r="R210" i="41" s="1"/>
  <c r="Q20" i="42" s="1"/>
  <c r="N176" i="41"/>
  <c r="N210" i="41" s="1"/>
  <c r="M20" i="42" s="1"/>
  <c r="L171" i="41"/>
  <c r="L205" i="41" s="1"/>
  <c r="K15" i="42" s="1"/>
  <c r="X170" i="41"/>
  <c r="X204" i="41" s="1"/>
  <c r="W14" i="42" s="1"/>
  <c r="R181" i="41"/>
  <c r="R215" i="41" s="1"/>
  <c r="Q25" i="42" s="1"/>
  <c r="K169" i="41"/>
  <c r="K203" i="41" s="1"/>
  <c r="Z168" i="41"/>
  <c r="Z202" i="41" s="1"/>
  <c r="M180" i="41"/>
  <c r="M214" i="41" s="1"/>
  <c r="L24" i="42" s="1"/>
  <c r="F184" i="41"/>
  <c r="F218" i="41" s="1"/>
  <c r="E28" i="42" s="1"/>
  <c r="D180" i="41"/>
  <c r="D214" i="41" s="1"/>
  <c r="C24" i="42" s="1"/>
  <c r="Y182" i="41"/>
  <c r="Y216" i="41" s="1"/>
  <c r="Y181" i="41"/>
  <c r="Y215" i="41" s="1"/>
  <c r="S172" i="41"/>
  <c r="S206" i="41" s="1"/>
  <c r="R16" i="42" s="1"/>
  <c r="R168" i="41"/>
  <c r="R202" i="41" s="1"/>
  <c r="T190" i="41"/>
  <c r="T224" i="41" s="1"/>
  <c r="S34" i="42" s="1"/>
  <c r="L190" i="41"/>
  <c r="L224" i="41" s="1"/>
  <c r="K34" i="42" s="1"/>
  <c r="Z174" i="41"/>
  <c r="Z208" i="41" s="1"/>
  <c r="Y18" i="42" s="1"/>
  <c r="K174" i="41"/>
  <c r="K208" i="41" s="1"/>
  <c r="J18" i="42" s="1"/>
  <c r="F173" i="41"/>
  <c r="F207" i="41" s="1"/>
  <c r="E17" i="42" s="1"/>
  <c r="R174" i="41"/>
  <c r="R208" i="41" s="1"/>
  <c r="Q18" i="42" s="1"/>
  <c r="Y183" i="41"/>
  <c r="Y217" i="41" s="1"/>
  <c r="M187" i="41"/>
  <c r="M221" i="41" s="1"/>
  <c r="L31" i="42" s="1"/>
  <c r="M185" i="41"/>
  <c r="M219" i="41" s="1"/>
  <c r="L29" i="42" s="1"/>
  <c r="N185" i="41"/>
  <c r="N219" i="41" s="1"/>
  <c r="M29" i="42" s="1"/>
  <c r="E188" i="41"/>
  <c r="E222" i="41" s="1"/>
  <c r="Q178" i="41"/>
  <c r="Q212" i="41" s="1"/>
  <c r="J168" i="41"/>
  <c r="J202" i="41" s="1"/>
  <c r="N190" i="41"/>
  <c r="N224" i="41" s="1"/>
  <c r="M34" i="42" s="1"/>
  <c r="U186" i="41"/>
  <c r="U220" i="41" s="1"/>
  <c r="T30" i="42" s="1"/>
  <c r="L187" i="41"/>
  <c r="L221" i="41" s="1"/>
  <c r="K31" i="42" s="1"/>
  <c r="S182" i="41"/>
  <c r="S216" i="41" s="1"/>
  <c r="R26" i="42" s="1"/>
  <c r="Q172" i="41"/>
  <c r="Q206" i="41" s="1"/>
  <c r="F191" i="41"/>
  <c r="F225" i="41" s="1"/>
  <c r="E35" i="42" s="1"/>
  <c r="E32" i="44" s="1"/>
  <c r="E170" i="41"/>
  <c r="E204" i="41" s="1"/>
  <c r="D14" i="42" s="1"/>
  <c r="D11" i="44" s="1"/>
  <c r="E177" i="41"/>
  <c r="E211" i="41" s="1"/>
  <c r="D21" i="42" s="1"/>
  <c r="D178" i="41"/>
  <c r="D212" i="41" s="1"/>
  <c r="C22" i="42" s="1"/>
  <c r="D185" i="41"/>
  <c r="D219" i="41" s="1"/>
  <c r="C29" i="42" s="1"/>
  <c r="P174" i="41"/>
  <c r="P208" i="41" s="1"/>
  <c r="V168" i="41"/>
  <c r="V202" i="41" s="1"/>
  <c r="U12" i="42" s="1"/>
  <c r="W190" i="41"/>
  <c r="W224" i="41" s="1"/>
  <c r="V34" i="42" s="1"/>
  <c r="V31" i="44" s="1"/>
  <c r="E179" i="41"/>
  <c r="E213" i="41" s="1"/>
  <c r="D23" i="42" s="1"/>
  <c r="O173" i="41"/>
  <c r="O207" i="41" s="1"/>
  <c r="N17" i="42" s="1"/>
  <c r="T180" i="41"/>
  <c r="T214" i="41" s="1"/>
  <c r="S24" i="42" s="1"/>
  <c r="X185" i="41"/>
  <c r="X219" i="41" s="1"/>
  <c r="W29" i="42" s="1"/>
  <c r="F168" i="41"/>
  <c r="F202" i="41" s="1"/>
  <c r="E12" i="42" s="1"/>
  <c r="N168" i="41"/>
  <c r="N202" i="41" s="1"/>
  <c r="M12" i="42" s="1"/>
  <c r="O172" i="41"/>
  <c r="O206" i="41" s="1"/>
  <c r="N16" i="42" s="1"/>
  <c r="O178" i="41"/>
  <c r="O212" i="41" s="1"/>
  <c r="N22" i="42" s="1"/>
  <c r="O170" i="41"/>
  <c r="O204" i="41" s="1"/>
  <c r="N14" i="42" s="1"/>
  <c r="N11" i="44" s="1"/>
  <c r="W191" i="41"/>
  <c r="W225" i="41" s="1"/>
  <c r="V35" i="42" s="1"/>
  <c r="V32" i="44" s="1"/>
  <c r="G174" i="41"/>
  <c r="G208" i="41" s="1"/>
  <c r="F18" i="42" s="1"/>
  <c r="U182" i="41"/>
  <c r="U216" i="41" s="1"/>
  <c r="T26" i="42" s="1"/>
  <c r="G181" i="41"/>
  <c r="G215" i="41" s="1"/>
  <c r="F25" i="42" s="1"/>
  <c r="T177" i="41"/>
  <c r="T211" i="41" s="1"/>
  <c r="S21" i="42" s="1"/>
  <c r="P168" i="41"/>
  <c r="P202" i="41" s="1"/>
  <c r="O12" i="42" s="1"/>
  <c r="G170" i="41"/>
  <c r="G204" i="41" s="1"/>
  <c r="W180" i="41"/>
  <c r="W214" i="41" s="1"/>
  <c r="V24" i="42" s="1"/>
  <c r="U178" i="41"/>
  <c r="U212" i="41" s="1"/>
  <c r="T22" i="42" s="1"/>
  <c r="W177" i="41"/>
  <c r="W211" i="41" s="1"/>
  <c r="V21" i="42" s="1"/>
  <c r="W174" i="41"/>
  <c r="W208" i="41" s="1"/>
  <c r="V18" i="42" s="1"/>
  <c r="O179" i="41"/>
  <c r="O213" i="41" s="1"/>
  <c r="N23" i="42" s="1"/>
  <c r="O190" i="41"/>
  <c r="O224" i="41" s="1"/>
  <c r="N34" i="42" s="1"/>
  <c r="F177" i="41"/>
  <c r="F211" i="41" s="1"/>
  <c r="E185" i="41"/>
  <c r="E219" i="41" s="1"/>
  <c r="D29" i="42" s="1"/>
  <c r="X169" i="41"/>
  <c r="X203" i="41" s="1"/>
  <c r="W13" i="42" s="1"/>
  <c r="G173" i="41"/>
  <c r="G207" i="41" s="1"/>
  <c r="F17" i="42" s="1"/>
  <c r="G186" i="41"/>
  <c r="G220" i="41" s="1"/>
  <c r="F30" i="42" s="1"/>
  <c r="M189" i="41"/>
  <c r="M223" i="41" s="1"/>
  <c r="L33" i="42" s="1"/>
  <c r="L30" i="44" s="1"/>
  <c r="N178" i="41"/>
  <c r="N212" i="41" s="1"/>
  <c r="M22" i="42" s="1"/>
  <c r="F190" i="41"/>
  <c r="F224" i="41" s="1"/>
  <c r="E34" i="42" s="1"/>
  <c r="E31" i="44" s="1"/>
  <c r="Q180" i="41"/>
  <c r="Q214" i="41" s="1"/>
  <c r="G185" i="41"/>
  <c r="G219" i="41" s="1"/>
  <c r="V187" i="41"/>
  <c r="V221" i="41" s="1"/>
  <c r="U31" i="42" s="1"/>
  <c r="L184" i="41"/>
  <c r="L218" i="41" s="1"/>
  <c r="K28" i="42" s="1"/>
  <c r="D191" i="41"/>
  <c r="D225" i="41" s="1"/>
  <c r="C35" i="42" s="1"/>
  <c r="C32" i="44" s="1"/>
  <c r="Y178" i="41"/>
  <c r="Y212" i="41" s="1"/>
  <c r="O191" i="41"/>
  <c r="O225" i="41" s="1"/>
  <c r="N35" i="42" s="1"/>
  <c r="N32" i="44" s="1"/>
  <c r="D181" i="41"/>
  <c r="D215" i="41" s="1"/>
  <c r="C25" i="42" s="1"/>
  <c r="Y179" i="41"/>
  <c r="Y213" i="41" s="1"/>
  <c r="E182" i="41"/>
  <c r="E216" i="41" s="1"/>
  <c r="D26" i="42" s="1"/>
  <c r="L189" i="41"/>
  <c r="L223" i="41" s="1"/>
  <c r="K33" i="42" s="1"/>
  <c r="T188" i="41"/>
  <c r="T222" i="41" s="1"/>
  <c r="S32" i="42" s="1"/>
  <c r="T185" i="41"/>
  <c r="T219" i="41" s="1"/>
  <c r="S29" i="42" s="1"/>
  <c r="D188" i="41"/>
  <c r="D222" i="41" s="1"/>
  <c r="C32" i="42" s="1"/>
  <c r="Z176" i="41"/>
  <c r="Z210" i="41" s="1"/>
  <c r="Y20" i="42" s="1"/>
  <c r="J170" i="41"/>
  <c r="J204" i="41" s="1"/>
  <c r="I14" i="42" s="1"/>
  <c r="L179" i="41"/>
  <c r="L213" i="41" s="1"/>
  <c r="K23" i="42" s="1"/>
  <c r="Z173" i="41"/>
  <c r="Z207" i="41" s="1"/>
  <c r="Y17" i="42" s="1"/>
  <c r="Y184" i="41"/>
  <c r="Y218" i="41" s="1"/>
  <c r="X28" i="42" s="1"/>
  <c r="X25" i="44" s="1"/>
  <c r="Y168" i="41"/>
  <c r="Y202" i="41" s="1"/>
  <c r="R173" i="41"/>
  <c r="R207" i="41" s="1"/>
  <c r="Q17" i="42" s="1"/>
  <c r="Q168" i="41"/>
  <c r="Q202" i="41" s="1"/>
  <c r="D189" i="41"/>
  <c r="D223" i="41" s="1"/>
  <c r="C33" i="42" s="1"/>
  <c r="I168" i="41"/>
  <c r="I202" i="41" s="1"/>
  <c r="Q175" i="41"/>
  <c r="Q209" i="41" s="1"/>
  <c r="L181" i="41"/>
  <c r="L215" i="41" s="1"/>
  <c r="K25" i="42" s="1"/>
  <c r="D179" i="41"/>
  <c r="D213" i="41" s="1"/>
  <c r="C23" i="42" s="1"/>
  <c r="U185" i="41"/>
  <c r="U219" i="41" s="1"/>
  <c r="T29" i="42" s="1"/>
  <c r="Q182" i="41"/>
  <c r="Q216" i="41" s="1"/>
  <c r="I178" i="41"/>
  <c r="I212" i="41" s="1"/>
  <c r="I176" i="41"/>
  <c r="I210" i="41" s="1"/>
  <c r="K185" i="41"/>
  <c r="K219" i="41" s="1"/>
  <c r="R190" i="41"/>
  <c r="R224" i="41" s="1"/>
  <c r="Q34" i="42" s="1"/>
  <c r="Q31" i="44" s="1"/>
  <c r="R184" i="41"/>
  <c r="R218" i="41" s="1"/>
  <c r="Q28" i="42" s="1"/>
  <c r="J181" i="41"/>
  <c r="J215" i="41" s="1"/>
  <c r="I25" i="42" s="1"/>
  <c r="H175" i="41"/>
  <c r="H209" i="41" s="1"/>
  <c r="G19" i="42" s="1"/>
  <c r="H188" i="41"/>
  <c r="H222" i="41" s="1"/>
  <c r="G32" i="42" s="1"/>
  <c r="P183" i="41"/>
  <c r="P217" i="41" s="1"/>
  <c r="O27" i="42" s="1"/>
  <c r="P181" i="41"/>
  <c r="P215" i="41" s="1"/>
  <c r="O25" i="42" s="1"/>
  <c r="S174" i="41"/>
  <c r="S208" i="41" s="1"/>
  <c r="R18" i="42" s="1"/>
  <c r="L173" i="41"/>
  <c r="L207" i="41" s="1"/>
  <c r="K17" i="42" s="1"/>
  <c r="T171" i="41"/>
  <c r="T205" i="41" s="1"/>
  <c r="S15" i="42" s="1"/>
  <c r="S178" i="41"/>
  <c r="S212" i="41" s="1"/>
  <c r="R22" i="42" s="1"/>
  <c r="Y170" i="41"/>
  <c r="Y204" i="41" s="1"/>
  <c r="J169" i="41"/>
  <c r="J203" i="41" s="1"/>
  <c r="I13" i="42" s="1"/>
  <c r="I10" i="44" s="1"/>
  <c r="N177" i="41"/>
  <c r="N211" i="41" s="1"/>
  <c r="M21" i="42" s="1"/>
  <c r="Z184" i="41"/>
  <c r="Z218" i="41" s="1"/>
  <c r="Y28" i="42" s="1"/>
  <c r="Z183" i="41"/>
  <c r="Z217" i="41" s="1"/>
  <c r="Y27" i="42" s="1"/>
  <c r="P182" i="41"/>
  <c r="P216" i="41" s="1"/>
  <c r="D174" i="41"/>
  <c r="D208" i="41" s="1"/>
  <c r="C18" i="42" s="1"/>
  <c r="K184" i="41"/>
  <c r="K218" i="41" s="1"/>
  <c r="K181" i="41"/>
  <c r="K215" i="41" s="1"/>
  <c r="Q186" i="41"/>
  <c r="Q220" i="41" s="1"/>
  <c r="X182" i="41"/>
  <c r="X216" i="41" s="1"/>
  <c r="W26" i="42" s="1"/>
  <c r="U168" i="41"/>
  <c r="U202" i="41" s="1"/>
  <c r="M173" i="41"/>
  <c r="M207" i="41" s="1"/>
  <c r="L17" i="42" s="1"/>
  <c r="W171" i="41"/>
  <c r="W205" i="41" s="1"/>
  <c r="V15" i="42" s="1"/>
  <c r="P169" i="41"/>
  <c r="P203" i="41" s="1"/>
  <c r="O13" i="42" s="1"/>
  <c r="M182" i="41"/>
  <c r="M216" i="41" s="1"/>
  <c r="L26" i="42" s="1"/>
  <c r="F170" i="41"/>
  <c r="F204" i="41" s="1"/>
  <c r="E178" i="41"/>
  <c r="E212" i="41" s="1"/>
  <c r="D22" i="42" s="1"/>
  <c r="H183" i="41"/>
  <c r="H217" i="41" s="1"/>
  <c r="G27" i="42" s="1"/>
  <c r="O171" i="41"/>
  <c r="O205" i="41" s="1"/>
  <c r="N15" i="42" s="1"/>
  <c r="V178" i="41"/>
  <c r="V212" i="41" s="1"/>
  <c r="U22" i="42" s="1"/>
  <c r="U170" i="41"/>
  <c r="U204" i="41" s="1"/>
  <c r="T14" i="42" s="1"/>
  <c r="T11" i="44" s="1"/>
  <c r="G190" i="41"/>
  <c r="G224" i="41" s="1"/>
  <c r="F34" i="42" s="1"/>
  <c r="F31" i="44" s="1"/>
  <c r="F186" i="41"/>
  <c r="F220" i="41" s="1"/>
  <c r="E30" i="42" s="1"/>
  <c r="U188" i="41"/>
  <c r="U222" i="41" s="1"/>
  <c r="T32" i="42" s="1"/>
  <c r="K178" i="41"/>
  <c r="K212" i="41" s="1"/>
  <c r="T181" i="41"/>
  <c r="T215" i="41" s="1"/>
  <c r="S25" i="42" s="1"/>
  <c r="T170" i="41"/>
  <c r="T204" i="41" s="1"/>
  <c r="S14" i="42" s="1"/>
  <c r="S11" i="44" s="1"/>
  <c r="P170" i="41"/>
  <c r="P204" i="41" s="1"/>
  <c r="O14" i="42" s="1"/>
  <c r="V184" i="41"/>
  <c r="V218" i="41" s="1"/>
  <c r="U28" i="42" s="1"/>
  <c r="G182" i="41"/>
  <c r="G216" i="41" s="1"/>
  <c r="F26" i="42" s="1"/>
  <c r="N188" i="41"/>
  <c r="N222" i="41" s="1"/>
  <c r="M32" i="42" s="1"/>
  <c r="X173" i="41"/>
  <c r="X207" i="41" s="1"/>
  <c r="W17" i="42" s="1"/>
  <c r="L170" i="41"/>
  <c r="L204" i="41" s="1"/>
  <c r="K14" i="42" s="1"/>
  <c r="K11" i="44" s="1"/>
  <c r="W187" i="41"/>
  <c r="W221" i="41" s="1"/>
  <c r="V31" i="42" s="1"/>
  <c r="P189" i="41"/>
  <c r="P223" i="41" s="1"/>
  <c r="O33" i="42" s="1"/>
  <c r="K175" i="41"/>
  <c r="K209" i="41" s="1"/>
  <c r="K170" i="41"/>
  <c r="K204" i="41" s="1"/>
  <c r="V175" i="41"/>
  <c r="V209" i="41" s="1"/>
  <c r="U19" i="42" s="1"/>
  <c r="O189" i="41"/>
  <c r="O223" i="41" s="1"/>
  <c r="N33" i="42" s="1"/>
  <c r="M179" i="41"/>
  <c r="M213" i="41" s="1"/>
  <c r="L23" i="42" s="1"/>
  <c r="E172" i="41"/>
  <c r="E206" i="41" s="1"/>
  <c r="D16" i="42" s="1"/>
  <c r="P187" i="41"/>
  <c r="P221" i="41" s="1"/>
  <c r="O31" i="42" s="1"/>
  <c r="K189" i="41"/>
  <c r="K223" i="41" s="1"/>
  <c r="K186" i="41"/>
  <c r="K220" i="41" s="1"/>
  <c r="J30" i="42" s="1"/>
  <c r="K191" i="41"/>
  <c r="K225" i="41" s="1"/>
  <c r="J184" i="41"/>
  <c r="J218" i="41" s="1"/>
  <c r="I28" i="42" s="1"/>
  <c r="U179" i="41"/>
  <c r="U213" i="41" s="1"/>
  <c r="T23" i="42" s="1"/>
  <c r="S176" i="41"/>
  <c r="S210" i="41" s="1"/>
  <c r="Y175" i="41"/>
  <c r="Y209" i="41" s="1"/>
  <c r="M183" i="41"/>
  <c r="M217" i="41" s="1"/>
  <c r="L27" i="42" s="1"/>
  <c r="X191" i="41"/>
  <c r="X225" i="41" s="1"/>
  <c r="W35" i="42" s="1"/>
  <c r="W32" i="44" s="1"/>
  <c r="N183" i="41"/>
  <c r="N217" i="41" s="1"/>
  <c r="M27" i="42" s="1"/>
  <c r="F185" i="41"/>
  <c r="F219" i="41" s="1"/>
  <c r="E171" i="41"/>
  <c r="E205" i="41" s="1"/>
  <c r="D15" i="42" s="1"/>
  <c r="P190" i="41"/>
  <c r="P224" i="41" s="1"/>
  <c r="O34" i="42" s="1"/>
  <c r="U189" i="41"/>
  <c r="U223" i="41" s="1"/>
  <c r="D169" i="41"/>
  <c r="D203" i="41" s="1"/>
  <c r="S185" i="41"/>
  <c r="S219" i="41" s="1"/>
  <c r="K180" i="41"/>
  <c r="K214" i="41" s="1"/>
  <c r="Z191" i="41"/>
  <c r="Z225" i="41" s="1"/>
  <c r="R191" i="41"/>
  <c r="R225" i="41" s="1"/>
  <c r="Q35" i="42" s="1"/>
  <c r="Q32" i="44" s="1"/>
  <c r="J189" i="41"/>
  <c r="J223" i="41" s="1"/>
  <c r="I33" i="42" s="1"/>
  <c r="J176" i="41"/>
  <c r="J210" i="41" s="1"/>
  <c r="I20" i="42" s="1"/>
  <c r="H181" i="41"/>
  <c r="H215" i="41" s="1"/>
  <c r="G25" i="42" s="1"/>
  <c r="H184" i="41"/>
  <c r="H218" i="41" s="1"/>
  <c r="G28" i="42" s="1"/>
  <c r="H178" i="41"/>
  <c r="H212" i="41" s="1"/>
  <c r="G22" i="42" s="1"/>
  <c r="Q190" i="41"/>
  <c r="Q224" i="41" s="1"/>
  <c r="Q189" i="41"/>
  <c r="Q223" i="41" s="1"/>
  <c r="I188" i="41"/>
  <c r="I222" i="41" s="1"/>
  <c r="H32" i="42" s="1"/>
  <c r="H29" i="44" s="1"/>
  <c r="I191" i="41"/>
  <c r="I225" i="41" s="1"/>
  <c r="I175" i="41"/>
  <c r="I209" i="41" s="1"/>
  <c r="I190" i="41"/>
  <c r="I224" i="41" s="1"/>
  <c r="T179" i="41"/>
  <c r="T213" i="41" s="1"/>
  <c r="S23" i="42" s="1"/>
  <c r="U176" i="41"/>
  <c r="U210" i="41" s="1"/>
  <c r="T20" i="42" s="1"/>
  <c r="E168" i="41"/>
  <c r="E202" i="41" s="1"/>
  <c r="T168" i="41"/>
  <c r="T202" i="41" s="1"/>
  <c r="X183" i="41"/>
  <c r="X217" i="41" s="1"/>
  <c r="W27" i="42" s="1"/>
  <c r="X175" i="41"/>
  <c r="X209" i="41" s="1"/>
  <c r="W19" i="42" s="1"/>
  <c r="M178" i="41"/>
  <c r="M212" i="41" s="1"/>
  <c r="L22" i="42" s="1"/>
  <c r="N181" i="41"/>
  <c r="N215" i="41" s="1"/>
  <c r="M25" i="42" s="1"/>
  <c r="F182" i="41"/>
  <c r="F216" i="41" s="1"/>
  <c r="E26" i="42" s="1"/>
  <c r="E173" i="41"/>
  <c r="E207" i="41" s="1"/>
  <c r="D17" i="42" s="1"/>
  <c r="P180" i="41"/>
  <c r="P214" i="41" s="1"/>
  <c r="O24" i="42" s="1"/>
  <c r="P188" i="41"/>
  <c r="P222" i="41" s="1"/>
  <c r="O32" i="42" s="1"/>
  <c r="U190" i="41"/>
  <c r="U224" i="41" s="1"/>
  <c r="T34" i="42" s="1"/>
  <c r="T31" i="44" s="1"/>
  <c r="S184" i="41"/>
  <c r="S218" i="41" s="1"/>
  <c r="K179" i="41"/>
  <c r="K213" i="41" s="1"/>
  <c r="Z190" i="41"/>
  <c r="Z224" i="41" s="1"/>
  <c r="Y34" i="42" s="1"/>
  <c r="Y31" i="44" s="1"/>
  <c r="J190" i="41"/>
  <c r="J224" i="41" s="1"/>
  <c r="I34" i="42" s="1"/>
  <c r="I31" i="44" s="1"/>
  <c r="J175" i="41"/>
  <c r="J209" i="41" s="1"/>
  <c r="I19" i="42" s="1"/>
  <c r="H185" i="41"/>
  <c r="H219" i="41" s="1"/>
  <c r="G29" i="42" s="1"/>
  <c r="H191" i="41"/>
  <c r="H225" i="41" s="1"/>
  <c r="G35" i="42" s="1"/>
  <c r="G32" i="44" s="1"/>
  <c r="Y189" i="41"/>
  <c r="Y223" i="41" s="1"/>
  <c r="Q188" i="41"/>
  <c r="Q222" i="41" s="1"/>
  <c r="I183" i="41"/>
  <c r="I217" i="41" s="1"/>
  <c r="I174" i="41"/>
  <c r="I208" i="41" s="1"/>
  <c r="W181" i="41"/>
  <c r="W215" i="41" s="1"/>
  <c r="V25" i="42" s="1"/>
  <c r="M170" i="41"/>
  <c r="M204" i="41" s="1"/>
  <c r="L14" i="42" s="1"/>
  <c r="L11" i="44" s="1"/>
  <c r="E169" i="41"/>
  <c r="E203" i="41" s="1"/>
  <c r="L191" i="41"/>
  <c r="L225" i="41" s="1"/>
  <c r="K35" i="42" s="1"/>
  <c r="K32" i="44" s="1"/>
  <c r="D187" i="41"/>
  <c r="D221" i="41" s="1"/>
  <c r="C31" i="42" s="1"/>
  <c r="R187" i="41"/>
  <c r="R221" i="41" s="1"/>
  <c r="Q31" i="42" s="1"/>
  <c r="J185" i="41"/>
  <c r="J219" i="41" s="1"/>
  <c r="I29" i="42" s="1"/>
  <c r="J174" i="41"/>
  <c r="J208" i="41" s="1"/>
  <c r="I18" i="42" s="1"/>
  <c r="J180" i="41"/>
  <c r="J214" i="41" s="1"/>
  <c r="I24" i="42" s="1"/>
  <c r="H182" i="41"/>
  <c r="H216" i="41" s="1"/>
  <c r="G26" i="42" s="1"/>
  <c r="Q181" i="41"/>
  <c r="Q215" i="41" s="1"/>
  <c r="I187" i="41"/>
  <c r="I221" i="41" s="1"/>
  <c r="I186" i="41"/>
  <c r="I220" i="41" s="1"/>
  <c r="I181" i="41"/>
  <c r="I215" i="41" s="1"/>
  <c r="Y174" i="41"/>
  <c r="Y208" i="41" s="1"/>
  <c r="F169" i="41"/>
  <c r="F203" i="41" s="1"/>
  <c r="E13" i="42" s="1"/>
  <c r="E10" i="44" s="1"/>
  <c r="P177" i="41"/>
  <c r="P211" i="41" s="1"/>
  <c r="O21" i="42" s="1"/>
  <c r="P176" i="41"/>
  <c r="P210" i="41" s="1"/>
  <c r="O20" i="42" s="1"/>
  <c r="L168" i="41"/>
  <c r="L202" i="41" s="1"/>
  <c r="W175" i="41"/>
  <c r="W209" i="41" s="1"/>
  <c r="V19" i="42" s="1"/>
  <c r="M177" i="41"/>
  <c r="M211" i="41" s="1"/>
  <c r="L21" i="42" s="1"/>
  <c r="F175" i="41"/>
  <c r="F209" i="41" s="1"/>
  <c r="E19" i="42" s="1"/>
  <c r="F174" i="41"/>
  <c r="F208" i="41" s="1"/>
  <c r="E18" i="42" s="1"/>
  <c r="E191" i="41"/>
  <c r="E225" i="41" s="1"/>
  <c r="D35" i="42" s="1"/>
  <c r="D32" i="44" s="1"/>
  <c r="T187" i="41"/>
  <c r="T221" i="41" s="1"/>
  <c r="S31" i="42" s="1"/>
  <c r="S186" i="41"/>
  <c r="S220" i="41" s="1"/>
  <c r="R30" i="42" s="1"/>
  <c r="S183" i="41"/>
  <c r="S217" i="41" s="1"/>
  <c r="K190" i="41"/>
  <c r="K224" i="41" s="1"/>
  <c r="J34" i="42" s="1"/>
  <c r="K177" i="41"/>
  <c r="K211" i="41" s="1"/>
  <c r="K183" i="41"/>
  <c r="K217" i="41" s="1"/>
  <c r="R185" i="41"/>
  <c r="R219" i="41" s="1"/>
  <c r="Q29" i="42" s="1"/>
  <c r="R189" i="41"/>
  <c r="R223" i="41" s="1"/>
  <c r="Q33" i="42" s="1"/>
  <c r="J183" i="41"/>
  <c r="J217" i="41" s="1"/>
  <c r="I27" i="42" s="1"/>
  <c r="H176" i="41"/>
  <c r="H210" i="41" s="1"/>
  <c r="G20" i="42" s="1"/>
  <c r="H174" i="41"/>
  <c r="H208" i="41" s="1"/>
  <c r="G18" i="42" s="1"/>
  <c r="Y190" i="41"/>
  <c r="Y224" i="41" s="1"/>
  <c r="I179" i="41"/>
  <c r="I213" i="41" s="1"/>
  <c r="I173" i="41"/>
  <c r="I207" i="41" s="1"/>
  <c r="S181" i="41"/>
  <c r="S215" i="41" s="1"/>
  <c r="R25" i="42" s="1"/>
  <c r="W186" i="41"/>
  <c r="W220" i="41" s="1"/>
  <c r="V30" i="42" s="1"/>
  <c r="V169" i="41"/>
  <c r="V203" i="41" s="1"/>
  <c r="U184" i="41"/>
  <c r="U218" i="41" s="1"/>
  <c r="T28" i="42" s="1"/>
  <c r="W176" i="41"/>
  <c r="W210" i="41" s="1"/>
  <c r="V20" i="42" s="1"/>
  <c r="W168" i="41"/>
  <c r="W202" i="41" s="1"/>
  <c r="H171" i="41"/>
  <c r="H205" i="41" s="1"/>
  <c r="G15" i="42" s="1"/>
  <c r="O184" i="41"/>
  <c r="O218" i="41" s="1"/>
  <c r="N28" i="42" s="1"/>
  <c r="N25" i="44" s="1"/>
  <c r="V186" i="41"/>
  <c r="V220" i="41" s="1"/>
  <c r="U30" i="42" s="1"/>
  <c r="E187" i="41"/>
  <c r="E221" i="41" s="1"/>
  <c r="D31" i="42" s="1"/>
  <c r="P186" i="41"/>
  <c r="P220" i="41" s="1"/>
  <c r="O30" i="42" s="1"/>
  <c r="S191" i="41"/>
  <c r="S225" i="41" s="1"/>
  <c r="R35" i="42" s="1"/>
  <c r="R32" i="44" s="1"/>
  <c r="K188" i="41"/>
  <c r="K222" i="41" s="1"/>
  <c r="K176" i="41"/>
  <c r="K210" i="41" s="1"/>
  <c r="R182" i="41"/>
  <c r="R216" i="41" s="1"/>
  <c r="Q26" i="42" s="1"/>
  <c r="R183" i="41"/>
  <c r="R217" i="41" s="1"/>
  <c r="Q27" i="42" s="1"/>
  <c r="J186" i="41"/>
  <c r="J220" i="41" s="1"/>
  <c r="I30" i="42" s="1"/>
  <c r="J187" i="41"/>
  <c r="J221" i="41" s="1"/>
  <c r="I31" i="42" s="1"/>
  <c r="J179" i="41"/>
  <c r="J213" i="41" s="1"/>
  <c r="I23" i="42" s="1"/>
  <c r="H179" i="41"/>
  <c r="H213" i="41" s="1"/>
  <c r="G23" i="42" s="1"/>
  <c r="H190" i="41"/>
  <c r="H224" i="41" s="1"/>
  <c r="G34" i="42" s="1"/>
  <c r="G31" i="44" s="1"/>
  <c r="H186" i="41"/>
  <c r="H220" i="41" s="1"/>
  <c r="G30" i="42" s="1"/>
  <c r="Q187" i="41"/>
  <c r="Q221" i="41" s="1"/>
  <c r="Q191" i="41"/>
  <c r="Q225" i="41" s="1"/>
  <c r="I180" i="41"/>
  <c r="I214" i="41" s="1"/>
  <c r="I185" i="41"/>
  <c r="I219" i="41" s="1"/>
  <c r="X174" i="41"/>
  <c r="X208" i="41" s="1"/>
  <c r="W18" i="42" s="1"/>
  <c r="O176" i="41"/>
  <c r="O210" i="41" s="1"/>
  <c r="N20" i="42" s="1"/>
  <c r="O168" i="41"/>
  <c r="O202" i="41" s="1"/>
  <c r="N12" i="42" s="1"/>
  <c r="N9" i="44" s="1"/>
  <c r="Z175" i="41"/>
  <c r="Z209" i="41" s="1"/>
  <c r="Y19" i="42" s="1"/>
  <c r="W188" i="41"/>
  <c r="W222" i="41" s="1"/>
  <c r="V32" i="42" s="1"/>
  <c r="G187" i="41"/>
  <c r="G221" i="41" s="1"/>
  <c r="F31" i="42" s="1"/>
  <c r="F183" i="41"/>
  <c r="F217" i="41" s="1"/>
  <c r="E27" i="42" s="1"/>
  <c r="F189" i="41"/>
  <c r="F223" i="41" s="1"/>
  <c r="E33" i="42" s="1"/>
  <c r="P184" i="41"/>
  <c r="P218" i="41" s="1"/>
  <c r="O28" i="42" s="1"/>
  <c r="O25" i="44" s="1"/>
  <c r="L180" i="41"/>
  <c r="L214" i="41" s="1"/>
  <c r="K24" i="42" s="1"/>
  <c r="S188" i="41"/>
  <c r="S222" i="41" s="1"/>
  <c r="R32" i="42" s="1"/>
  <c r="S189" i="41"/>
  <c r="S223" i="41" s="1"/>
  <c r="S187" i="41"/>
  <c r="S221" i="41" s="1"/>
  <c r="K187" i="41"/>
  <c r="K221" i="41" s="1"/>
  <c r="R188" i="41"/>
  <c r="R222" i="41" s="1"/>
  <c r="Q32" i="42" s="1"/>
  <c r="J191" i="41"/>
  <c r="J225" i="41" s="1"/>
  <c r="I35" i="42" s="1"/>
  <c r="I32" i="44" s="1"/>
  <c r="J182" i="41"/>
  <c r="J216" i="41" s="1"/>
  <c r="I26" i="42" s="1"/>
  <c r="J178" i="41"/>
  <c r="J212" i="41" s="1"/>
  <c r="I22" i="42" s="1"/>
  <c r="H177" i="41"/>
  <c r="H211" i="41" s="1"/>
  <c r="G21" i="42" s="1"/>
  <c r="H180" i="41"/>
  <c r="H214" i="41" s="1"/>
  <c r="G24" i="42" s="1"/>
  <c r="H173" i="41"/>
  <c r="H207" i="41" s="1"/>
  <c r="G17" i="42" s="1"/>
  <c r="Y191" i="41"/>
  <c r="Y225" i="41" s="1"/>
  <c r="Q185" i="41"/>
  <c r="Q219" i="41" s="1"/>
  <c r="I184" i="41"/>
  <c r="I218" i="41" s="1"/>
  <c r="I177" i="41"/>
  <c r="I211" i="41" s="1"/>
  <c r="Q179" i="41"/>
  <c r="Q213" i="41" s="1"/>
  <c r="X171" i="41"/>
  <c r="X205" i="41" s="1"/>
  <c r="W15" i="42" s="1"/>
  <c r="W170" i="41"/>
  <c r="W204" i="41" s="1"/>
  <c r="V177" i="41"/>
  <c r="V211" i="41" s="1"/>
  <c r="U21" i="42" s="1"/>
  <c r="V176" i="41"/>
  <c r="V210" i="41" s="1"/>
  <c r="U20" i="42" s="1"/>
  <c r="G168" i="41"/>
  <c r="G202" i="41" s="1"/>
  <c r="M171" i="41"/>
  <c r="M205" i="41" s="1"/>
  <c r="L15" i="42" s="1"/>
  <c r="R175" i="41"/>
  <c r="R209" i="41" s="1"/>
  <c r="Q19" i="42" s="1"/>
  <c r="G178" i="41"/>
  <c r="G212" i="41" s="1"/>
  <c r="F22" i="42" s="1"/>
  <c r="G188" i="41"/>
  <c r="G222" i="41" s="1"/>
  <c r="F32" i="42" s="1"/>
  <c r="M190" i="41"/>
  <c r="M224" i="41" s="1"/>
  <c r="L34" i="42" s="1"/>
  <c r="X188" i="41"/>
  <c r="X222" i="41" s="1"/>
  <c r="W32" i="42" s="1"/>
  <c r="S190" i="41"/>
  <c r="S224" i="41" s="1"/>
  <c r="R34" i="42" s="1"/>
  <c r="K182" i="41"/>
  <c r="K216" i="41" s="1"/>
  <c r="J26" i="42" s="1"/>
  <c r="R186" i="41"/>
  <c r="R220" i="41" s="1"/>
  <c r="Q30" i="42" s="1"/>
  <c r="J188" i="41"/>
  <c r="J222" i="41" s="1"/>
  <c r="I32" i="42" s="1"/>
  <c r="J177" i="41"/>
  <c r="J211" i="41" s="1"/>
  <c r="I21" i="42" s="1"/>
  <c r="H189" i="41"/>
  <c r="H223" i="41" s="1"/>
  <c r="G33" i="42" s="1"/>
  <c r="H187" i="41"/>
  <c r="H221" i="41" s="1"/>
  <c r="H172" i="41"/>
  <c r="H206" i="41" s="1"/>
  <c r="G16" i="42" s="1"/>
  <c r="Q184" i="41"/>
  <c r="Q218" i="41" s="1"/>
  <c r="P28" i="42" s="1"/>
  <c r="Q183" i="41"/>
  <c r="Q217" i="41" s="1"/>
  <c r="I182" i="41"/>
  <c r="I216" i="41" s="1"/>
  <c r="I189" i="41"/>
  <c r="I223" i="41" s="1"/>
  <c r="U81" i="42"/>
  <c r="I114" i="42"/>
  <c r="K115" i="42"/>
  <c r="X80" i="42"/>
  <c r="Y80" i="42"/>
  <c r="V80" i="42"/>
  <c r="W81" i="42"/>
  <c r="E115" i="42"/>
  <c r="L115" i="42"/>
  <c r="T80" i="42"/>
  <c r="H115" i="42"/>
  <c r="G115" i="42"/>
  <c r="M115" i="42"/>
  <c r="F114" i="42"/>
  <c r="T81" i="42"/>
  <c r="F115" i="42"/>
  <c r="F116" i="42"/>
  <c r="V82" i="42"/>
  <c r="D114" i="42"/>
  <c r="V81" i="42"/>
  <c r="I115" i="42"/>
  <c r="C115" i="42"/>
  <c r="C81" i="42"/>
  <c r="J115" i="42"/>
  <c r="X81" i="42"/>
  <c r="D168" i="41"/>
  <c r="D202" i="41" s="1"/>
  <c r="C12" i="42" s="1"/>
  <c r="I205" i="41"/>
  <c r="Q211" i="41"/>
  <c r="M30" i="44"/>
  <c r="N225" i="41"/>
  <c r="M35" i="42" s="1"/>
  <c r="M32" i="44" s="1"/>
  <c r="AA158" i="41" l="1"/>
  <c r="Z33" i="44" s="1"/>
  <c r="Z44" i="44"/>
  <c r="AE44" i="44"/>
  <c r="AB44" i="44"/>
  <c r="AC44" i="44"/>
  <c r="X35" i="44"/>
  <c r="AD44" i="44"/>
  <c r="AF44" i="44"/>
  <c r="AA44" i="44"/>
  <c r="AA217" i="42" s="1"/>
  <c r="AA47" i="42" s="1"/>
  <c r="AA115" i="42" s="1"/>
  <c r="F35" i="44"/>
  <c r="Q35" i="44"/>
  <c r="M35" i="44"/>
  <c r="I35" i="44"/>
  <c r="H67" i="44"/>
  <c r="T35" i="44"/>
  <c r="O35" i="44"/>
  <c r="E35" i="44"/>
  <c r="W35" i="44"/>
  <c r="S35" i="44"/>
  <c r="R67" i="44"/>
  <c r="L35" i="44"/>
  <c r="G35" i="44"/>
  <c r="D35" i="44"/>
  <c r="N35" i="44"/>
  <c r="U35" i="44"/>
  <c r="Y35" i="44"/>
  <c r="V35" i="44"/>
  <c r="K35" i="44"/>
  <c r="P35" i="44"/>
  <c r="J35" i="44"/>
  <c r="C37" i="44"/>
  <c r="D262" i="41"/>
  <c r="C139" i="42"/>
  <c r="C105" i="42"/>
  <c r="C36" i="44"/>
  <c r="C35" i="44"/>
  <c r="C38" i="44"/>
  <c r="C34" i="44"/>
  <c r="C68" i="44" s="1"/>
  <c r="C241" i="42" s="1"/>
  <c r="C71" i="42" s="1"/>
  <c r="C173" i="42" s="1"/>
  <c r="X67" i="44"/>
  <c r="P67" i="44"/>
  <c r="V67" i="44"/>
  <c r="M67" i="44"/>
  <c r="J67" i="44"/>
  <c r="AA159" i="41"/>
  <c r="Z34" i="44" s="1"/>
  <c r="AA216" i="42"/>
  <c r="AA46" i="42" s="1"/>
  <c r="AG136" i="41"/>
  <c r="AF11" i="44" s="1"/>
  <c r="AE216" i="42"/>
  <c r="AE46" i="42" s="1"/>
  <c r="AF136" i="41"/>
  <c r="AE11" i="44" s="1"/>
  <c r="AB136" i="41"/>
  <c r="AA11" i="44" s="1"/>
  <c r="AC216" i="42"/>
  <c r="AC46" i="42" s="1"/>
  <c r="AD136" i="41"/>
  <c r="AC11" i="44" s="1"/>
  <c r="AB216" i="42"/>
  <c r="AB46" i="42" s="1"/>
  <c r="AD216" i="42"/>
  <c r="AD46" i="42" s="1"/>
  <c r="AC136" i="41"/>
  <c r="AB11" i="44" s="1"/>
  <c r="AE136" i="41"/>
  <c r="AD11" i="44" s="1"/>
  <c r="Z216" i="42"/>
  <c r="Z46" i="42" s="1"/>
  <c r="N161" i="41"/>
  <c r="M36" i="44" s="1"/>
  <c r="V161" i="41"/>
  <c r="U36" i="44" s="1"/>
  <c r="X161" i="41"/>
  <c r="W36" i="44" s="1"/>
  <c r="F161" i="41"/>
  <c r="E36" i="44" s="1"/>
  <c r="T161" i="41"/>
  <c r="S36" i="44" s="1"/>
  <c r="S161" i="41"/>
  <c r="R36" i="44" s="1"/>
  <c r="Q161" i="41"/>
  <c r="P36" i="44" s="1"/>
  <c r="E161" i="41"/>
  <c r="D36" i="44" s="1"/>
  <c r="J161" i="41"/>
  <c r="I36" i="44" s="1"/>
  <c r="L161" i="41"/>
  <c r="K36" i="44" s="1"/>
  <c r="I161" i="41"/>
  <c r="H36" i="44" s="1"/>
  <c r="U161" i="41"/>
  <c r="T36" i="44" s="1"/>
  <c r="M161" i="41"/>
  <c r="L36" i="44" s="1"/>
  <c r="R161" i="41"/>
  <c r="Q36" i="44" s="1"/>
  <c r="H161" i="41"/>
  <c r="G36" i="44" s="1"/>
  <c r="Y161" i="41"/>
  <c r="X36" i="44" s="1"/>
  <c r="G161" i="41"/>
  <c r="F36" i="44" s="1"/>
  <c r="K161" i="41"/>
  <c r="J36" i="44" s="1"/>
  <c r="Z161" i="41"/>
  <c r="Y36" i="44" s="1"/>
  <c r="P161" i="41"/>
  <c r="O36" i="44" s="1"/>
  <c r="W161" i="41"/>
  <c r="V36" i="44" s="1"/>
  <c r="O161" i="41"/>
  <c r="N36" i="44" s="1"/>
  <c r="AF81" i="42"/>
  <c r="AD81" i="42"/>
  <c r="AE81" i="42"/>
  <c r="AA81" i="42"/>
  <c r="AB81" i="42"/>
  <c r="AC81" i="42"/>
  <c r="AD238" i="41"/>
  <c r="AG238" i="41"/>
  <c r="AC238" i="41"/>
  <c r="AE238" i="41"/>
  <c r="AF238" i="41"/>
  <c r="I138" i="42"/>
  <c r="Q138" i="42"/>
  <c r="M138" i="42"/>
  <c r="F138" i="42"/>
  <c r="R138" i="42"/>
  <c r="J138" i="42"/>
  <c r="U138" i="42"/>
  <c r="E138" i="42"/>
  <c r="Y138" i="42"/>
  <c r="G138" i="42"/>
  <c r="V138" i="42"/>
  <c r="N138" i="42"/>
  <c r="K138" i="42"/>
  <c r="O138" i="42"/>
  <c r="L138" i="42"/>
  <c r="D138" i="42"/>
  <c r="S138" i="42"/>
  <c r="H138" i="42"/>
  <c r="W138" i="42"/>
  <c r="T138" i="42"/>
  <c r="X138" i="42"/>
  <c r="P138" i="42"/>
  <c r="Y261" i="41"/>
  <c r="X104" i="42"/>
  <c r="Q261" i="41"/>
  <c r="P104" i="42"/>
  <c r="F261" i="41"/>
  <c r="E104" i="42"/>
  <c r="J261" i="41"/>
  <c r="I104" i="42"/>
  <c r="R261" i="41"/>
  <c r="Q104" i="42"/>
  <c r="N261" i="41"/>
  <c r="M104" i="42"/>
  <c r="G261" i="41"/>
  <c r="F104" i="42"/>
  <c r="S261" i="41"/>
  <c r="R104" i="42"/>
  <c r="U261" i="41"/>
  <c r="T104" i="42"/>
  <c r="K261" i="41"/>
  <c r="J104" i="42"/>
  <c r="V261" i="41"/>
  <c r="U104" i="42"/>
  <c r="X261" i="41"/>
  <c r="W104" i="42"/>
  <c r="Z261" i="41"/>
  <c r="Y104" i="42"/>
  <c r="H261" i="41"/>
  <c r="G104" i="42"/>
  <c r="W261" i="41"/>
  <c r="V104" i="42"/>
  <c r="O261" i="41"/>
  <c r="N104" i="42"/>
  <c r="L261" i="41"/>
  <c r="K104" i="42"/>
  <c r="P261" i="41"/>
  <c r="O104" i="42"/>
  <c r="M261" i="41"/>
  <c r="L104" i="42"/>
  <c r="E261" i="41"/>
  <c r="D104" i="42"/>
  <c r="T261" i="41"/>
  <c r="S104" i="42"/>
  <c r="I261" i="41"/>
  <c r="H104" i="42"/>
  <c r="Y36" i="42"/>
  <c r="Y33" i="44" s="1"/>
  <c r="Y67" i="44" s="1"/>
  <c r="T36" i="42"/>
  <c r="T33" i="44" s="1"/>
  <c r="T67" i="44" s="1"/>
  <c r="O36" i="42"/>
  <c r="O33" i="44" s="1"/>
  <c r="O67" i="44" s="1"/>
  <c r="F36" i="42"/>
  <c r="F33" i="44" s="1"/>
  <c r="F67" i="44" s="1"/>
  <c r="L36" i="42"/>
  <c r="L33" i="44" s="1"/>
  <c r="L67" i="44" s="1"/>
  <c r="S36" i="42"/>
  <c r="S33" i="44" s="1"/>
  <c r="S67" i="44" s="1"/>
  <c r="G36" i="42"/>
  <c r="G33" i="44" s="1"/>
  <c r="G67" i="44" s="1"/>
  <c r="W36" i="42"/>
  <c r="W33" i="44" s="1"/>
  <c r="W67" i="44" s="1"/>
  <c r="N36" i="42"/>
  <c r="N33" i="44" s="1"/>
  <c r="N67" i="44" s="1"/>
  <c r="I36" i="42"/>
  <c r="I33" i="44" s="1"/>
  <c r="I67" i="44" s="1"/>
  <c r="U36" i="42"/>
  <c r="U33" i="44" s="1"/>
  <c r="U67" i="44" s="1"/>
  <c r="C36" i="42"/>
  <c r="C33" i="44" s="1"/>
  <c r="C67" i="44" s="1"/>
  <c r="Q36" i="42"/>
  <c r="Q33" i="44" s="1"/>
  <c r="Q67" i="44" s="1"/>
  <c r="D36" i="42"/>
  <c r="D33" i="44" s="1"/>
  <c r="D67" i="44" s="1"/>
  <c r="K36" i="42"/>
  <c r="K33" i="44" s="1"/>
  <c r="K67" i="44" s="1"/>
  <c r="E36" i="42"/>
  <c r="E33" i="44" s="1"/>
  <c r="E67" i="44" s="1"/>
  <c r="AA238" i="41"/>
  <c r="Z45" i="44" s="1"/>
  <c r="AB238" i="41"/>
  <c r="N116" i="42"/>
  <c r="U45" i="44"/>
  <c r="U218" i="42" s="1"/>
  <c r="Y81" i="42"/>
  <c r="Y82" i="42"/>
  <c r="W82" i="42"/>
  <c r="E82" i="42"/>
  <c r="K45" i="44"/>
  <c r="K218" i="42" s="1"/>
  <c r="O116" i="42"/>
  <c r="L45" i="44"/>
  <c r="L218" i="42" s="1"/>
  <c r="H116" i="42"/>
  <c r="M116" i="42"/>
  <c r="G116" i="42"/>
  <c r="T45" i="44"/>
  <c r="T218" i="42" s="1"/>
  <c r="M44" i="44"/>
  <c r="Q44" i="44"/>
  <c r="E44" i="44"/>
  <c r="I44" i="44"/>
  <c r="Y44" i="44"/>
  <c r="N43" i="44"/>
  <c r="C45" i="44"/>
  <c r="C218" i="42" s="1"/>
  <c r="J116" i="42"/>
  <c r="V83" i="42"/>
  <c r="F83" i="42"/>
  <c r="F117" i="42"/>
  <c r="C116" i="42"/>
  <c r="C82" i="42"/>
  <c r="D115" i="42"/>
  <c r="D81" i="42"/>
  <c r="I116" i="42"/>
  <c r="P117" i="42"/>
  <c r="T82" i="42"/>
  <c r="X82" i="42"/>
  <c r="K10" i="44"/>
  <c r="R20" i="42"/>
  <c r="J28" i="42"/>
  <c r="H14" i="42"/>
  <c r="H17" i="42"/>
  <c r="R28" i="42"/>
  <c r="G14" i="42"/>
  <c r="Y35" i="42"/>
  <c r="Y32" i="44" s="1"/>
  <c r="H26" i="42"/>
  <c r="J29" i="42"/>
  <c r="P30" i="42"/>
  <c r="J31" i="42"/>
  <c r="X25" i="42"/>
  <c r="J25" i="42"/>
  <c r="X35" i="42"/>
  <c r="X32" i="44" s="1"/>
  <c r="J24" i="42"/>
  <c r="X31" i="42"/>
  <c r="F13" i="42"/>
  <c r="T12" i="42"/>
  <c r="M14" i="42"/>
  <c r="V12" i="42"/>
  <c r="J21" i="42"/>
  <c r="P23" i="42"/>
  <c r="X14" i="42"/>
  <c r="H27" i="42"/>
  <c r="J22" i="42"/>
  <c r="S16" i="42"/>
  <c r="G31" i="42"/>
  <c r="H18" i="42"/>
  <c r="R31" i="42"/>
  <c r="X32" i="42"/>
  <c r="R24" i="42"/>
  <c r="P32" i="42"/>
  <c r="H28" i="42"/>
  <c r="X26" i="42"/>
  <c r="J33" i="42"/>
  <c r="P15" i="42"/>
  <c r="V13" i="42"/>
  <c r="X16" i="42"/>
  <c r="V14" i="42"/>
  <c r="N13" i="42"/>
  <c r="Y31" i="42"/>
  <c r="X17" i="42"/>
  <c r="K12" i="42"/>
  <c r="J27" i="42"/>
  <c r="H25" i="42"/>
  <c r="L20" i="42"/>
  <c r="O18" i="42"/>
  <c r="P27" i="42"/>
  <c r="H34" i="42"/>
  <c r="J13" i="42"/>
  <c r="X23" i="42"/>
  <c r="X33" i="42"/>
  <c r="R21" i="42"/>
  <c r="X30" i="42"/>
  <c r="P18" i="42"/>
  <c r="R27" i="42"/>
  <c r="Y12" i="42"/>
  <c r="D13" i="42"/>
  <c r="U13" i="42"/>
  <c r="S13" i="42"/>
  <c r="R17" i="42"/>
  <c r="P33" i="42"/>
  <c r="T33" i="42"/>
  <c r="R33" i="42"/>
  <c r="F29" i="42"/>
  <c r="E21" i="42"/>
  <c r="R29" i="42"/>
  <c r="H13" i="42"/>
  <c r="R15" i="42"/>
  <c r="H22" i="42"/>
  <c r="J15" i="42"/>
  <c r="P24" i="42"/>
  <c r="H16" i="42"/>
  <c r="H33" i="42"/>
  <c r="P31" i="42"/>
  <c r="P29" i="42"/>
  <c r="H29" i="42"/>
  <c r="I12" i="42"/>
  <c r="P12" i="42"/>
  <c r="X19" i="42"/>
  <c r="L13" i="42"/>
  <c r="P20" i="42"/>
  <c r="H35" i="42"/>
  <c r="H32" i="44" s="1"/>
  <c r="D32" i="42"/>
  <c r="Y23" i="42"/>
  <c r="R19" i="42"/>
  <c r="H21" i="42"/>
  <c r="R23" i="42"/>
  <c r="P21" i="42"/>
  <c r="J23" i="42"/>
  <c r="H23" i="42"/>
  <c r="X34" i="42"/>
  <c r="J32" i="42"/>
  <c r="H30" i="42"/>
  <c r="X22" i="42"/>
  <c r="T13" i="42"/>
  <c r="D12" i="42"/>
  <c r="F14" i="42"/>
  <c r="Q12" i="42"/>
  <c r="J14" i="42"/>
  <c r="X27" i="42"/>
  <c r="H19" i="42"/>
  <c r="P25" i="42"/>
  <c r="J35" i="42"/>
  <c r="J32" i="44" s="1"/>
  <c r="O26" i="42"/>
  <c r="X20" i="42"/>
  <c r="H12" i="42"/>
  <c r="X24" i="42"/>
  <c r="H20" i="42"/>
  <c r="P16" i="42"/>
  <c r="R12" i="42"/>
  <c r="P26" i="42"/>
  <c r="X18" i="42"/>
  <c r="H31" i="42"/>
  <c r="S12" i="42"/>
  <c r="P35" i="42"/>
  <c r="P32" i="44" s="1"/>
  <c r="J19" i="42"/>
  <c r="R13" i="42"/>
  <c r="J17" i="42"/>
  <c r="E29" i="42"/>
  <c r="P19" i="42"/>
  <c r="P22" i="42"/>
  <c r="X15" i="42"/>
  <c r="X12" i="42"/>
  <c r="H15" i="42"/>
  <c r="J20" i="42"/>
  <c r="H24" i="42"/>
  <c r="J16" i="42"/>
  <c r="P34" i="42"/>
  <c r="L12" i="42"/>
  <c r="P14" i="42"/>
  <c r="F12" i="42"/>
  <c r="E14" i="42"/>
  <c r="C13" i="42"/>
  <c r="U29" i="44"/>
  <c r="O27" i="44"/>
  <c r="L19" i="44"/>
  <c r="R19" i="44"/>
  <c r="O13" i="44"/>
  <c r="E15" i="44"/>
  <c r="R31" i="44"/>
  <c r="O26" i="44"/>
  <c r="K15" i="44"/>
  <c r="D27" i="44"/>
  <c r="Y17" i="44"/>
  <c r="W23" i="44"/>
  <c r="W18" i="44"/>
  <c r="F17" i="44"/>
  <c r="L15" i="44"/>
  <c r="C26" i="44"/>
  <c r="K21" i="44"/>
  <c r="F18" i="44"/>
  <c r="M9" i="44"/>
  <c r="W29" i="44"/>
  <c r="E24" i="44"/>
  <c r="N24" i="44"/>
  <c r="K18" i="44"/>
  <c r="S21" i="44"/>
  <c r="L21" i="44"/>
  <c r="U9" i="44"/>
  <c r="G9" i="44"/>
  <c r="K27" i="44"/>
  <c r="D19" i="44"/>
  <c r="F23" i="44"/>
  <c r="Q12" i="44"/>
  <c r="T13" i="44"/>
  <c r="Y27" i="44"/>
  <c r="Y14" i="44"/>
  <c r="E19" i="44"/>
  <c r="L26" i="44"/>
  <c r="W19" i="44"/>
  <c r="C31" i="44"/>
  <c r="O10" i="44"/>
  <c r="R27" i="44"/>
  <c r="E28" i="44"/>
  <c r="T19" i="44"/>
  <c r="W16" i="44"/>
  <c r="N31" i="44"/>
  <c r="N22" i="44"/>
  <c r="I15" i="44"/>
  <c r="V13" i="44"/>
  <c r="D23" i="44"/>
  <c r="I17" i="44"/>
  <c r="Q20" i="44"/>
  <c r="D17" i="44"/>
  <c r="U13" i="44"/>
  <c r="W17" i="44"/>
  <c r="D30" i="44"/>
  <c r="Q25" i="44"/>
  <c r="D14" i="44"/>
  <c r="G29" i="44"/>
  <c r="G21" i="44"/>
  <c r="J9" i="44"/>
  <c r="Y19" i="44"/>
  <c r="K28" i="44"/>
  <c r="M21" i="44"/>
  <c r="W28" i="44"/>
  <c r="I24" i="44"/>
  <c r="D21" i="44"/>
  <c r="C12" i="44"/>
  <c r="L12" i="44"/>
  <c r="C27" i="44"/>
  <c r="T27" i="44"/>
  <c r="I21" i="44"/>
  <c r="Q24" i="44"/>
  <c r="K12" i="44"/>
  <c r="T12" i="44"/>
  <c r="C30" i="44"/>
  <c r="K14" i="44"/>
  <c r="D26" i="44"/>
  <c r="Y16" i="44"/>
  <c r="Y30" i="44"/>
  <c r="F21" i="44"/>
  <c r="U16" i="44"/>
  <c r="Y21" i="44"/>
  <c r="M22" i="44"/>
  <c r="E13" i="44"/>
  <c r="P10" i="44"/>
  <c r="R22" i="44"/>
  <c r="M19" i="44"/>
  <c r="L25" i="44"/>
  <c r="U17" i="44"/>
  <c r="D16" i="44"/>
  <c r="F30" i="44"/>
  <c r="U19" i="44"/>
  <c r="F27" i="44"/>
  <c r="G23" i="44"/>
  <c r="Q15" i="44"/>
  <c r="F25" i="44"/>
  <c r="M20" i="44"/>
  <c r="V12" i="44"/>
  <c r="V15" i="44"/>
  <c r="Y11" i="44"/>
  <c r="C18" i="44"/>
  <c r="U21" i="44"/>
  <c r="X26" i="44"/>
  <c r="F13" i="44"/>
  <c r="D25" i="44"/>
  <c r="U22" i="44"/>
  <c r="Y22" i="44"/>
  <c r="E29" i="44"/>
  <c r="O20" i="44"/>
  <c r="T28" i="44"/>
  <c r="U20" i="44"/>
  <c r="E23" i="44"/>
  <c r="L14" i="44"/>
  <c r="M31" i="44"/>
  <c r="C29" i="44"/>
  <c r="C24" i="44"/>
  <c r="W13" i="44"/>
  <c r="J31" i="44"/>
  <c r="N19" i="44"/>
  <c r="U26" i="44"/>
  <c r="W14" i="44"/>
  <c r="N17" i="44"/>
  <c r="Y29" i="44"/>
  <c r="U23" i="44"/>
  <c r="V19" i="44"/>
  <c r="G27" i="44"/>
  <c r="S16" i="44"/>
  <c r="V17" i="44"/>
  <c r="V29" i="44"/>
  <c r="G16" i="44"/>
  <c r="O19" i="44"/>
  <c r="G10" i="44"/>
  <c r="D24" i="44"/>
  <c r="K19" i="44"/>
  <c r="N28" i="44"/>
  <c r="O24" i="44"/>
  <c r="C25" i="44"/>
  <c r="M17" i="44"/>
  <c r="N13" i="44"/>
  <c r="W9" i="44"/>
  <c r="P25" i="44"/>
  <c r="C22" i="44"/>
  <c r="C13" i="44"/>
  <c r="K20" i="44"/>
  <c r="X18" i="44"/>
  <c r="U12" i="44"/>
  <c r="K22" i="44"/>
  <c r="R13" i="44"/>
  <c r="I30" i="44"/>
  <c r="S25" i="44"/>
  <c r="G18" i="44"/>
  <c r="L28" i="44"/>
  <c r="C23" i="44"/>
  <c r="T18" i="44"/>
  <c r="T16" i="44"/>
  <c r="F19" i="44"/>
  <c r="F24" i="44"/>
  <c r="S24" i="44"/>
  <c r="M25" i="44"/>
  <c r="T26" i="44"/>
  <c r="G26" i="44"/>
  <c r="V25" i="44"/>
  <c r="V27" i="44"/>
  <c r="D20" i="44"/>
  <c r="G14" i="44"/>
  <c r="K23" i="44"/>
  <c r="O30" i="44"/>
  <c r="O11" i="44"/>
  <c r="N26" i="44"/>
  <c r="W26" i="44"/>
  <c r="S15" i="44"/>
  <c r="N30" i="44"/>
  <c r="Y13" i="44"/>
  <c r="L22" i="44"/>
  <c r="K29" i="44"/>
  <c r="K16" i="44"/>
  <c r="L20" i="44"/>
  <c r="T15" i="44"/>
  <c r="W30" i="44"/>
  <c r="K26" i="44"/>
  <c r="T22" i="44"/>
  <c r="T29" i="44"/>
  <c r="Q19" i="44"/>
  <c r="T20" i="44"/>
  <c r="Q14" i="44"/>
  <c r="V24" i="44"/>
  <c r="S18" i="44"/>
  <c r="E22" i="44"/>
  <c r="V18" i="44"/>
  <c r="S12" i="44"/>
  <c r="J27" i="44"/>
  <c r="I22" i="44"/>
  <c r="E27" i="44"/>
  <c r="W27" i="44"/>
  <c r="C20" i="44"/>
  <c r="R15" i="44"/>
  <c r="M12" i="44"/>
  <c r="V28" i="44"/>
  <c r="W24" i="44"/>
  <c r="K17" i="44"/>
  <c r="N14" i="44"/>
  <c r="I23" i="44"/>
  <c r="V21" i="44"/>
  <c r="O17" i="44"/>
  <c r="Q29" i="44"/>
  <c r="I25" i="44"/>
  <c r="N15" i="44"/>
  <c r="Q28" i="44"/>
  <c r="V22" i="44"/>
  <c r="S20" i="44"/>
  <c r="I26" i="44"/>
  <c r="D12" i="44"/>
  <c r="D13" i="44"/>
  <c r="U14" i="44"/>
  <c r="G24" i="44"/>
  <c r="S30" i="44"/>
  <c r="I18" i="44"/>
  <c r="M26" i="44"/>
  <c r="Q11" i="44"/>
  <c r="R11" i="44"/>
  <c r="D15" i="44"/>
  <c r="Y25" i="44"/>
  <c r="Y15" i="44"/>
  <c r="P14" i="44"/>
  <c r="Q26" i="44"/>
  <c r="O28" i="44"/>
  <c r="E14" i="44"/>
  <c r="L29" i="44"/>
  <c r="E9" i="44"/>
  <c r="M29" i="44"/>
  <c r="Q18" i="44"/>
  <c r="M15" i="44"/>
  <c r="W11" i="44"/>
  <c r="V26" i="44"/>
  <c r="I19" i="44"/>
  <c r="J23" i="44"/>
  <c r="I14" i="44"/>
  <c r="I29" i="44"/>
  <c r="I12" i="44"/>
  <c r="L13" i="44"/>
  <c r="G22" i="44"/>
  <c r="R23" i="44"/>
  <c r="M16" i="44"/>
  <c r="F28" i="44"/>
  <c r="Q21" i="44"/>
  <c r="Y24" i="44"/>
  <c r="T21" i="44"/>
  <c r="E17" i="44"/>
  <c r="U24" i="44"/>
  <c r="N16" i="44"/>
  <c r="E30" i="44"/>
  <c r="U30" i="44"/>
  <c r="F22" i="44"/>
  <c r="W22" i="44"/>
  <c r="G17" i="44"/>
  <c r="M27" i="44"/>
  <c r="F15" i="44"/>
  <c r="V23" i="44"/>
  <c r="I20" i="44"/>
  <c r="O31" i="44"/>
  <c r="U25" i="44"/>
  <c r="T24" i="44"/>
  <c r="E20" i="44"/>
  <c r="N12" i="44"/>
  <c r="G30" i="44"/>
  <c r="U27" i="44"/>
  <c r="L18" i="44"/>
  <c r="T25" i="44"/>
  <c r="Q23" i="44"/>
  <c r="L16" i="44"/>
  <c r="U28" i="44"/>
  <c r="N20" i="44"/>
  <c r="I13" i="44"/>
  <c r="E16" i="44"/>
  <c r="C19" i="44"/>
  <c r="G12" i="44"/>
  <c r="D18" i="44"/>
  <c r="D28" i="44"/>
  <c r="K13" i="44"/>
  <c r="L23" i="44"/>
  <c r="N29" i="44"/>
  <c r="V20" i="44"/>
  <c r="Q13" i="44"/>
  <c r="D22" i="44"/>
  <c r="M18" i="44"/>
  <c r="T17" i="44"/>
  <c r="O14" i="44"/>
  <c r="F29" i="44"/>
  <c r="S23" i="44"/>
  <c r="L27" i="44"/>
  <c r="W20" i="44"/>
  <c r="I16" i="44"/>
  <c r="K24" i="44"/>
  <c r="Y18" i="44"/>
  <c r="C14" i="44"/>
  <c r="Q16" i="44"/>
  <c r="Q27" i="44"/>
  <c r="W21" i="44"/>
  <c r="S26" i="44"/>
  <c r="O22" i="44"/>
  <c r="J15" i="44"/>
  <c r="O9" i="44"/>
  <c r="Q30" i="44"/>
  <c r="S14" i="44"/>
  <c r="Y12" i="44"/>
  <c r="C28" i="44"/>
  <c r="N21" i="44"/>
  <c r="Q22" i="44"/>
  <c r="F12" i="44"/>
  <c r="S29" i="44"/>
  <c r="K25" i="44"/>
  <c r="W10" i="44"/>
  <c r="W25" i="44"/>
  <c r="G15" i="44"/>
  <c r="S31" i="44"/>
  <c r="S28" i="44"/>
  <c r="G13" i="44"/>
  <c r="G20" i="44"/>
  <c r="O18" i="44"/>
  <c r="W15" i="44"/>
  <c r="M14" i="44"/>
  <c r="K30" i="44"/>
  <c r="S27" i="44"/>
  <c r="S19" i="44"/>
  <c r="L31" i="44"/>
  <c r="Q17" i="44"/>
  <c r="E21" i="44"/>
  <c r="Y23" i="44"/>
  <c r="T23" i="44"/>
  <c r="C21" i="44"/>
  <c r="C16" i="44"/>
  <c r="Y26" i="44"/>
  <c r="M23" i="44"/>
  <c r="T14" i="44"/>
  <c r="U18" i="44"/>
  <c r="I27" i="44"/>
  <c r="O29" i="44"/>
  <c r="O21" i="44"/>
  <c r="U15" i="44"/>
  <c r="G19" i="44"/>
  <c r="N18" i="44"/>
  <c r="M24" i="44"/>
  <c r="F16" i="44"/>
  <c r="R29" i="44"/>
  <c r="E25" i="44"/>
  <c r="E12" i="44"/>
  <c r="V30" i="44"/>
  <c r="O16" i="44"/>
  <c r="N23" i="44"/>
  <c r="C17" i="44"/>
  <c r="F14" i="44"/>
  <c r="K31" i="44"/>
  <c r="L24" i="44"/>
  <c r="G25" i="44"/>
  <c r="V16" i="44"/>
  <c r="O12" i="44"/>
  <c r="I28" i="44"/>
  <c r="M13" i="44"/>
  <c r="X10" i="44"/>
  <c r="M28" i="44"/>
  <c r="F20" i="44"/>
  <c r="W12" i="44"/>
  <c r="S17" i="44"/>
  <c r="V14" i="44"/>
  <c r="I11" i="44"/>
  <c r="C15" i="44"/>
  <c r="S22" i="44"/>
  <c r="N27" i="44"/>
  <c r="AA149" i="42" l="1"/>
  <c r="Z80" i="42"/>
  <c r="Z148" i="42"/>
  <c r="AE114" i="42"/>
  <c r="AE148" i="42"/>
  <c r="AD114" i="42"/>
  <c r="AD148" i="42"/>
  <c r="AB114" i="42"/>
  <c r="AB148" i="42"/>
  <c r="AA114" i="42"/>
  <c r="AA148" i="42"/>
  <c r="AC114" i="42"/>
  <c r="AC148" i="42"/>
  <c r="C69" i="44"/>
  <c r="C242" i="42" s="1"/>
  <c r="C72" i="42" s="1"/>
  <c r="C174" i="42" s="1"/>
  <c r="AB45" i="44"/>
  <c r="AB218" i="42" s="1"/>
  <c r="AB48" i="42" s="1"/>
  <c r="AB116" i="42" s="1"/>
  <c r="AC45" i="44"/>
  <c r="AC218" i="42" s="1"/>
  <c r="AC48" i="42" s="1"/>
  <c r="AC116" i="42" s="1"/>
  <c r="AD45" i="44"/>
  <c r="AD218" i="42" s="1"/>
  <c r="AD48" i="42" s="1"/>
  <c r="AE45" i="44"/>
  <c r="AE218" i="42" s="1"/>
  <c r="AE48" i="42" s="1"/>
  <c r="AE116" i="42" s="1"/>
  <c r="AF45" i="44"/>
  <c r="AF218" i="42" s="1"/>
  <c r="AF48" i="42" s="1"/>
  <c r="AF116" i="42" s="1"/>
  <c r="AA45" i="44"/>
  <c r="AA218" i="42" s="1"/>
  <c r="AA48" i="42" s="1"/>
  <c r="AA116" i="42" s="1"/>
  <c r="D263" i="41"/>
  <c r="C140" i="42"/>
  <c r="C106" i="42"/>
  <c r="AA160" i="41"/>
  <c r="Z35" i="44" s="1"/>
  <c r="J68" i="44"/>
  <c r="J241" i="42" s="1"/>
  <c r="J71" i="42" s="1"/>
  <c r="J173" i="42" s="1"/>
  <c r="M68" i="44"/>
  <c r="M241" i="42" s="1"/>
  <c r="M71" i="42" s="1"/>
  <c r="M173" i="42" s="1"/>
  <c r="P68" i="44"/>
  <c r="P241" i="42" s="1"/>
  <c r="P71" i="42" s="1"/>
  <c r="P173" i="42" s="1"/>
  <c r="S68" i="44"/>
  <c r="S241" i="42" s="1"/>
  <c r="S71" i="42" s="1"/>
  <c r="S173" i="42" s="1"/>
  <c r="K68" i="44"/>
  <c r="K241" i="42" s="1"/>
  <c r="K71" i="42" s="1"/>
  <c r="K173" i="42" s="1"/>
  <c r="Y68" i="44"/>
  <c r="Y241" i="42" s="1"/>
  <c r="Y71" i="42" s="1"/>
  <c r="Y173" i="42" s="1"/>
  <c r="T68" i="44"/>
  <c r="T241" i="42" s="1"/>
  <c r="T71" i="42" s="1"/>
  <c r="T173" i="42" s="1"/>
  <c r="Q68" i="44"/>
  <c r="Q241" i="42" s="1"/>
  <c r="Q71" i="42" s="1"/>
  <c r="Q173" i="42" s="1"/>
  <c r="X68" i="44"/>
  <c r="X241" i="42" s="1"/>
  <c r="X71" i="42" s="1"/>
  <c r="X173" i="42" s="1"/>
  <c r="D68" i="44"/>
  <c r="D241" i="42" s="1"/>
  <c r="D71" i="42" s="1"/>
  <c r="D173" i="42" s="1"/>
  <c r="N68" i="44"/>
  <c r="N241" i="42" s="1"/>
  <c r="N71" i="42" s="1"/>
  <c r="N173" i="42" s="1"/>
  <c r="W68" i="44"/>
  <c r="W241" i="42" s="1"/>
  <c r="W71" i="42" s="1"/>
  <c r="W173" i="42" s="1"/>
  <c r="R68" i="44"/>
  <c r="R241" i="42" s="1"/>
  <c r="R71" i="42" s="1"/>
  <c r="R173" i="42" s="1"/>
  <c r="I68" i="44"/>
  <c r="I241" i="42" s="1"/>
  <c r="I71" i="42" s="1"/>
  <c r="I173" i="42" s="1"/>
  <c r="L68" i="44"/>
  <c r="L241" i="42" s="1"/>
  <c r="L71" i="42" s="1"/>
  <c r="L173" i="42" s="1"/>
  <c r="V68" i="44"/>
  <c r="V241" i="42" s="1"/>
  <c r="V71" i="42" s="1"/>
  <c r="V173" i="42" s="1"/>
  <c r="U68" i="44"/>
  <c r="U241" i="42" s="1"/>
  <c r="U71" i="42" s="1"/>
  <c r="U173" i="42" s="1"/>
  <c r="F68" i="44"/>
  <c r="F241" i="42" s="1"/>
  <c r="F71" i="42" s="1"/>
  <c r="F173" i="42" s="1"/>
  <c r="E68" i="44"/>
  <c r="E241" i="42" s="1"/>
  <c r="E71" i="42" s="1"/>
  <c r="E173" i="42" s="1"/>
  <c r="H68" i="44"/>
  <c r="H241" i="42" s="1"/>
  <c r="H71" i="42" s="1"/>
  <c r="H173" i="42" s="1"/>
  <c r="O68" i="44"/>
  <c r="O241" i="42" s="1"/>
  <c r="O71" i="42" s="1"/>
  <c r="O173" i="42" s="1"/>
  <c r="G68" i="44"/>
  <c r="G241" i="42" s="1"/>
  <c r="G71" i="42" s="1"/>
  <c r="G173" i="42" s="1"/>
  <c r="Z114" i="42"/>
  <c r="AF217" i="42"/>
  <c r="AF47" i="42" s="1"/>
  <c r="AG137" i="41"/>
  <c r="AF12" i="44" s="1"/>
  <c r="AB217" i="42"/>
  <c r="AB47" i="42" s="1"/>
  <c r="AC137" i="41"/>
  <c r="AB12" i="44" s="1"/>
  <c r="AB137" i="41"/>
  <c r="AA12" i="44" s="1"/>
  <c r="AE217" i="42"/>
  <c r="AE47" i="42" s="1"/>
  <c r="AF137" i="41"/>
  <c r="AE12" i="44" s="1"/>
  <c r="AD217" i="42"/>
  <c r="AD47" i="42" s="1"/>
  <c r="AC217" i="42"/>
  <c r="AC47" i="42" s="1"/>
  <c r="AE137" i="41"/>
  <c r="AD12" i="44" s="1"/>
  <c r="AD137" i="41"/>
  <c r="AC12" i="44" s="1"/>
  <c r="N216" i="42"/>
  <c r="N46" i="42" s="1"/>
  <c r="N80" i="42" s="1"/>
  <c r="Y217" i="42"/>
  <c r="Y47" i="42" s="1"/>
  <c r="I217" i="42"/>
  <c r="I47" i="42" s="1"/>
  <c r="E217" i="42"/>
  <c r="E47" i="42" s="1"/>
  <c r="Q217" i="42"/>
  <c r="Q47" i="42" s="1"/>
  <c r="Q81" i="42" s="1"/>
  <c r="Z217" i="42"/>
  <c r="Z47" i="42" s="1"/>
  <c r="M217" i="42"/>
  <c r="M47" i="42" s="1"/>
  <c r="G162" i="41"/>
  <c r="F37" i="44" s="1"/>
  <c r="F162" i="41"/>
  <c r="E37" i="44" s="1"/>
  <c r="P162" i="41"/>
  <c r="O37" i="44" s="1"/>
  <c r="M162" i="41"/>
  <c r="L37" i="44" s="1"/>
  <c r="L162" i="41"/>
  <c r="K37" i="44" s="1"/>
  <c r="Q162" i="41"/>
  <c r="P37" i="44" s="1"/>
  <c r="R162" i="41"/>
  <c r="Q37" i="44" s="1"/>
  <c r="X162" i="41"/>
  <c r="W37" i="44" s="1"/>
  <c r="Z162" i="41"/>
  <c r="Y37" i="44" s="1"/>
  <c r="Y162" i="41"/>
  <c r="X37" i="44" s="1"/>
  <c r="U162" i="41"/>
  <c r="T37" i="44" s="1"/>
  <c r="J162" i="41"/>
  <c r="I37" i="44" s="1"/>
  <c r="S162" i="41"/>
  <c r="R37" i="44" s="1"/>
  <c r="W162" i="41"/>
  <c r="V37" i="44" s="1"/>
  <c r="V162" i="41"/>
  <c r="U37" i="44" s="1"/>
  <c r="O162" i="41"/>
  <c r="N37" i="44" s="1"/>
  <c r="K162" i="41"/>
  <c r="J37" i="44" s="1"/>
  <c r="H162" i="41"/>
  <c r="G37" i="44" s="1"/>
  <c r="I162" i="41"/>
  <c r="H37" i="44" s="1"/>
  <c r="E162" i="41"/>
  <c r="D37" i="44" s="1"/>
  <c r="T162" i="41"/>
  <c r="S37" i="44" s="1"/>
  <c r="N162" i="41"/>
  <c r="M37" i="44" s="1"/>
  <c r="AF82" i="42"/>
  <c r="AB82" i="42"/>
  <c r="AC82" i="42"/>
  <c r="AA82" i="42"/>
  <c r="AE82" i="42"/>
  <c r="AD82" i="42"/>
  <c r="AG239" i="41"/>
  <c r="AE239" i="41"/>
  <c r="AC239" i="41"/>
  <c r="AF239" i="41"/>
  <c r="AD239" i="41"/>
  <c r="O139" i="42"/>
  <c r="J139" i="42"/>
  <c r="M139" i="42"/>
  <c r="P139" i="42"/>
  <c r="S139" i="42"/>
  <c r="K139" i="42"/>
  <c r="Y139" i="42"/>
  <c r="G139" i="42"/>
  <c r="T139" i="42"/>
  <c r="Q139" i="42"/>
  <c r="X139" i="42"/>
  <c r="D139" i="42"/>
  <c r="N139" i="42"/>
  <c r="H139" i="42"/>
  <c r="W139" i="42"/>
  <c r="R139" i="42"/>
  <c r="I139" i="42"/>
  <c r="L139" i="42"/>
  <c r="V139" i="42"/>
  <c r="U139" i="42"/>
  <c r="F139" i="42"/>
  <c r="E139" i="42"/>
  <c r="E262" i="41"/>
  <c r="D105" i="42"/>
  <c r="O262" i="41"/>
  <c r="N105" i="42"/>
  <c r="X262" i="41"/>
  <c r="W105" i="42"/>
  <c r="S262" i="41"/>
  <c r="R105" i="42"/>
  <c r="J262" i="41"/>
  <c r="I105" i="42"/>
  <c r="M262" i="41"/>
  <c r="L105" i="42"/>
  <c r="W262" i="41"/>
  <c r="V105" i="42"/>
  <c r="V262" i="41"/>
  <c r="U105" i="42"/>
  <c r="G262" i="41"/>
  <c r="F105" i="42"/>
  <c r="F262" i="41"/>
  <c r="E105" i="42"/>
  <c r="I262" i="41"/>
  <c r="H105" i="42"/>
  <c r="P262" i="41"/>
  <c r="O105" i="42"/>
  <c r="H262" i="41"/>
  <c r="G105" i="42"/>
  <c r="K262" i="41"/>
  <c r="J105" i="42"/>
  <c r="N262" i="41"/>
  <c r="M105" i="42"/>
  <c r="Q262" i="41"/>
  <c r="P105" i="42"/>
  <c r="T262" i="41"/>
  <c r="S105" i="42"/>
  <c r="L262" i="41"/>
  <c r="K105" i="42"/>
  <c r="Z262" i="41"/>
  <c r="Y105" i="42"/>
  <c r="U262" i="41"/>
  <c r="T105" i="42"/>
  <c r="R262" i="41"/>
  <c r="Q105" i="42"/>
  <c r="Y262" i="41"/>
  <c r="X105" i="42"/>
  <c r="AB239" i="41"/>
  <c r="AA239" i="41"/>
  <c r="Z218" i="42"/>
  <c r="Z48" i="42" s="1"/>
  <c r="Z82" i="42" s="1"/>
  <c r="N117" i="42"/>
  <c r="Q46" i="44"/>
  <c r="Q219" i="42" s="1"/>
  <c r="N45" i="44"/>
  <c r="N218" i="42" s="1"/>
  <c r="N48" i="42" s="1"/>
  <c r="U83" i="42"/>
  <c r="U82" i="42"/>
  <c r="W47" i="44"/>
  <c r="E46" i="44"/>
  <c r="E219" i="42" s="1"/>
  <c r="K117" i="42"/>
  <c r="L117" i="42"/>
  <c r="O46" i="44"/>
  <c r="O219" i="42" s="1"/>
  <c r="S46" i="44"/>
  <c r="S219" i="42" s="1"/>
  <c r="E116" i="42"/>
  <c r="M46" i="44"/>
  <c r="M219" i="42" s="1"/>
  <c r="K116" i="42"/>
  <c r="H117" i="42"/>
  <c r="S45" i="44"/>
  <c r="S218" i="42" s="1"/>
  <c r="L116" i="42"/>
  <c r="G46" i="44"/>
  <c r="G219" i="42" s="1"/>
  <c r="C46" i="44"/>
  <c r="C219" i="42" s="1"/>
  <c r="V47" i="44"/>
  <c r="V220" i="42" s="1"/>
  <c r="N46" i="44"/>
  <c r="N219" i="42" s="1"/>
  <c r="W45" i="44"/>
  <c r="W218" i="42" s="1"/>
  <c r="Y45" i="44"/>
  <c r="Y218" i="42" s="1"/>
  <c r="I46" i="44"/>
  <c r="I219" i="42" s="1"/>
  <c r="Q45" i="44"/>
  <c r="Q218" i="42" s="1"/>
  <c r="G44" i="44"/>
  <c r="W43" i="44"/>
  <c r="W44" i="44"/>
  <c r="T46" i="44"/>
  <c r="T219" i="42" s="1"/>
  <c r="G43" i="44"/>
  <c r="O45" i="44"/>
  <c r="V46" i="44"/>
  <c r="V219" i="42" s="1"/>
  <c r="M43" i="44"/>
  <c r="R45" i="44"/>
  <c r="R218" i="42" s="1"/>
  <c r="J43" i="44"/>
  <c r="O43" i="44"/>
  <c r="E43" i="44"/>
  <c r="F47" i="44"/>
  <c r="F220" i="42" s="1"/>
  <c r="P44" i="44"/>
  <c r="U43" i="44"/>
  <c r="D45" i="44"/>
  <c r="D218" i="42" s="1"/>
  <c r="F46" i="44"/>
  <c r="F219" i="42" s="1"/>
  <c r="X44" i="44"/>
  <c r="O44" i="44"/>
  <c r="I45" i="44"/>
  <c r="I218" i="42" s="1"/>
  <c r="K44" i="44"/>
  <c r="I117" i="42"/>
  <c r="V84" i="42"/>
  <c r="C117" i="42"/>
  <c r="C83" i="42"/>
  <c r="P118" i="42"/>
  <c r="F118" i="42"/>
  <c r="F84" i="42"/>
  <c r="T83" i="42"/>
  <c r="X83" i="42"/>
  <c r="J117" i="42"/>
  <c r="D116" i="42"/>
  <c r="D82" i="42"/>
  <c r="X12" i="44"/>
  <c r="J30" i="44"/>
  <c r="E11" i="44"/>
  <c r="H12" i="44"/>
  <c r="J16" i="44"/>
  <c r="H17" i="44"/>
  <c r="X24" i="44"/>
  <c r="J29" i="44"/>
  <c r="Y20" i="44"/>
  <c r="H26" i="44"/>
  <c r="R12" i="44"/>
  <c r="R14" i="44"/>
  <c r="R18" i="44"/>
  <c r="H22" i="44"/>
  <c r="V10" i="44"/>
  <c r="V44" i="44" s="1"/>
  <c r="R28" i="44"/>
  <c r="J18" i="44"/>
  <c r="J22" i="44"/>
  <c r="R25" i="44"/>
  <c r="U10" i="44"/>
  <c r="U44" i="44" s="1"/>
  <c r="F9" i="44"/>
  <c r="F43" i="44" s="1"/>
  <c r="X9" i="44"/>
  <c r="X43" i="44" s="1"/>
  <c r="X21" i="44"/>
  <c r="J11" i="44"/>
  <c r="X31" i="44"/>
  <c r="D29" i="44"/>
  <c r="P26" i="44"/>
  <c r="H10" i="44"/>
  <c r="H44" i="44" s="1"/>
  <c r="S10" i="44"/>
  <c r="S44" i="44" s="1"/>
  <c r="X30" i="44"/>
  <c r="J24" i="44"/>
  <c r="P12" i="44"/>
  <c r="H15" i="44"/>
  <c r="V9" i="44"/>
  <c r="V43" i="44" s="1"/>
  <c r="X22" i="44"/>
  <c r="H14" i="44"/>
  <c r="P11" i="44"/>
  <c r="P45" i="44" s="1"/>
  <c r="K9" i="44"/>
  <c r="K43" i="44" s="1"/>
  <c r="L9" i="44"/>
  <c r="L43" i="44" s="1"/>
  <c r="P19" i="44"/>
  <c r="H28" i="44"/>
  <c r="X17" i="44"/>
  <c r="F11" i="44"/>
  <c r="F45" i="44" s="1"/>
  <c r="J20" i="44"/>
  <c r="P17" i="44"/>
  <c r="H30" i="44"/>
  <c r="E18" i="44"/>
  <c r="D10" i="44"/>
  <c r="J10" i="44"/>
  <c r="J44" i="44" s="1"/>
  <c r="X14" i="44"/>
  <c r="X23" i="44"/>
  <c r="S13" i="44"/>
  <c r="T9" i="44"/>
  <c r="T43" i="44" s="1"/>
  <c r="P27" i="44"/>
  <c r="J25" i="44"/>
  <c r="H20" i="44"/>
  <c r="M11" i="44"/>
  <c r="P31" i="44"/>
  <c r="P16" i="44"/>
  <c r="X15" i="44"/>
  <c r="O23" i="44"/>
  <c r="D9" i="44"/>
  <c r="D43" i="44" s="1"/>
  <c r="P18" i="44"/>
  <c r="L10" i="44"/>
  <c r="L44" i="44" s="1"/>
  <c r="H13" i="44"/>
  <c r="F26" i="44"/>
  <c r="Y9" i="44"/>
  <c r="Y43" i="44" s="1"/>
  <c r="H31" i="44"/>
  <c r="Y28" i="44"/>
  <c r="H25" i="44"/>
  <c r="J19" i="44"/>
  <c r="F10" i="44"/>
  <c r="F44" i="44" s="1"/>
  <c r="J26" i="44"/>
  <c r="R17" i="44"/>
  <c r="S9" i="44"/>
  <c r="S43" i="44" s="1"/>
  <c r="P28" i="44"/>
  <c r="H11" i="44"/>
  <c r="J13" i="44"/>
  <c r="E26" i="44"/>
  <c r="P23" i="44"/>
  <c r="T10" i="44"/>
  <c r="T44" i="44" s="1"/>
  <c r="R20" i="44"/>
  <c r="X16" i="44"/>
  <c r="P21" i="44"/>
  <c r="R30" i="44"/>
  <c r="R24" i="44"/>
  <c r="P24" i="44"/>
  <c r="N10" i="44"/>
  <c r="N44" i="44" s="1"/>
  <c r="P29" i="44"/>
  <c r="H24" i="44"/>
  <c r="X28" i="44"/>
  <c r="H23" i="44"/>
  <c r="Q9" i="44"/>
  <c r="Q43" i="44" s="1"/>
  <c r="X20" i="44"/>
  <c r="J28" i="44"/>
  <c r="H21" i="44"/>
  <c r="J14" i="44"/>
  <c r="R9" i="44"/>
  <c r="R43" i="44" s="1"/>
  <c r="P22" i="44"/>
  <c r="X19" i="44"/>
  <c r="H18" i="44"/>
  <c r="P9" i="44"/>
  <c r="P43" i="44" s="1"/>
  <c r="J12" i="44"/>
  <c r="T30" i="44"/>
  <c r="P15" i="44"/>
  <c r="O15" i="44"/>
  <c r="V11" i="44"/>
  <c r="V45" i="44" s="1"/>
  <c r="R21" i="44"/>
  <c r="X11" i="44"/>
  <c r="J21" i="44"/>
  <c r="H9" i="44"/>
  <c r="H43" i="44" s="1"/>
  <c r="R26" i="44"/>
  <c r="G28" i="44"/>
  <c r="J17" i="44"/>
  <c r="R10" i="44"/>
  <c r="R44" i="44" s="1"/>
  <c r="P13" i="44"/>
  <c r="H16" i="44"/>
  <c r="H27" i="44"/>
  <c r="R16" i="44"/>
  <c r="I9" i="44"/>
  <c r="I43" i="44" s="1"/>
  <c r="H19" i="44"/>
  <c r="P30" i="44"/>
  <c r="X27" i="44"/>
  <c r="L17" i="44"/>
  <c r="X13" i="44"/>
  <c r="X29" i="44"/>
  <c r="P20" i="44"/>
  <c r="G11" i="44"/>
  <c r="C10" i="44"/>
  <c r="C44" i="44" s="1"/>
  <c r="C9" i="44"/>
  <c r="C43" i="44" s="1"/>
  <c r="D46" i="44"/>
  <c r="I47" i="44"/>
  <c r="V48" i="44"/>
  <c r="R47" i="44"/>
  <c r="C47" i="44"/>
  <c r="T47" i="44"/>
  <c r="N47" i="44"/>
  <c r="F48" i="44"/>
  <c r="P48" i="44"/>
  <c r="AE150" i="42" l="1"/>
  <c r="AA150" i="42"/>
  <c r="AC150" i="42"/>
  <c r="AF150" i="42"/>
  <c r="AB150" i="42"/>
  <c r="AD116" i="42"/>
  <c r="AD150" i="42"/>
  <c r="AC115" i="42"/>
  <c r="AC149" i="42"/>
  <c r="AF115" i="42"/>
  <c r="AF149" i="42"/>
  <c r="Z150" i="42"/>
  <c r="AD115" i="42"/>
  <c r="AD149" i="42"/>
  <c r="AE115" i="42"/>
  <c r="AE149" i="42"/>
  <c r="Z81" i="42"/>
  <c r="Z149" i="42"/>
  <c r="AB115" i="42"/>
  <c r="AB149" i="42"/>
  <c r="AC46" i="44"/>
  <c r="AC219" i="42" s="1"/>
  <c r="AC49" i="42" s="1"/>
  <c r="AB46" i="44"/>
  <c r="AB219" i="42" s="1"/>
  <c r="AB49" i="42" s="1"/>
  <c r="AB117" i="42" s="1"/>
  <c r="AD46" i="44"/>
  <c r="AD219" i="42" s="1"/>
  <c r="AD49" i="42" s="1"/>
  <c r="AD117" i="42" s="1"/>
  <c r="AE46" i="44"/>
  <c r="AE219" i="42" s="1"/>
  <c r="AE49" i="42" s="1"/>
  <c r="AE117" i="42" s="1"/>
  <c r="AF46" i="44"/>
  <c r="AF219" i="42" s="1"/>
  <c r="AF49" i="42" s="1"/>
  <c r="AF117" i="42" s="1"/>
  <c r="Z46" i="44"/>
  <c r="Z219" i="42" s="1"/>
  <c r="Z49" i="42" s="1"/>
  <c r="Z151" i="42" s="1"/>
  <c r="AA46" i="44"/>
  <c r="AA219" i="42" s="1"/>
  <c r="AA49" i="42" s="1"/>
  <c r="AA117" i="42" s="1"/>
  <c r="D264" i="41"/>
  <c r="C141" i="42"/>
  <c r="C107" i="42"/>
  <c r="C70" i="44"/>
  <c r="C243" i="42" s="1"/>
  <c r="C73" i="42" s="1"/>
  <c r="C175" i="42" s="1"/>
  <c r="AA161" i="41"/>
  <c r="Z36" i="44" s="1"/>
  <c r="X69" i="44"/>
  <c r="X242" i="42" s="1"/>
  <c r="X72" i="42" s="1"/>
  <c r="X174" i="42" s="1"/>
  <c r="Q69" i="44"/>
  <c r="Q242" i="42" s="1"/>
  <c r="Q72" i="42" s="1"/>
  <c r="Q174" i="42" s="1"/>
  <c r="S69" i="44"/>
  <c r="S242" i="42" s="1"/>
  <c r="S72" i="42" s="1"/>
  <c r="S174" i="42" s="1"/>
  <c r="G69" i="44"/>
  <c r="G242" i="42" s="1"/>
  <c r="G72" i="42" s="1"/>
  <c r="G174" i="42" s="1"/>
  <c r="F69" i="44"/>
  <c r="F242" i="42" s="1"/>
  <c r="F72" i="42" s="1"/>
  <c r="F174" i="42" s="1"/>
  <c r="I69" i="44"/>
  <c r="I242" i="42" s="1"/>
  <c r="I72" i="42" s="1"/>
  <c r="I174" i="42" s="1"/>
  <c r="D69" i="44"/>
  <c r="D242" i="42" s="1"/>
  <c r="D72" i="42" s="1"/>
  <c r="D174" i="42" s="1"/>
  <c r="T69" i="44"/>
  <c r="T242" i="42" s="1"/>
  <c r="T72" i="42" s="1"/>
  <c r="T174" i="42" s="1"/>
  <c r="P69" i="44"/>
  <c r="P242" i="42" s="1"/>
  <c r="P72" i="42" s="1"/>
  <c r="P174" i="42" s="1"/>
  <c r="O69" i="44"/>
  <c r="O242" i="42" s="1"/>
  <c r="O72" i="42" s="1"/>
  <c r="O174" i="42" s="1"/>
  <c r="U69" i="44"/>
  <c r="U242" i="42" s="1"/>
  <c r="U72" i="42" s="1"/>
  <c r="U174" i="42" s="1"/>
  <c r="R69" i="44"/>
  <c r="R242" i="42" s="1"/>
  <c r="R72" i="42" s="1"/>
  <c r="R174" i="42" s="1"/>
  <c r="Y69" i="44"/>
  <c r="Y242" i="42" s="1"/>
  <c r="Y72" i="42" s="1"/>
  <c r="Y174" i="42" s="1"/>
  <c r="M69" i="44"/>
  <c r="M242" i="42" s="1"/>
  <c r="M72" i="42" s="1"/>
  <c r="M174" i="42" s="1"/>
  <c r="H69" i="44"/>
  <c r="H242" i="42" s="1"/>
  <c r="H72" i="42" s="1"/>
  <c r="H174" i="42" s="1"/>
  <c r="V69" i="44"/>
  <c r="V242" i="42" s="1"/>
  <c r="V72" i="42" s="1"/>
  <c r="V174" i="42" s="1"/>
  <c r="W69" i="44"/>
  <c r="W242" i="42" s="1"/>
  <c r="W72" i="42" s="1"/>
  <c r="W174" i="42" s="1"/>
  <c r="K69" i="44"/>
  <c r="K242" i="42" s="1"/>
  <c r="K72" i="42" s="1"/>
  <c r="K174" i="42" s="1"/>
  <c r="J69" i="44"/>
  <c r="J242" i="42" s="1"/>
  <c r="J72" i="42" s="1"/>
  <c r="J174" i="42" s="1"/>
  <c r="E69" i="44"/>
  <c r="E242" i="42" s="1"/>
  <c r="E72" i="42" s="1"/>
  <c r="E174" i="42" s="1"/>
  <c r="L69" i="44"/>
  <c r="L242" i="42" s="1"/>
  <c r="L72" i="42" s="1"/>
  <c r="L174" i="42" s="1"/>
  <c r="N69" i="44"/>
  <c r="N242" i="42" s="1"/>
  <c r="N72" i="42" s="1"/>
  <c r="N174" i="42" s="1"/>
  <c r="AG138" i="41"/>
  <c r="AF13" i="44" s="1"/>
  <c r="AE138" i="41"/>
  <c r="AD13" i="44" s="1"/>
  <c r="AB138" i="41"/>
  <c r="AA13" i="44" s="1"/>
  <c r="AC138" i="41"/>
  <c r="AB13" i="44" s="1"/>
  <c r="AD138" i="41"/>
  <c r="AC13" i="44" s="1"/>
  <c r="AF138" i="41"/>
  <c r="AE13" i="44" s="1"/>
  <c r="M216" i="42"/>
  <c r="M46" i="42" s="1"/>
  <c r="U216" i="42"/>
  <c r="U46" i="42" s="1"/>
  <c r="P217" i="42"/>
  <c r="P47" i="42" s="1"/>
  <c r="P81" i="42" s="1"/>
  <c r="K217" i="42"/>
  <c r="K47" i="42" s="1"/>
  <c r="K81" i="42" s="1"/>
  <c r="G216" i="42"/>
  <c r="G46" i="42" s="1"/>
  <c r="E216" i="42"/>
  <c r="E46" i="42" s="1"/>
  <c r="O217" i="42"/>
  <c r="O47" i="42" s="1"/>
  <c r="O81" i="42" s="1"/>
  <c r="O216" i="42"/>
  <c r="O46" i="42" s="1"/>
  <c r="O80" i="42" s="1"/>
  <c r="W217" i="42"/>
  <c r="W47" i="42" s="1"/>
  <c r="X217" i="42"/>
  <c r="X47" i="42" s="1"/>
  <c r="J216" i="42"/>
  <c r="J46" i="42" s="1"/>
  <c r="W216" i="42"/>
  <c r="W46" i="42" s="1"/>
  <c r="G217" i="42"/>
  <c r="G47" i="42" s="1"/>
  <c r="Z115" i="42"/>
  <c r="E163" i="41"/>
  <c r="D38" i="44" s="1"/>
  <c r="O163" i="41"/>
  <c r="N38" i="44" s="1"/>
  <c r="U163" i="41"/>
  <c r="T38" i="44" s="1"/>
  <c r="X163" i="41"/>
  <c r="W38" i="44" s="1"/>
  <c r="L163" i="41"/>
  <c r="K38" i="44" s="1"/>
  <c r="N163" i="41"/>
  <c r="M38" i="44" s="1"/>
  <c r="I163" i="41"/>
  <c r="H38" i="44" s="1"/>
  <c r="W163" i="41"/>
  <c r="V38" i="44" s="1"/>
  <c r="Y163" i="41"/>
  <c r="X38" i="44" s="1"/>
  <c r="M163" i="41"/>
  <c r="L38" i="44" s="1"/>
  <c r="F163" i="41"/>
  <c r="E38" i="44" s="1"/>
  <c r="T163" i="41"/>
  <c r="S38" i="44" s="1"/>
  <c r="H163" i="41"/>
  <c r="G38" i="44" s="1"/>
  <c r="V163" i="41"/>
  <c r="U38" i="44" s="1"/>
  <c r="S163" i="41"/>
  <c r="R38" i="44" s="1"/>
  <c r="Z163" i="41"/>
  <c r="Y38" i="44" s="1"/>
  <c r="R163" i="41"/>
  <c r="Q38" i="44" s="1"/>
  <c r="P163" i="41"/>
  <c r="O38" i="44" s="1"/>
  <c r="G163" i="41"/>
  <c r="F38" i="44" s="1"/>
  <c r="K163" i="41"/>
  <c r="J38" i="44" s="1"/>
  <c r="J163" i="41"/>
  <c r="I38" i="44" s="1"/>
  <c r="Q163" i="41"/>
  <c r="P38" i="44" s="1"/>
  <c r="AF83" i="42"/>
  <c r="AB83" i="42"/>
  <c r="AD83" i="42"/>
  <c r="AE83" i="42"/>
  <c r="AA83" i="42"/>
  <c r="AC83" i="42"/>
  <c r="AC240" i="41"/>
  <c r="AG240" i="41"/>
  <c r="AF240" i="41"/>
  <c r="AE240" i="41"/>
  <c r="AD240" i="41"/>
  <c r="X140" i="42"/>
  <c r="K140" i="42"/>
  <c r="J140" i="42"/>
  <c r="E140" i="42"/>
  <c r="L140" i="42"/>
  <c r="N140" i="42"/>
  <c r="Q140" i="42"/>
  <c r="S140" i="42"/>
  <c r="G140" i="42"/>
  <c r="F140" i="42"/>
  <c r="I140" i="42"/>
  <c r="D140" i="42"/>
  <c r="T140" i="42"/>
  <c r="P140" i="42"/>
  <c r="O140" i="42"/>
  <c r="U140" i="42"/>
  <c r="R140" i="42"/>
  <c r="Y140" i="42"/>
  <c r="M140" i="42"/>
  <c r="H140" i="42"/>
  <c r="V140" i="42"/>
  <c r="W140" i="42"/>
  <c r="U263" i="41"/>
  <c r="T106" i="42"/>
  <c r="Q263" i="41"/>
  <c r="P106" i="42"/>
  <c r="P263" i="41"/>
  <c r="O106" i="42"/>
  <c r="V263" i="41"/>
  <c r="U106" i="42"/>
  <c r="S263" i="41"/>
  <c r="R106" i="42"/>
  <c r="Z263" i="41"/>
  <c r="Y106" i="42"/>
  <c r="N263" i="41"/>
  <c r="M106" i="42"/>
  <c r="I263" i="41"/>
  <c r="H106" i="42"/>
  <c r="W263" i="41"/>
  <c r="V106" i="42"/>
  <c r="X263" i="41"/>
  <c r="W106" i="42"/>
  <c r="Y263" i="41"/>
  <c r="X106" i="42"/>
  <c r="L263" i="41"/>
  <c r="K106" i="42"/>
  <c r="K263" i="41"/>
  <c r="J106" i="42"/>
  <c r="F263" i="41"/>
  <c r="E106" i="42"/>
  <c r="M263" i="41"/>
  <c r="L106" i="42"/>
  <c r="O263" i="41"/>
  <c r="N106" i="42"/>
  <c r="R263" i="41"/>
  <c r="Q106" i="42"/>
  <c r="T263" i="41"/>
  <c r="S106" i="42"/>
  <c r="H263" i="41"/>
  <c r="G106" i="42"/>
  <c r="G263" i="41"/>
  <c r="F106" i="42"/>
  <c r="J263" i="41"/>
  <c r="I106" i="42"/>
  <c r="E263" i="41"/>
  <c r="D106" i="42"/>
  <c r="Z116" i="42"/>
  <c r="AA240" i="41"/>
  <c r="AB240" i="41"/>
  <c r="Y149" i="42"/>
  <c r="Y115" i="42"/>
  <c r="Q47" i="44"/>
  <c r="Q220" i="42" s="1"/>
  <c r="Y47" i="44"/>
  <c r="Y220" i="42" s="1"/>
  <c r="E47" i="44"/>
  <c r="E220" i="42" s="1"/>
  <c r="U47" i="44"/>
  <c r="U220" i="42" s="1"/>
  <c r="U46" i="44"/>
  <c r="U219" i="42" s="1"/>
  <c r="E117" i="42"/>
  <c r="Y83" i="42"/>
  <c r="Y46" i="44"/>
  <c r="Y219" i="42" s="1"/>
  <c r="Y49" i="42" s="1"/>
  <c r="Q117" i="42"/>
  <c r="L47" i="44"/>
  <c r="L220" i="42" s="1"/>
  <c r="E83" i="42"/>
  <c r="W83" i="42"/>
  <c r="W46" i="44"/>
  <c r="W219" i="42" s="1"/>
  <c r="L46" i="44"/>
  <c r="L219" i="42" s="1"/>
  <c r="K46" i="44"/>
  <c r="K219" i="42" s="1"/>
  <c r="K47" i="44"/>
  <c r="K220" i="42" s="1"/>
  <c r="O117" i="42"/>
  <c r="O47" i="44"/>
  <c r="O220" i="42" s="1"/>
  <c r="S118" i="42"/>
  <c r="M47" i="44"/>
  <c r="M220" i="42" s="1"/>
  <c r="M117" i="42"/>
  <c r="H47" i="44"/>
  <c r="H220" i="42" s="1"/>
  <c r="G117" i="42"/>
  <c r="G47" i="44"/>
  <c r="G220" i="42" s="1"/>
  <c r="O218" i="42"/>
  <c r="O48" i="42" s="1"/>
  <c r="W220" i="42"/>
  <c r="J47" i="44"/>
  <c r="J220" i="42" s="1"/>
  <c r="H46" i="44"/>
  <c r="H219" i="42" s="1"/>
  <c r="H49" i="42" s="1"/>
  <c r="X47" i="44"/>
  <c r="X220" i="42" s="1"/>
  <c r="J46" i="44"/>
  <c r="J219" i="42" s="1"/>
  <c r="J49" i="42" s="1"/>
  <c r="M45" i="44"/>
  <c r="M218" i="42" s="1"/>
  <c r="M48" i="42" s="1"/>
  <c r="R46" i="44"/>
  <c r="R219" i="42" s="1"/>
  <c r="R49" i="42" s="1"/>
  <c r="R83" i="42" s="1"/>
  <c r="E45" i="44"/>
  <c r="E218" i="42" s="1"/>
  <c r="E48" i="42" s="1"/>
  <c r="E150" i="42" s="1"/>
  <c r="G45" i="44"/>
  <c r="G218" i="42" s="1"/>
  <c r="G48" i="42" s="1"/>
  <c r="P47" i="44"/>
  <c r="P220" i="42" s="1"/>
  <c r="P50" i="42" s="1"/>
  <c r="D44" i="44"/>
  <c r="H45" i="44"/>
  <c r="H218" i="42" s="1"/>
  <c r="H48" i="42" s="1"/>
  <c r="N220" i="42"/>
  <c r="X45" i="44"/>
  <c r="X218" i="42" s="1"/>
  <c r="X48" i="42" s="1"/>
  <c r="P46" i="44"/>
  <c r="P219" i="42" s="1"/>
  <c r="P49" i="42" s="1"/>
  <c r="J45" i="44"/>
  <c r="J218" i="42" s="1"/>
  <c r="J48" i="42" s="1"/>
  <c r="X46" i="44"/>
  <c r="X219" i="42" s="1"/>
  <c r="X49" i="42" s="1"/>
  <c r="V119" i="42"/>
  <c r="E149" i="42"/>
  <c r="E81" i="42"/>
  <c r="V221" i="42"/>
  <c r="F119" i="42"/>
  <c r="F85" i="42"/>
  <c r="F221" i="42"/>
  <c r="D117" i="42"/>
  <c r="D83" i="42"/>
  <c r="D219" i="42"/>
  <c r="P119" i="42"/>
  <c r="I118" i="42"/>
  <c r="N148" i="42"/>
  <c r="N114" i="42"/>
  <c r="R118" i="42"/>
  <c r="Q149" i="42"/>
  <c r="Q115" i="42"/>
  <c r="P221" i="42"/>
  <c r="Q118" i="42"/>
  <c r="M149" i="42"/>
  <c r="M81" i="42"/>
  <c r="T84" i="42"/>
  <c r="J118" i="42"/>
  <c r="N150" i="42"/>
  <c r="N82" i="42"/>
  <c r="R220" i="42"/>
  <c r="N118" i="42"/>
  <c r="C118" i="42"/>
  <c r="C84" i="42"/>
  <c r="T220" i="42"/>
  <c r="X84" i="42"/>
  <c r="W84" i="42"/>
  <c r="I149" i="42"/>
  <c r="I81" i="42"/>
  <c r="C220" i="42"/>
  <c r="I220" i="42"/>
  <c r="C216" i="42"/>
  <c r="C46" i="42" s="1"/>
  <c r="C148" i="42" s="1"/>
  <c r="D216" i="42"/>
  <c r="D46" i="42" s="1"/>
  <c r="K216" i="42"/>
  <c r="K46" i="42" s="1"/>
  <c r="T217" i="42"/>
  <c r="T47" i="42" s="1"/>
  <c r="U217" i="42"/>
  <c r="U47" i="42" s="1"/>
  <c r="H216" i="42"/>
  <c r="H46" i="42" s="1"/>
  <c r="N217" i="42"/>
  <c r="N47" i="42" s="1"/>
  <c r="N81" i="42" s="1"/>
  <c r="T216" i="42"/>
  <c r="T46" i="42" s="1"/>
  <c r="V216" i="42"/>
  <c r="V46" i="42" s="1"/>
  <c r="V217" i="42"/>
  <c r="V47" i="42" s="1"/>
  <c r="R217" i="42"/>
  <c r="R47" i="42" s="1"/>
  <c r="R81" i="42" s="1"/>
  <c r="V218" i="42"/>
  <c r="V48" i="42" s="1"/>
  <c r="J217" i="42"/>
  <c r="J47" i="42" s="1"/>
  <c r="I216" i="42"/>
  <c r="I46" i="42" s="1"/>
  <c r="R216" i="42"/>
  <c r="R46" i="42" s="1"/>
  <c r="R80" i="42" s="1"/>
  <c r="P218" i="42"/>
  <c r="P48" i="42" s="1"/>
  <c r="P82" i="42" s="1"/>
  <c r="S217" i="42"/>
  <c r="S47" i="42" s="1"/>
  <c r="S81" i="42" s="1"/>
  <c r="X216" i="42"/>
  <c r="X46" i="42" s="1"/>
  <c r="P216" i="42"/>
  <c r="P46" i="42" s="1"/>
  <c r="P80" i="42" s="1"/>
  <c r="F217" i="42"/>
  <c r="F47" i="42" s="1"/>
  <c r="L217" i="42"/>
  <c r="L47" i="42" s="1"/>
  <c r="Q216" i="42"/>
  <c r="Q46" i="42" s="1"/>
  <c r="Q80" i="42" s="1"/>
  <c r="S216" i="42"/>
  <c r="S46" i="42" s="1"/>
  <c r="S80" i="42" s="1"/>
  <c r="Y216" i="42"/>
  <c r="Y46" i="42" s="1"/>
  <c r="F218" i="42"/>
  <c r="F48" i="42" s="1"/>
  <c r="L216" i="42"/>
  <c r="L46" i="42" s="1"/>
  <c r="H217" i="42"/>
  <c r="H47" i="42" s="1"/>
  <c r="F216" i="42"/>
  <c r="F46" i="42" s="1"/>
  <c r="C217" i="42"/>
  <c r="C47" i="42" s="1"/>
  <c r="C149" i="42" s="1"/>
  <c r="Q48" i="42"/>
  <c r="Q82" i="42" s="1"/>
  <c r="V49" i="42"/>
  <c r="T48" i="42"/>
  <c r="R48" i="42"/>
  <c r="R82" i="42" s="1"/>
  <c r="W48" i="42"/>
  <c r="U48" i="42"/>
  <c r="Y48" i="42"/>
  <c r="S48" i="42"/>
  <c r="S82" i="42" s="1"/>
  <c r="L48" i="42"/>
  <c r="K48" i="42"/>
  <c r="E49" i="42"/>
  <c r="E151" i="42" s="1"/>
  <c r="I48" i="42"/>
  <c r="D48" i="42"/>
  <c r="D150" i="42" s="1"/>
  <c r="F49" i="42"/>
  <c r="F151" i="42" s="1"/>
  <c r="C48" i="42"/>
  <c r="C150" i="42" s="1"/>
  <c r="D47" i="44"/>
  <c r="R48" i="44"/>
  <c r="P49" i="44"/>
  <c r="F49" i="44"/>
  <c r="W48" i="44"/>
  <c r="V49" i="44"/>
  <c r="X48" i="44"/>
  <c r="T48" i="44"/>
  <c r="N48" i="44"/>
  <c r="J48" i="44"/>
  <c r="C48" i="44"/>
  <c r="I48" i="44"/>
  <c r="AE151" i="42" l="1"/>
  <c r="AB151" i="42"/>
  <c r="AA151" i="42"/>
  <c r="AF151" i="42"/>
  <c r="K149" i="42"/>
  <c r="AD151" i="42"/>
  <c r="AC117" i="42"/>
  <c r="AC151" i="42"/>
  <c r="AD47" i="44"/>
  <c r="AD220" i="42" s="1"/>
  <c r="AD50" i="42" s="1"/>
  <c r="AD118" i="42" s="1"/>
  <c r="AB47" i="44"/>
  <c r="AB220" i="42" s="1"/>
  <c r="AB50" i="42" s="1"/>
  <c r="AB118" i="42" s="1"/>
  <c r="AE47" i="44"/>
  <c r="AE220" i="42" s="1"/>
  <c r="AE50" i="42" s="1"/>
  <c r="AE118" i="42" s="1"/>
  <c r="AF47" i="44"/>
  <c r="AF220" i="42" s="1"/>
  <c r="AF50" i="42" s="1"/>
  <c r="AF118" i="42" s="1"/>
  <c r="AC47" i="44"/>
  <c r="AC220" i="42" s="1"/>
  <c r="AC50" i="42" s="1"/>
  <c r="AC118" i="42" s="1"/>
  <c r="Z83" i="42"/>
  <c r="Z117" i="42"/>
  <c r="Z47" i="44"/>
  <c r="Z220" i="42" s="1"/>
  <c r="Z50" i="42" s="1"/>
  <c r="Z152" i="42" s="1"/>
  <c r="AA47" i="44"/>
  <c r="AA220" i="42" s="1"/>
  <c r="AA50" i="42" s="1"/>
  <c r="AA118" i="42" s="1"/>
  <c r="D265" i="41"/>
  <c r="C142" i="42"/>
  <c r="C108" i="42"/>
  <c r="C71" i="44"/>
  <c r="C244" i="42" s="1"/>
  <c r="C74" i="42" s="1"/>
  <c r="C176" i="42" s="1"/>
  <c r="AA162" i="41"/>
  <c r="Z37" i="44" s="1"/>
  <c r="X70" i="44"/>
  <c r="X243" i="42" s="1"/>
  <c r="X73" i="42" s="1"/>
  <c r="X175" i="42" s="1"/>
  <c r="D70" i="44"/>
  <c r="D243" i="42" s="1"/>
  <c r="D73" i="42" s="1"/>
  <c r="D175" i="42" s="1"/>
  <c r="S70" i="44"/>
  <c r="S243" i="42" s="1"/>
  <c r="S73" i="42" s="1"/>
  <c r="S175" i="42" s="1"/>
  <c r="E70" i="44"/>
  <c r="E243" i="42" s="1"/>
  <c r="E73" i="42" s="1"/>
  <c r="E175" i="42" s="1"/>
  <c r="W70" i="44"/>
  <c r="W243" i="42" s="1"/>
  <c r="W73" i="42" s="1"/>
  <c r="W175" i="42" s="1"/>
  <c r="Y70" i="44"/>
  <c r="Y243" i="42" s="1"/>
  <c r="Y73" i="42" s="1"/>
  <c r="Y175" i="42" s="1"/>
  <c r="P70" i="44"/>
  <c r="P243" i="42" s="1"/>
  <c r="P73" i="42" s="1"/>
  <c r="P175" i="42" s="1"/>
  <c r="I70" i="44"/>
  <c r="I243" i="42" s="1"/>
  <c r="I73" i="42" s="1"/>
  <c r="I175" i="42" s="1"/>
  <c r="J70" i="44"/>
  <c r="J243" i="42" s="1"/>
  <c r="J73" i="42" s="1"/>
  <c r="J175" i="42" s="1"/>
  <c r="R70" i="44"/>
  <c r="R243" i="42" s="1"/>
  <c r="R73" i="42" s="1"/>
  <c r="R175" i="42" s="1"/>
  <c r="Q70" i="44"/>
  <c r="Q243" i="42" s="1"/>
  <c r="Q73" i="42" s="1"/>
  <c r="Q175" i="42" s="1"/>
  <c r="V70" i="44"/>
  <c r="V243" i="42" s="1"/>
  <c r="V73" i="42" s="1"/>
  <c r="V175" i="42" s="1"/>
  <c r="T70" i="44"/>
  <c r="T243" i="42" s="1"/>
  <c r="T73" i="42" s="1"/>
  <c r="T175" i="42" s="1"/>
  <c r="F70" i="44"/>
  <c r="F243" i="42" s="1"/>
  <c r="F73" i="42" s="1"/>
  <c r="F175" i="42" s="1"/>
  <c r="N70" i="44"/>
  <c r="N243" i="42" s="1"/>
  <c r="N73" i="42" s="1"/>
  <c r="N175" i="42" s="1"/>
  <c r="K70" i="44"/>
  <c r="K243" i="42" s="1"/>
  <c r="K73" i="42" s="1"/>
  <c r="K175" i="42" s="1"/>
  <c r="H70" i="44"/>
  <c r="H243" i="42" s="1"/>
  <c r="H73" i="42" s="1"/>
  <c r="H175" i="42" s="1"/>
  <c r="U70" i="44"/>
  <c r="U243" i="42" s="1"/>
  <c r="U73" i="42" s="1"/>
  <c r="U175" i="42" s="1"/>
  <c r="G70" i="44"/>
  <c r="G243" i="42" s="1"/>
  <c r="G73" i="42" s="1"/>
  <c r="G175" i="42" s="1"/>
  <c r="M70" i="44"/>
  <c r="M243" i="42" s="1"/>
  <c r="M73" i="42" s="1"/>
  <c r="M175" i="42" s="1"/>
  <c r="L70" i="44"/>
  <c r="L243" i="42" s="1"/>
  <c r="L73" i="42" s="1"/>
  <c r="L175" i="42" s="1"/>
  <c r="O70" i="44"/>
  <c r="O243" i="42" s="1"/>
  <c r="O73" i="42" s="1"/>
  <c r="O175" i="42" s="1"/>
  <c r="AG139" i="41"/>
  <c r="AF14" i="44" s="1"/>
  <c r="AD139" i="41"/>
  <c r="AC14" i="44" s="1"/>
  <c r="AC139" i="41"/>
  <c r="AB14" i="44" s="1"/>
  <c r="AB139" i="41"/>
  <c r="AA14" i="44" s="1"/>
  <c r="AF139" i="41"/>
  <c r="AE14" i="44" s="1"/>
  <c r="AE139" i="41"/>
  <c r="AD14" i="44" s="1"/>
  <c r="D217" i="42"/>
  <c r="D47" i="42" s="1"/>
  <c r="D149" i="42" s="1"/>
  <c r="AF84" i="42"/>
  <c r="AD84" i="42"/>
  <c r="AE84" i="42"/>
  <c r="AA84" i="42"/>
  <c r="AB84" i="42"/>
  <c r="AC84" i="42"/>
  <c r="AF241" i="41"/>
  <c r="AC241" i="41"/>
  <c r="AE241" i="41"/>
  <c r="AG241" i="41"/>
  <c r="AD241" i="41"/>
  <c r="D141" i="42"/>
  <c r="S141" i="42"/>
  <c r="E141" i="42"/>
  <c r="W141" i="42"/>
  <c r="Y141" i="42"/>
  <c r="P141" i="42"/>
  <c r="I141" i="42"/>
  <c r="Q141" i="42"/>
  <c r="J141" i="42"/>
  <c r="V141" i="42"/>
  <c r="R141" i="42"/>
  <c r="T141" i="42"/>
  <c r="F141" i="42"/>
  <c r="N141" i="42"/>
  <c r="K141" i="42"/>
  <c r="H141" i="42"/>
  <c r="U141" i="42"/>
  <c r="G141" i="42"/>
  <c r="L141" i="42"/>
  <c r="X141" i="42"/>
  <c r="M141" i="42"/>
  <c r="O141" i="42"/>
  <c r="G264" i="41"/>
  <c r="F107" i="42"/>
  <c r="O264" i="41"/>
  <c r="N107" i="42"/>
  <c r="L264" i="41"/>
  <c r="K107" i="42"/>
  <c r="I264" i="41"/>
  <c r="H107" i="42"/>
  <c r="V264" i="41"/>
  <c r="U107" i="42"/>
  <c r="H264" i="41"/>
  <c r="G107" i="42"/>
  <c r="M264" i="41"/>
  <c r="L107" i="42"/>
  <c r="Y264" i="41"/>
  <c r="X107" i="42"/>
  <c r="N264" i="41"/>
  <c r="M107" i="42"/>
  <c r="P264" i="41"/>
  <c r="O107" i="42"/>
  <c r="E264" i="41"/>
  <c r="D107" i="42"/>
  <c r="T264" i="41"/>
  <c r="S107" i="42"/>
  <c r="F264" i="41"/>
  <c r="E107" i="42"/>
  <c r="X264" i="41"/>
  <c r="W107" i="42"/>
  <c r="Z264" i="41"/>
  <c r="Y107" i="42"/>
  <c r="Q264" i="41"/>
  <c r="P107" i="42"/>
  <c r="J264" i="41"/>
  <c r="I107" i="42"/>
  <c r="R264" i="41"/>
  <c r="Q107" i="42"/>
  <c r="K264" i="41"/>
  <c r="J107" i="42"/>
  <c r="W264" i="41"/>
  <c r="V107" i="42"/>
  <c r="S264" i="41"/>
  <c r="R107" i="42"/>
  <c r="U264" i="41"/>
  <c r="T107" i="42"/>
  <c r="AB241" i="41"/>
  <c r="AA241" i="41"/>
  <c r="Z48" i="44" s="1"/>
  <c r="Y150" i="42"/>
  <c r="Y116" i="42"/>
  <c r="Y148" i="42"/>
  <c r="Y114" i="42"/>
  <c r="Y151" i="42"/>
  <c r="Y117" i="42"/>
  <c r="E48" i="44"/>
  <c r="E221" i="42" s="1"/>
  <c r="Y48" i="44"/>
  <c r="Y221" i="42" s="1"/>
  <c r="Q48" i="44"/>
  <c r="Q221" i="42" s="1"/>
  <c r="E118" i="42"/>
  <c r="Y84" i="42"/>
  <c r="E84" i="42"/>
  <c r="U48" i="44"/>
  <c r="U221" i="42" s="1"/>
  <c r="L48" i="44"/>
  <c r="L221" i="42" s="1"/>
  <c r="L118" i="42"/>
  <c r="U84" i="42"/>
  <c r="K48" i="44"/>
  <c r="K221" i="42" s="1"/>
  <c r="K118" i="42"/>
  <c r="O118" i="42"/>
  <c r="H48" i="44"/>
  <c r="H221" i="42" s="1"/>
  <c r="O48" i="44"/>
  <c r="O221" i="42" s="1"/>
  <c r="S48" i="44"/>
  <c r="S221" i="42" s="1"/>
  <c r="S47" i="44"/>
  <c r="S220" i="42" s="1"/>
  <c r="G48" i="44"/>
  <c r="G221" i="42" s="1"/>
  <c r="M118" i="42"/>
  <c r="M48" i="44"/>
  <c r="M221" i="42" s="1"/>
  <c r="H118" i="42"/>
  <c r="G118" i="42"/>
  <c r="G84" i="42"/>
  <c r="V150" i="42"/>
  <c r="V116" i="42"/>
  <c r="W148" i="42"/>
  <c r="W114" i="42"/>
  <c r="W149" i="42"/>
  <c r="W115" i="42"/>
  <c r="X148" i="42"/>
  <c r="X114" i="42"/>
  <c r="V149" i="42"/>
  <c r="V115" i="42"/>
  <c r="X151" i="42"/>
  <c r="X117" i="42"/>
  <c r="V148" i="42"/>
  <c r="V114" i="42"/>
  <c r="X149" i="42"/>
  <c r="X115" i="42"/>
  <c r="U150" i="42"/>
  <c r="U116" i="42"/>
  <c r="V151" i="42"/>
  <c r="V117" i="42"/>
  <c r="X150" i="42"/>
  <c r="X116" i="42"/>
  <c r="U148" i="42"/>
  <c r="U114" i="42"/>
  <c r="W150" i="42"/>
  <c r="W116" i="42"/>
  <c r="U149" i="42"/>
  <c r="U115" i="42"/>
  <c r="V120" i="42"/>
  <c r="V222" i="42"/>
  <c r="O149" i="42"/>
  <c r="O115" i="42"/>
  <c r="D84" i="42"/>
  <c r="D118" i="42"/>
  <c r="T148" i="42"/>
  <c r="T114" i="42"/>
  <c r="C119" i="42"/>
  <c r="C85" i="42"/>
  <c r="C221" i="42"/>
  <c r="C51" i="42" s="1"/>
  <c r="C153" i="42" s="1"/>
  <c r="E119" i="42"/>
  <c r="E85" i="42"/>
  <c r="X119" i="42"/>
  <c r="L150" i="42"/>
  <c r="L82" i="42"/>
  <c r="P152" i="42"/>
  <c r="P84" i="42"/>
  <c r="L148" i="42"/>
  <c r="L80" i="42"/>
  <c r="D148" i="42"/>
  <c r="D80" i="42"/>
  <c r="H151" i="42"/>
  <c r="H83" i="42"/>
  <c r="N119" i="42"/>
  <c r="N221" i="42"/>
  <c r="F120" i="42"/>
  <c r="F86" i="42"/>
  <c r="F222" i="42"/>
  <c r="I150" i="42"/>
  <c r="I82" i="42"/>
  <c r="R151" i="42"/>
  <c r="R117" i="42"/>
  <c r="P151" i="42"/>
  <c r="P83" i="42"/>
  <c r="S148" i="42"/>
  <c r="S114" i="42"/>
  <c r="R148" i="42"/>
  <c r="R114" i="42"/>
  <c r="N149" i="42"/>
  <c r="N115" i="42"/>
  <c r="E148" i="42"/>
  <c r="E80" i="42"/>
  <c r="W119" i="42"/>
  <c r="W221" i="42"/>
  <c r="P120" i="42"/>
  <c r="J150" i="42"/>
  <c r="J82" i="42"/>
  <c r="G149" i="42"/>
  <c r="G81" i="42"/>
  <c r="O148" i="42"/>
  <c r="O114" i="42"/>
  <c r="S150" i="42"/>
  <c r="S116" i="42"/>
  <c r="R150" i="42"/>
  <c r="R116" i="42"/>
  <c r="Q150" i="42"/>
  <c r="Q116" i="42"/>
  <c r="Q148" i="42"/>
  <c r="Q114" i="42"/>
  <c r="I148" i="42"/>
  <c r="I80" i="42"/>
  <c r="H148" i="42"/>
  <c r="H80" i="42"/>
  <c r="F150" i="42"/>
  <c r="F82" i="42"/>
  <c r="M148" i="42"/>
  <c r="M80" i="42"/>
  <c r="H150" i="42"/>
  <c r="H82" i="42"/>
  <c r="K150" i="42"/>
  <c r="K82" i="42"/>
  <c r="T150" i="42"/>
  <c r="T116" i="42"/>
  <c r="L149" i="42"/>
  <c r="L81" i="42"/>
  <c r="J149" i="42"/>
  <c r="J81" i="42"/>
  <c r="J119" i="42"/>
  <c r="P150" i="42"/>
  <c r="P116" i="42"/>
  <c r="I119" i="42"/>
  <c r="I221" i="42"/>
  <c r="R119" i="42"/>
  <c r="G150" i="42"/>
  <c r="G82" i="42"/>
  <c r="J148" i="42"/>
  <c r="J80" i="42"/>
  <c r="O150" i="42"/>
  <c r="O82" i="42"/>
  <c r="F148" i="42"/>
  <c r="F80" i="42"/>
  <c r="F149" i="42"/>
  <c r="F81" i="42"/>
  <c r="T149" i="42"/>
  <c r="T115" i="42"/>
  <c r="R221" i="42"/>
  <c r="X221" i="42"/>
  <c r="J221" i="42"/>
  <c r="Y119" i="42"/>
  <c r="G148" i="42"/>
  <c r="G80" i="42"/>
  <c r="P149" i="42"/>
  <c r="P115" i="42"/>
  <c r="S149" i="42"/>
  <c r="S115" i="42"/>
  <c r="T119" i="42"/>
  <c r="T221" i="42"/>
  <c r="J151" i="42"/>
  <c r="J83" i="42"/>
  <c r="M150" i="42"/>
  <c r="M82" i="42"/>
  <c r="H149" i="42"/>
  <c r="H81" i="42"/>
  <c r="P148" i="42"/>
  <c r="P114" i="42"/>
  <c r="R149" i="42"/>
  <c r="R115" i="42"/>
  <c r="K148" i="42"/>
  <c r="K80" i="42"/>
  <c r="P222" i="42"/>
  <c r="Q49" i="42"/>
  <c r="U49" i="42"/>
  <c r="Q50" i="42"/>
  <c r="V51" i="42"/>
  <c r="S49" i="42"/>
  <c r="S83" i="42" s="1"/>
  <c r="R50" i="42"/>
  <c r="P51" i="42"/>
  <c r="T49" i="42"/>
  <c r="W50" i="42"/>
  <c r="V50" i="42"/>
  <c r="W49" i="42"/>
  <c r="O49" i="42"/>
  <c r="M49" i="42"/>
  <c r="L49" i="42"/>
  <c r="I49" i="42"/>
  <c r="E50" i="42"/>
  <c r="E152" i="42" s="1"/>
  <c r="N49" i="42"/>
  <c r="G49" i="42"/>
  <c r="N50" i="42"/>
  <c r="K49" i="42"/>
  <c r="I50" i="42"/>
  <c r="G50" i="42"/>
  <c r="G152" i="42" s="1"/>
  <c r="L50" i="42"/>
  <c r="F50" i="42"/>
  <c r="F152" i="42" s="1"/>
  <c r="M50" i="42"/>
  <c r="D49" i="42"/>
  <c r="D151" i="42" s="1"/>
  <c r="C50" i="42"/>
  <c r="C152" i="42" s="1"/>
  <c r="C49" i="42"/>
  <c r="C151" i="42" s="1"/>
  <c r="D48" i="44"/>
  <c r="P50" i="44"/>
  <c r="N49" i="44"/>
  <c r="T49" i="44"/>
  <c r="I49" i="44"/>
  <c r="C49" i="44"/>
  <c r="W49" i="44"/>
  <c r="E49" i="44"/>
  <c r="X49" i="44"/>
  <c r="R49" i="44"/>
  <c r="F50" i="44"/>
  <c r="Q49" i="44"/>
  <c r="J49" i="44"/>
  <c r="V50" i="44"/>
  <c r="AC152" i="42" l="1"/>
  <c r="AA152" i="42"/>
  <c r="AD152" i="42"/>
  <c r="AE152" i="42"/>
  <c r="AB152" i="42"/>
  <c r="AF152" i="42"/>
  <c r="AB48" i="44"/>
  <c r="AB221" i="42" s="1"/>
  <c r="AB51" i="42" s="1"/>
  <c r="AB119" i="42" s="1"/>
  <c r="AC48" i="44"/>
  <c r="AC221" i="42" s="1"/>
  <c r="AC51" i="42" s="1"/>
  <c r="AC119" i="42" s="1"/>
  <c r="AD48" i="44"/>
  <c r="AD221" i="42" s="1"/>
  <c r="AD51" i="42" s="1"/>
  <c r="AD119" i="42" s="1"/>
  <c r="AF48" i="44"/>
  <c r="AF221" i="42" s="1"/>
  <c r="AF51" i="42" s="1"/>
  <c r="AF119" i="42" s="1"/>
  <c r="AE48" i="44"/>
  <c r="AE221" i="42" s="1"/>
  <c r="AE51" i="42" s="1"/>
  <c r="AE119" i="42" s="1"/>
  <c r="Z84" i="42"/>
  <c r="Z118" i="42"/>
  <c r="AA48" i="44"/>
  <c r="AA221" i="42" s="1"/>
  <c r="AA51" i="42" s="1"/>
  <c r="AA119" i="42" s="1"/>
  <c r="C143" i="42"/>
  <c r="C109" i="42"/>
  <c r="C72" i="44"/>
  <c r="C245" i="42" s="1"/>
  <c r="C75" i="42" s="1"/>
  <c r="C177" i="42" s="1"/>
  <c r="AA163" i="41"/>
  <c r="Z38" i="44" s="1"/>
  <c r="Q71" i="44"/>
  <c r="Q244" i="42" s="1"/>
  <c r="Q74" i="42" s="1"/>
  <c r="Q176" i="42" s="1"/>
  <c r="O71" i="44"/>
  <c r="O244" i="42" s="1"/>
  <c r="O74" i="42" s="1"/>
  <c r="O176" i="42" s="1"/>
  <c r="R71" i="44"/>
  <c r="R244" i="42" s="1"/>
  <c r="R74" i="42" s="1"/>
  <c r="R176" i="42" s="1"/>
  <c r="I71" i="44"/>
  <c r="I244" i="42" s="1"/>
  <c r="I74" i="42" s="1"/>
  <c r="I176" i="42" s="1"/>
  <c r="E71" i="44"/>
  <c r="E244" i="42" s="1"/>
  <c r="E74" i="42" s="1"/>
  <c r="E176" i="42" s="1"/>
  <c r="M71" i="44"/>
  <c r="M244" i="42" s="1"/>
  <c r="M74" i="42" s="1"/>
  <c r="M176" i="42" s="1"/>
  <c r="U71" i="44"/>
  <c r="U244" i="42" s="1"/>
  <c r="U74" i="42" s="1"/>
  <c r="U176" i="42" s="1"/>
  <c r="F71" i="44"/>
  <c r="F244" i="42" s="1"/>
  <c r="F74" i="42" s="1"/>
  <c r="F176" i="42" s="1"/>
  <c r="S71" i="44"/>
  <c r="S244" i="42" s="1"/>
  <c r="S74" i="42" s="1"/>
  <c r="S176" i="42" s="1"/>
  <c r="X71" i="44"/>
  <c r="X244" i="42" s="1"/>
  <c r="X74" i="42" s="1"/>
  <c r="X176" i="42" s="1"/>
  <c r="H71" i="44"/>
  <c r="H244" i="42" s="1"/>
  <c r="H74" i="42" s="1"/>
  <c r="H176" i="42" s="1"/>
  <c r="P71" i="44"/>
  <c r="P244" i="42" s="1"/>
  <c r="P74" i="42" s="1"/>
  <c r="P176" i="42" s="1"/>
  <c r="V71" i="44"/>
  <c r="V244" i="42" s="1"/>
  <c r="V74" i="42" s="1"/>
  <c r="V176" i="42" s="1"/>
  <c r="J71" i="44"/>
  <c r="J244" i="42" s="1"/>
  <c r="J74" i="42" s="1"/>
  <c r="J176" i="42" s="1"/>
  <c r="Y71" i="44"/>
  <c r="Y244" i="42" s="1"/>
  <c r="Y74" i="42" s="1"/>
  <c r="Y176" i="42" s="1"/>
  <c r="D71" i="44"/>
  <c r="D244" i="42" s="1"/>
  <c r="D74" i="42" s="1"/>
  <c r="D176" i="42" s="1"/>
  <c r="L71" i="44"/>
  <c r="L244" i="42" s="1"/>
  <c r="L74" i="42" s="1"/>
  <c r="L176" i="42" s="1"/>
  <c r="K71" i="44"/>
  <c r="K244" i="42" s="1"/>
  <c r="K74" i="42" s="1"/>
  <c r="K176" i="42" s="1"/>
  <c r="W71" i="44"/>
  <c r="W244" i="42" s="1"/>
  <c r="W74" i="42" s="1"/>
  <c r="W176" i="42" s="1"/>
  <c r="N71" i="44"/>
  <c r="N244" i="42" s="1"/>
  <c r="N74" i="42" s="1"/>
  <c r="N176" i="42" s="1"/>
  <c r="T71" i="44"/>
  <c r="T244" i="42" s="1"/>
  <c r="T74" i="42" s="1"/>
  <c r="T176" i="42" s="1"/>
  <c r="G71" i="44"/>
  <c r="G244" i="42" s="1"/>
  <c r="G74" i="42" s="1"/>
  <c r="G176" i="42" s="1"/>
  <c r="AG140" i="41"/>
  <c r="AF15" i="44" s="1"/>
  <c r="AF140" i="41"/>
  <c r="AE15" i="44" s="1"/>
  <c r="AB140" i="41"/>
  <c r="AA15" i="44" s="1"/>
  <c r="AC140" i="41"/>
  <c r="AB15" i="44" s="1"/>
  <c r="AE140" i="41"/>
  <c r="AD15" i="44" s="1"/>
  <c r="AD140" i="41"/>
  <c r="AC15" i="44" s="1"/>
  <c r="AF85" i="42"/>
  <c r="AD85" i="42"/>
  <c r="AB85" i="42"/>
  <c r="AE85" i="42"/>
  <c r="AC85" i="42"/>
  <c r="AC242" i="41"/>
  <c r="AG242" i="41"/>
  <c r="AE242" i="41"/>
  <c r="AD242" i="41"/>
  <c r="AF242" i="41"/>
  <c r="J142" i="42"/>
  <c r="D142" i="42"/>
  <c r="T142" i="42"/>
  <c r="Q142" i="42"/>
  <c r="W142" i="42"/>
  <c r="O142" i="42"/>
  <c r="G142" i="42"/>
  <c r="N142" i="42"/>
  <c r="L142" i="42"/>
  <c r="I142" i="42"/>
  <c r="F142" i="42"/>
  <c r="R142" i="42"/>
  <c r="E142" i="42"/>
  <c r="M142" i="42"/>
  <c r="U142" i="42"/>
  <c r="V142" i="42"/>
  <c r="P142" i="42"/>
  <c r="S142" i="42"/>
  <c r="X142" i="42"/>
  <c r="H142" i="42"/>
  <c r="Y142" i="42"/>
  <c r="K142" i="42"/>
  <c r="W265" i="41"/>
  <c r="V72" i="44" s="1"/>
  <c r="V245" i="42" s="1"/>
  <c r="V75" i="42" s="1"/>
  <c r="V108" i="42"/>
  <c r="Q265" i="41"/>
  <c r="P72" i="44" s="1"/>
  <c r="P245" i="42" s="1"/>
  <c r="P75" i="42" s="1"/>
  <c r="P108" i="42"/>
  <c r="T265" i="41"/>
  <c r="S72" i="44" s="1"/>
  <c r="S245" i="42" s="1"/>
  <c r="S75" i="42" s="1"/>
  <c r="S108" i="42"/>
  <c r="Y265" i="41"/>
  <c r="X72" i="44" s="1"/>
  <c r="X245" i="42" s="1"/>
  <c r="X75" i="42" s="1"/>
  <c r="X108" i="42"/>
  <c r="I265" i="41"/>
  <c r="H72" i="44" s="1"/>
  <c r="H245" i="42" s="1"/>
  <c r="H75" i="42" s="1"/>
  <c r="H108" i="42"/>
  <c r="K265" i="41"/>
  <c r="J72" i="44" s="1"/>
  <c r="J245" i="42" s="1"/>
  <c r="J75" i="42" s="1"/>
  <c r="J108" i="42"/>
  <c r="Z265" i="41"/>
  <c r="Y72" i="44" s="1"/>
  <c r="Y245" i="42" s="1"/>
  <c r="Y75" i="42" s="1"/>
  <c r="Y108" i="42"/>
  <c r="E265" i="41"/>
  <c r="D72" i="44" s="1"/>
  <c r="D245" i="42" s="1"/>
  <c r="D75" i="42" s="1"/>
  <c r="D108" i="42"/>
  <c r="M265" i="41"/>
  <c r="L72" i="44" s="1"/>
  <c r="L245" i="42" s="1"/>
  <c r="L75" i="42" s="1"/>
  <c r="L108" i="42"/>
  <c r="L265" i="41"/>
  <c r="K72" i="44" s="1"/>
  <c r="K245" i="42" s="1"/>
  <c r="K75" i="42" s="1"/>
  <c r="K108" i="42"/>
  <c r="U265" i="41"/>
  <c r="T72" i="44" s="1"/>
  <c r="T245" i="42" s="1"/>
  <c r="T75" i="42" s="1"/>
  <c r="T108" i="42"/>
  <c r="R265" i="41"/>
  <c r="Q72" i="44" s="1"/>
  <c r="Q245" i="42" s="1"/>
  <c r="Q75" i="42" s="1"/>
  <c r="Q108" i="42"/>
  <c r="X265" i="41"/>
  <c r="W72" i="44" s="1"/>
  <c r="W245" i="42" s="1"/>
  <c r="W75" i="42" s="1"/>
  <c r="W108" i="42"/>
  <c r="P265" i="41"/>
  <c r="O72" i="44" s="1"/>
  <c r="O245" i="42" s="1"/>
  <c r="O75" i="42" s="1"/>
  <c r="O108" i="42"/>
  <c r="H265" i="41"/>
  <c r="G72" i="44" s="1"/>
  <c r="G245" i="42" s="1"/>
  <c r="G75" i="42" s="1"/>
  <c r="G108" i="42"/>
  <c r="O265" i="41"/>
  <c r="N72" i="44" s="1"/>
  <c r="N245" i="42" s="1"/>
  <c r="N75" i="42" s="1"/>
  <c r="N108" i="42"/>
  <c r="S265" i="41"/>
  <c r="R72" i="44" s="1"/>
  <c r="R245" i="42" s="1"/>
  <c r="R75" i="42" s="1"/>
  <c r="R108" i="42"/>
  <c r="J265" i="41"/>
  <c r="I72" i="44" s="1"/>
  <c r="I245" i="42" s="1"/>
  <c r="I75" i="42" s="1"/>
  <c r="I108" i="42"/>
  <c r="F265" i="41"/>
  <c r="E72" i="44" s="1"/>
  <c r="E245" i="42" s="1"/>
  <c r="E75" i="42" s="1"/>
  <c r="E108" i="42"/>
  <c r="N265" i="41"/>
  <c r="M72" i="44" s="1"/>
  <c r="M245" i="42" s="1"/>
  <c r="M75" i="42" s="1"/>
  <c r="M108" i="42"/>
  <c r="V265" i="41"/>
  <c r="U72" i="44" s="1"/>
  <c r="U245" i="42" s="1"/>
  <c r="U75" i="42" s="1"/>
  <c r="U108" i="42"/>
  <c r="G265" i="41"/>
  <c r="F72" i="44" s="1"/>
  <c r="F245" i="42" s="1"/>
  <c r="F75" i="42" s="1"/>
  <c r="F108" i="42"/>
  <c r="AA242" i="41"/>
  <c r="AB242" i="41"/>
  <c r="Z221" i="42"/>
  <c r="Z51" i="42" s="1"/>
  <c r="Z85" i="42" s="1"/>
  <c r="L49" i="44"/>
  <c r="L222" i="42" s="1"/>
  <c r="Y49" i="44"/>
  <c r="Y222" i="42" s="1"/>
  <c r="Q119" i="42"/>
  <c r="L119" i="42"/>
  <c r="U49" i="44"/>
  <c r="U222" i="42" s="1"/>
  <c r="U119" i="42"/>
  <c r="K119" i="42"/>
  <c r="H49" i="44"/>
  <c r="H222" i="42" s="1"/>
  <c r="K49" i="44"/>
  <c r="K222" i="42" s="1"/>
  <c r="S49" i="44"/>
  <c r="S222" i="42" s="1"/>
  <c r="H119" i="42"/>
  <c r="O119" i="42"/>
  <c r="G85" i="42"/>
  <c r="G119" i="42"/>
  <c r="O49" i="44"/>
  <c r="O222" i="42" s="1"/>
  <c r="S119" i="42"/>
  <c r="H85" i="42"/>
  <c r="M49" i="44"/>
  <c r="M222" i="42" s="1"/>
  <c r="M119" i="42"/>
  <c r="G49" i="44"/>
  <c r="G222" i="42" s="1"/>
  <c r="V153" i="42"/>
  <c r="V85" i="42"/>
  <c r="V152" i="42"/>
  <c r="V118" i="42"/>
  <c r="W151" i="42"/>
  <c r="W117" i="42"/>
  <c r="U151" i="42"/>
  <c r="U117" i="42"/>
  <c r="W152" i="42"/>
  <c r="W118" i="42"/>
  <c r="Q120" i="42"/>
  <c r="Q222" i="42"/>
  <c r="L152" i="42"/>
  <c r="L84" i="42"/>
  <c r="I151" i="42"/>
  <c r="I83" i="42"/>
  <c r="P153" i="42"/>
  <c r="P85" i="42"/>
  <c r="W120" i="42"/>
  <c r="W222" i="42"/>
  <c r="L151" i="42"/>
  <c r="L83" i="42"/>
  <c r="R120" i="42"/>
  <c r="R222" i="42"/>
  <c r="M151" i="42"/>
  <c r="M83" i="42"/>
  <c r="Y120" i="42"/>
  <c r="T151" i="42"/>
  <c r="T117" i="42"/>
  <c r="F121" i="42"/>
  <c r="F87" i="42"/>
  <c r="F223" i="42"/>
  <c r="R152" i="42"/>
  <c r="R84" i="42"/>
  <c r="D119" i="42"/>
  <c r="D85" i="42"/>
  <c r="D221" i="42"/>
  <c r="I152" i="42"/>
  <c r="I84" i="42"/>
  <c r="S151" i="42"/>
  <c r="S117" i="42"/>
  <c r="L120" i="42"/>
  <c r="X120" i="42"/>
  <c r="X222" i="42"/>
  <c r="C120" i="42"/>
  <c r="C86" i="42"/>
  <c r="C222" i="42"/>
  <c r="K151" i="42"/>
  <c r="K83" i="42"/>
  <c r="O151" i="42"/>
  <c r="O83" i="42"/>
  <c r="P121" i="42"/>
  <c r="P223" i="42"/>
  <c r="V121" i="42"/>
  <c r="V223" i="42"/>
  <c r="I86" i="42"/>
  <c r="I120" i="42"/>
  <c r="I222" i="42"/>
  <c r="N152" i="42"/>
  <c r="N84" i="42"/>
  <c r="Q152" i="42"/>
  <c r="Q84" i="42"/>
  <c r="T120" i="42"/>
  <c r="T222" i="42"/>
  <c r="G151" i="42"/>
  <c r="G83" i="42"/>
  <c r="D220" i="42"/>
  <c r="D50" i="42" s="1"/>
  <c r="D152" i="42" s="1"/>
  <c r="J120" i="42"/>
  <c r="J222" i="42"/>
  <c r="E120" i="42"/>
  <c r="E86" i="42"/>
  <c r="E222" i="42"/>
  <c r="N120" i="42"/>
  <c r="N222" i="42"/>
  <c r="M152" i="42"/>
  <c r="M84" i="42"/>
  <c r="N151" i="42"/>
  <c r="N83" i="42"/>
  <c r="Q151" i="42"/>
  <c r="Q83" i="42"/>
  <c r="Y50" i="42"/>
  <c r="U50" i="42"/>
  <c r="S50" i="42"/>
  <c r="T50" i="42"/>
  <c r="X50" i="42"/>
  <c r="F51" i="42"/>
  <c r="F153" i="42" s="1"/>
  <c r="J50" i="42"/>
  <c r="H50" i="42"/>
  <c r="K50" i="42"/>
  <c r="O50" i="42"/>
  <c r="D49" i="44"/>
  <c r="R50" i="44"/>
  <c r="E50" i="44"/>
  <c r="C50" i="44"/>
  <c r="P51" i="44"/>
  <c r="Y50" i="44"/>
  <c r="V51" i="44"/>
  <c r="J50" i="44"/>
  <c r="N50" i="44"/>
  <c r="Q50" i="44"/>
  <c r="F51" i="44"/>
  <c r="W50" i="44"/>
  <c r="L50" i="44"/>
  <c r="T50" i="44"/>
  <c r="X50" i="44"/>
  <c r="I50" i="44"/>
  <c r="AC153" i="42" l="1"/>
  <c r="AE153" i="42"/>
  <c r="Z153" i="42"/>
  <c r="AD153" i="42"/>
  <c r="AF153" i="42"/>
  <c r="AA153" i="42"/>
  <c r="AB153" i="42"/>
  <c r="AC49" i="44"/>
  <c r="AC222" i="42" s="1"/>
  <c r="AC52" i="42" s="1"/>
  <c r="AC120" i="42" s="1"/>
  <c r="AE49" i="44"/>
  <c r="AE222" i="42" s="1"/>
  <c r="AE52" i="42" s="1"/>
  <c r="AE120" i="42" s="1"/>
  <c r="AF49" i="44"/>
  <c r="AF222" i="42" s="1"/>
  <c r="AF52" i="42" s="1"/>
  <c r="AF120" i="42" s="1"/>
  <c r="AD49" i="44"/>
  <c r="AD222" i="42" s="1"/>
  <c r="AD52" i="42" s="1"/>
  <c r="AD120" i="42" s="1"/>
  <c r="AB49" i="44"/>
  <c r="AB222" i="42" s="1"/>
  <c r="AB52" i="42" s="1"/>
  <c r="Z49" i="44"/>
  <c r="Z222" i="42" s="1"/>
  <c r="Z52" i="42" s="1"/>
  <c r="Z86" i="42" s="1"/>
  <c r="AA49" i="44"/>
  <c r="AA222" i="42" s="1"/>
  <c r="AA52" i="42" s="1"/>
  <c r="AA120" i="42" s="1"/>
  <c r="AA85" i="42"/>
  <c r="AG141" i="41"/>
  <c r="AF16" i="44" s="1"/>
  <c r="AE141" i="41"/>
  <c r="AD16" i="44" s="1"/>
  <c r="AC141" i="41"/>
  <c r="AB16" i="44" s="1"/>
  <c r="AB141" i="41"/>
  <c r="AA16" i="44" s="1"/>
  <c r="AD141" i="41"/>
  <c r="AC16" i="44" s="1"/>
  <c r="AF141" i="41"/>
  <c r="AE16" i="44" s="1"/>
  <c r="AD86" i="42"/>
  <c r="AB86" i="42"/>
  <c r="AE86" i="42"/>
  <c r="AE243" i="41"/>
  <c r="AD243" i="41"/>
  <c r="AG243" i="41"/>
  <c r="AF243" i="41"/>
  <c r="AC243" i="41"/>
  <c r="Q177" i="42"/>
  <c r="G177" i="42"/>
  <c r="T177" i="42"/>
  <c r="Y177" i="42"/>
  <c r="D177" i="42"/>
  <c r="F177" i="42"/>
  <c r="O177" i="42"/>
  <c r="J177" i="42"/>
  <c r="N177" i="42"/>
  <c r="I177" i="42"/>
  <c r="K177" i="42"/>
  <c r="P177" i="42"/>
  <c r="U177" i="42"/>
  <c r="R177" i="42"/>
  <c r="W177" i="42"/>
  <c r="L177" i="42"/>
  <c r="H177" i="42"/>
  <c r="V177" i="42"/>
  <c r="M177" i="42"/>
  <c r="X177" i="42"/>
  <c r="E177" i="42"/>
  <c r="S177" i="42"/>
  <c r="I109" i="42"/>
  <c r="I143" i="42"/>
  <c r="K109" i="42"/>
  <c r="K143" i="42"/>
  <c r="P109" i="42"/>
  <c r="P143" i="42"/>
  <c r="U109" i="42"/>
  <c r="U143" i="42"/>
  <c r="W109" i="42"/>
  <c r="W143" i="42"/>
  <c r="H109" i="42"/>
  <c r="H143" i="42"/>
  <c r="M109" i="42"/>
  <c r="M143" i="42"/>
  <c r="Q109" i="42"/>
  <c r="Q143" i="42"/>
  <c r="D109" i="42"/>
  <c r="D143" i="42"/>
  <c r="E109" i="42"/>
  <c r="E143" i="42"/>
  <c r="G109" i="42"/>
  <c r="G143" i="42"/>
  <c r="T109" i="42"/>
  <c r="T143" i="42"/>
  <c r="Y109" i="42"/>
  <c r="Y143" i="42"/>
  <c r="S109" i="42"/>
  <c r="S143" i="42"/>
  <c r="F109" i="42"/>
  <c r="F143" i="42"/>
  <c r="O109" i="42"/>
  <c r="O143" i="42"/>
  <c r="J109" i="42"/>
  <c r="J143" i="42"/>
  <c r="R109" i="42"/>
  <c r="R143" i="42"/>
  <c r="L109" i="42"/>
  <c r="L143" i="42"/>
  <c r="V109" i="42"/>
  <c r="V143" i="42"/>
  <c r="N109" i="42"/>
  <c r="N143" i="42"/>
  <c r="X109" i="42"/>
  <c r="X143" i="42"/>
  <c r="AB243" i="41"/>
  <c r="Z119" i="42"/>
  <c r="AA243" i="41"/>
  <c r="Z50" i="44" s="1"/>
  <c r="Z120" i="42"/>
  <c r="Y152" i="42"/>
  <c r="Y118" i="42"/>
  <c r="U120" i="42"/>
  <c r="U50" i="44"/>
  <c r="U223" i="42" s="1"/>
  <c r="H50" i="44"/>
  <c r="H223" i="42" s="1"/>
  <c r="K50" i="44"/>
  <c r="K223" i="42" s="1"/>
  <c r="H86" i="42"/>
  <c r="H120" i="42"/>
  <c r="K120" i="42"/>
  <c r="O120" i="42"/>
  <c r="S50" i="44"/>
  <c r="S223" i="42" s="1"/>
  <c r="S120" i="42"/>
  <c r="O50" i="44"/>
  <c r="O223" i="42" s="1"/>
  <c r="M50" i="44"/>
  <c r="M223" i="42" s="1"/>
  <c r="M120" i="42"/>
  <c r="G50" i="44"/>
  <c r="G223" i="42" s="1"/>
  <c r="G120" i="42"/>
  <c r="G86" i="42"/>
  <c r="X152" i="42"/>
  <c r="X118" i="42"/>
  <c r="U152" i="42"/>
  <c r="U118" i="42"/>
  <c r="X121" i="42"/>
  <c r="X223" i="42"/>
  <c r="C121" i="42"/>
  <c r="C87" i="42"/>
  <c r="C223" i="42"/>
  <c r="C53" i="42" s="1"/>
  <c r="C155" i="42" s="1"/>
  <c r="J152" i="42"/>
  <c r="J84" i="42"/>
  <c r="P122" i="42"/>
  <c r="P224" i="42"/>
  <c r="Q121" i="42"/>
  <c r="Q223" i="42"/>
  <c r="E121" i="42"/>
  <c r="E87" i="42"/>
  <c r="E223" i="42"/>
  <c r="N121" i="42"/>
  <c r="N223" i="42"/>
  <c r="R121" i="42"/>
  <c r="R223" i="42"/>
  <c r="T152" i="42"/>
  <c r="T118" i="42"/>
  <c r="F122" i="42"/>
  <c r="F88" i="42"/>
  <c r="F224" i="42"/>
  <c r="T121" i="42"/>
  <c r="T223" i="42"/>
  <c r="D120" i="42"/>
  <c r="D86" i="42"/>
  <c r="D222" i="42"/>
  <c r="J87" i="42"/>
  <c r="J121" i="42"/>
  <c r="J223" i="42"/>
  <c r="O152" i="42"/>
  <c r="O84" i="42"/>
  <c r="S152" i="42"/>
  <c r="S84" i="42"/>
  <c r="L121" i="42"/>
  <c r="L223" i="42"/>
  <c r="V122" i="42"/>
  <c r="V224" i="42"/>
  <c r="K152" i="42"/>
  <c r="K84" i="42"/>
  <c r="I121" i="42"/>
  <c r="I87" i="42"/>
  <c r="I223" i="42"/>
  <c r="W121" i="42"/>
  <c r="W223" i="42"/>
  <c r="Y121" i="42"/>
  <c r="Y223" i="42"/>
  <c r="H152" i="42"/>
  <c r="H84" i="42"/>
  <c r="Q51" i="42"/>
  <c r="P52" i="42"/>
  <c r="R51" i="42"/>
  <c r="X51" i="42"/>
  <c r="V52" i="42"/>
  <c r="Y51" i="42"/>
  <c r="S51" i="42"/>
  <c r="T51" i="42"/>
  <c r="U51" i="42"/>
  <c r="W51" i="42"/>
  <c r="I51" i="42"/>
  <c r="E51" i="42"/>
  <c r="E153" i="42" s="1"/>
  <c r="F52" i="42"/>
  <c r="F154" i="42" s="1"/>
  <c r="M51" i="42"/>
  <c r="H51" i="42"/>
  <c r="H153" i="42" s="1"/>
  <c r="N51" i="42"/>
  <c r="O51" i="42"/>
  <c r="K51" i="42"/>
  <c r="G51" i="42"/>
  <c r="G153" i="42" s="1"/>
  <c r="J51" i="42"/>
  <c r="L51" i="42"/>
  <c r="Q51" i="44"/>
  <c r="J51" i="44"/>
  <c r="P52" i="44"/>
  <c r="I51" i="44"/>
  <c r="X51" i="44"/>
  <c r="T51" i="44"/>
  <c r="L51" i="44"/>
  <c r="N51" i="44"/>
  <c r="V52" i="44"/>
  <c r="C51" i="44"/>
  <c r="F52" i="44"/>
  <c r="R51" i="44"/>
  <c r="Y51" i="44"/>
  <c r="W51" i="44"/>
  <c r="E51" i="44"/>
  <c r="AD154" i="42" l="1"/>
  <c r="AC154" i="42"/>
  <c r="AF154" i="42"/>
  <c r="AB120" i="42"/>
  <c r="AB154" i="42"/>
  <c r="AA154" i="42"/>
  <c r="Z154" i="42"/>
  <c r="AE154" i="42"/>
  <c r="AB50" i="44"/>
  <c r="AB223" i="42" s="1"/>
  <c r="AB53" i="42" s="1"/>
  <c r="AB121" i="42" s="1"/>
  <c r="AC50" i="44"/>
  <c r="AC223" i="42" s="1"/>
  <c r="AC53" i="42" s="1"/>
  <c r="AC121" i="42" s="1"/>
  <c r="AD50" i="44"/>
  <c r="AD223" i="42" s="1"/>
  <c r="AD53" i="42" s="1"/>
  <c r="AD121" i="42" s="1"/>
  <c r="AE50" i="44"/>
  <c r="AE223" i="42" s="1"/>
  <c r="AE53" i="42" s="1"/>
  <c r="AE121" i="42" s="1"/>
  <c r="AF50" i="44"/>
  <c r="AF223" i="42" s="1"/>
  <c r="AF53" i="42" s="1"/>
  <c r="AF121" i="42" s="1"/>
  <c r="AA50" i="44"/>
  <c r="AA223" i="42" s="1"/>
  <c r="AA53" i="42" s="1"/>
  <c r="AA121" i="42" s="1"/>
  <c r="AC86" i="42"/>
  <c r="AA86" i="42"/>
  <c r="AF86" i="42"/>
  <c r="AG142" i="41"/>
  <c r="AF17" i="44" s="1"/>
  <c r="AD142" i="41"/>
  <c r="AC17" i="44" s="1"/>
  <c r="AB142" i="41"/>
  <c r="AA17" i="44" s="1"/>
  <c r="AC142" i="41"/>
  <c r="AB17" i="44" s="1"/>
  <c r="AF142" i="41"/>
  <c r="AE17" i="44" s="1"/>
  <c r="AE142" i="41"/>
  <c r="AD17" i="44" s="1"/>
  <c r="AE87" i="42"/>
  <c r="AA87" i="42"/>
  <c r="AB87" i="42"/>
  <c r="AG244" i="41"/>
  <c r="AE244" i="41"/>
  <c r="AF244" i="41"/>
  <c r="AD244" i="41"/>
  <c r="AC244" i="41"/>
  <c r="AA244" i="41"/>
  <c r="Z51" i="44" s="1"/>
  <c r="Z121" i="42"/>
  <c r="Z223" i="42"/>
  <c r="Z53" i="42" s="1"/>
  <c r="Z87" i="42" s="1"/>
  <c r="AB244" i="41"/>
  <c r="Y153" i="42"/>
  <c r="Y85" i="42"/>
  <c r="U51" i="44"/>
  <c r="U224" i="42" s="1"/>
  <c r="U121" i="42"/>
  <c r="H51" i="44"/>
  <c r="H224" i="42" s="1"/>
  <c r="H87" i="42"/>
  <c r="H121" i="42"/>
  <c r="K121" i="42"/>
  <c r="K51" i="44"/>
  <c r="K224" i="42" s="1"/>
  <c r="S51" i="44"/>
  <c r="S224" i="42" s="1"/>
  <c r="S121" i="42"/>
  <c r="O121" i="42"/>
  <c r="M51" i="44"/>
  <c r="M224" i="42" s="1"/>
  <c r="O51" i="44"/>
  <c r="O224" i="42" s="1"/>
  <c r="M121" i="42"/>
  <c r="G51" i="44"/>
  <c r="G224" i="42" s="1"/>
  <c r="G87" i="42"/>
  <c r="G121" i="42"/>
  <c r="X153" i="42"/>
  <c r="X85" i="42"/>
  <c r="W153" i="42"/>
  <c r="W85" i="42"/>
  <c r="U153" i="42"/>
  <c r="U85" i="42"/>
  <c r="V154" i="42"/>
  <c r="V86" i="42"/>
  <c r="D51" i="44"/>
  <c r="D224" i="42" s="1"/>
  <c r="D50" i="44"/>
  <c r="R122" i="42"/>
  <c r="R224" i="42"/>
  <c r="T122" i="42"/>
  <c r="T224" i="42"/>
  <c r="L153" i="42"/>
  <c r="L85" i="42"/>
  <c r="E122" i="42"/>
  <c r="E88" i="42"/>
  <c r="E224" i="42"/>
  <c r="L122" i="42"/>
  <c r="L224" i="42"/>
  <c r="F123" i="42"/>
  <c r="F89" i="42"/>
  <c r="F225" i="42"/>
  <c r="I88" i="42"/>
  <c r="I122" i="42"/>
  <c r="I224" i="42"/>
  <c r="I153" i="42"/>
  <c r="I85" i="42"/>
  <c r="R153" i="42"/>
  <c r="R85" i="42"/>
  <c r="M153" i="42"/>
  <c r="M85" i="42"/>
  <c r="X122" i="42"/>
  <c r="X224" i="42"/>
  <c r="P123" i="42"/>
  <c r="P225" i="42"/>
  <c r="K153" i="42"/>
  <c r="K85" i="42"/>
  <c r="P154" i="42"/>
  <c r="P86" i="42"/>
  <c r="Y122" i="42"/>
  <c r="Y224" i="42"/>
  <c r="V123" i="42"/>
  <c r="V225" i="42"/>
  <c r="J153" i="42"/>
  <c r="J85" i="42"/>
  <c r="W122" i="42"/>
  <c r="W224" i="42"/>
  <c r="C122" i="42"/>
  <c r="C88" i="42"/>
  <c r="C224" i="42"/>
  <c r="J122" i="42"/>
  <c r="J88" i="42"/>
  <c r="J224" i="42"/>
  <c r="O153" i="42"/>
  <c r="O85" i="42"/>
  <c r="Q153" i="42"/>
  <c r="Q85" i="42"/>
  <c r="Q122" i="42"/>
  <c r="Q224" i="42"/>
  <c r="N153" i="42"/>
  <c r="N85" i="42"/>
  <c r="T153" i="42"/>
  <c r="T85" i="42"/>
  <c r="D121" i="42"/>
  <c r="D87" i="42"/>
  <c r="N122" i="42"/>
  <c r="N224" i="42"/>
  <c r="S153" i="42"/>
  <c r="S85" i="42"/>
  <c r="W52" i="42"/>
  <c r="V53" i="42"/>
  <c r="R52" i="42"/>
  <c r="Y52" i="42"/>
  <c r="T52" i="42"/>
  <c r="P53" i="42"/>
  <c r="U52" i="42"/>
  <c r="X52" i="42"/>
  <c r="Q52" i="42"/>
  <c r="S52" i="42"/>
  <c r="K52" i="42"/>
  <c r="I52" i="42"/>
  <c r="I154" i="42" s="1"/>
  <c r="F53" i="42"/>
  <c r="F155" i="42" s="1"/>
  <c r="N52" i="42"/>
  <c r="E52" i="42"/>
  <c r="E154" i="42" s="1"/>
  <c r="H52" i="42"/>
  <c r="H154" i="42" s="1"/>
  <c r="M52" i="42"/>
  <c r="J52" i="42"/>
  <c r="D51" i="42"/>
  <c r="D153" i="42" s="1"/>
  <c r="O52" i="42"/>
  <c r="L52" i="42"/>
  <c r="G52" i="42"/>
  <c r="G154" i="42" s="1"/>
  <c r="C52" i="42"/>
  <c r="C154" i="42" s="1"/>
  <c r="F53" i="44"/>
  <c r="I52" i="44"/>
  <c r="E52" i="44"/>
  <c r="R52" i="44"/>
  <c r="V53" i="44"/>
  <c r="X52" i="44"/>
  <c r="Q52" i="44"/>
  <c r="W52" i="44"/>
  <c r="C52" i="44"/>
  <c r="J52" i="44"/>
  <c r="T52" i="44"/>
  <c r="L52" i="44"/>
  <c r="P53" i="44"/>
  <c r="Y52" i="44"/>
  <c r="N52" i="44"/>
  <c r="AC155" i="42" l="1"/>
  <c r="AE155" i="42"/>
  <c r="AA155" i="42"/>
  <c r="Z155" i="42"/>
  <c r="AD155" i="42"/>
  <c r="AB155" i="42"/>
  <c r="AF155" i="42"/>
  <c r="AB51" i="44"/>
  <c r="AB224" i="42" s="1"/>
  <c r="AB54" i="42" s="1"/>
  <c r="AB122" i="42" s="1"/>
  <c r="AC51" i="44"/>
  <c r="AC224" i="42" s="1"/>
  <c r="AC54" i="42" s="1"/>
  <c r="AD51" i="44"/>
  <c r="AD224" i="42" s="1"/>
  <c r="AD54" i="42" s="1"/>
  <c r="AD122" i="42" s="1"/>
  <c r="AF51" i="44"/>
  <c r="AF224" i="42" s="1"/>
  <c r="AF54" i="42" s="1"/>
  <c r="AF122" i="42" s="1"/>
  <c r="AE51" i="44"/>
  <c r="AE224" i="42" s="1"/>
  <c r="AE54" i="42" s="1"/>
  <c r="AE122" i="42" s="1"/>
  <c r="AA51" i="44"/>
  <c r="AA224" i="42" s="1"/>
  <c r="AA54" i="42" s="1"/>
  <c r="AA88" i="42" s="1"/>
  <c r="AF87" i="42"/>
  <c r="AD87" i="42"/>
  <c r="AC87" i="42"/>
  <c r="AG143" i="41"/>
  <c r="AF18" i="44" s="1"/>
  <c r="AF143" i="41"/>
  <c r="AE18" i="44" s="1"/>
  <c r="AC143" i="41"/>
  <c r="AB18" i="44" s="1"/>
  <c r="AB143" i="41"/>
  <c r="AA18" i="44" s="1"/>
  <c r="AE143" i="41"/>
  <c r="AD18" i="44" s="1"/>
  <c r="AD143" i="41"/>
  <c r="AC18" i="44" s="1"/>
  <c r="AF88" i="42"/>
  <c r="AC88" i="42"/>
  <c r="AE88" i="42"/>
  <c r="AB88" i="42"/>
  <c r="AA122" i="42"/>
  <c r="AD88" i="42"/>
  <c r="AF245" i="41"/>
  <c r="AD245" i="41"/>
  <c r="AE245" i="41"/>
  <c r="AC245" i="41"/>
  <c r="AG245" i="41"/>
  <c r="AB245" i="41"/>
  <c r="AA245" i="41"/>
  <c r="Z52" i="44" s="1"/>
  <c r="Z122" i="42"/>
  <c r="Z224" i="42"/>
  <c r="Z54" i="42" s="1"/>
  <c r="Z88" i="42" s="1"/>
  <c r="Y154" i="42"/>
  <c r="Y86" i="42"/>
  <c r="U52" i="44"/>
  <c r="U225" i="42" s="1"/>
  <c r="U122" i="42"/>
  <c r="K88" i="42"/>
  <c r="H88" i="42"/>
  <c r="K52" i="44"/>
  <c r="K225" i="42" s="1"/>
  <c r="S52" i="44"/>
  <c r="S225" i="42" s="1"/>
  <c r="H52" i="44"/>
  <c r="H225" i="42" s="1"/>
  <c r="K122" i="42"/>
  <c r="H122" i="42"/>
  <c r="S122" i="42"/>
  <c r="M52" i="44"/>
  <c r="M225" i="42" s="1"/>
  <c r="G52" i="44"/>
  <c r="G225" i="42" s="1"/>
  <c r="O52" i="44"/>
  <c r="O225" i="42" s="1"/>
  <c r="M122" i="42"/>
  <c r="O122" i="42"/>
  <c r="G88" i="42"/>
  <c r="G122" i="42"/>
  <c r="V155" i="42"/>
  <c r="V87" i="42"/>
  <c r="X154" i="42"/>
  <c r="X86" i="42"/>
  <c r="W154" i="42"/>
  <c r="W86" i="42"/>
  <c r="U154" i="42"/>
  <c r="U86" i="42"/>
  <c r="D223" i="42"/>
  <c r="D53" i="42" s="1"/>
  <c r="D155" i="42" s="1"/>
  <c r="D122" i="42"/>
  <c r="D88" i="42"/>
  <c r="D52" i="44"/>
  <c r="D225" i="42" s="1"/>
  <c r="X123" i="42"/>
  <c r="X225" i="42"/>
  <c r="N154" i="42"/>
  <c r="N86" i="42"/>
  <c r="P155" i="42"/>
  <c r="P87" i="42"/>
  <c r="N123" i="42"/>
  <c r="N225" i="42"/>
  <c r="V124" i="42"/>
  <c r="V226" i="42"/>
  <c r="L154" i="42"/>
  <c r="L86" i="42"/>
  <c r="T154" i="42"/>
  <c r="T86" i="42"/>
  <c r="R123" i="42"/>
  <c r="R225" i="42"/>
  <c r="O154" i="42"/>
  <c r="O86" i="42"/>
  <c r="J123" i="42"/>
  <c r="J89" i="42"/>
  <c r="J225" i="42"/>
  <c r="K154" i="42"/>
  <c r="K86" i="42"/>
  <c r="R154" i="42"/>
  <c r="R86" i="42"/>
  <c r="Y123" i="42"/>
  <c r="Y225" i="42"/>
  <c r="T123" i="42"/>
  <c r="T225" i="42"/>
  <c r="C123" i="42"/>
  <c r="C89" i="42"/>
  <c r="C225" i="42"/>
  <c r="E123" i="42"/>
  <c r="E89" i="42"/>
  <c r="E225" i="42"/>
  <c r="J154" i="42"/>
  <c r="J86" i="42"/>
  <c r="S154" i="42"/>
  <c r="S86" i="42"/>
  <c r="P124" i="42"/>
  <c r="P226" i="42"/>
  <c r="I89" i="42"/>
  <c r="I123" i="42"/>
  <c r="I225" i="42"/>
  <c r="M154" i="42"/>
  <c r="M86" i="42"/>
  <c r="Q154" i="42"/>
  <c r="Q86" i="42"/>
  <c r="Q123" i="42"/>
  <c r="Q225" i="42"/>
  <c r="W123" i="42"/>
  <c r="W225" i="42"/>
  <c r="L89" i="42"/>
  <c r="L123" i="42"/>
  <c r="L225" i="42"/>
  <c r="F124" i="42"/>
  <c r="F90" i="42"/>
  <c r="F226" i="42"/>
  <c r="U53" i="42"/>
  <c r="R53" i="42"/>
  <c r="Y53" i="42"/>
  <c r="X53" i="42"/>
  <c r="P54" i="42"/>
  <c r="W53" i="42"/>
  <c r="S53" i="42"/>
  <c r="Q53" i="42"/>
  <c r="T53" i="42"/>
  <c r="V54" i="42"/>
  <c r="M53" i="42"/>
  <c r="D52" i="42"/>
  <c r="D154" i="42" s="1"/>
  <c r="L53" i="42"/>
  <c r="H53" i="42"/>
  <c r="H155" i="42" s="1"/>
  <c r="F54" i="42"/>
  <c r="F156" i="42" s="1"/>
  <c r="I53" i="42"/>
  <c r="I155" i="42" s="1"/>
  <c r="E53" i="42"/>
  <c r="E155" i="42" s="1"/>
  <c r="N53" i="42"/>
  <c r="G53" i="42"/>
  <c r="G155" i="42" s="1"/>
  <c r="J53" i="42"/>
  <c r="J155" i="42" s="1"/>
  <c r="K53" i="42"/>
  <c r="O53" i="42"/>
  <c r="Q53" i="44"/>
  <c r="E53" i="44"/>
  <c r="J53" i="44"/>
  <c r="Y53" i="44"/>
  <c r="L53" i="44"/>
  <c r="T53" i="44"/>
  <c r="N53" i="44"/>
  <c r="P54" i="44"/>
  <c r="U53" i="44"/>
  <c r="W53" i="44"/>
  <c r="V54" i="44"/>
  <c r="R53" i="44"/>
  <c r="F54" i="44"/>
  <c r="C53" i="44"/>
  <c r="X53" i="44"/>
  <c r="I53" i="44"/>
  <c r="AF156" i="42" l="1"/>
  <c r="AE156" i="42"/>
  <c r="AD156" i="42"/>
  <c r="AC122" i="42"/>
  <c r="AC156" i="42"/>
  <c r="Z156" i="42"/>
  <c r="AA156" i="42"/>
  <c r="AB156" i="42"/>
  <c r="AB52" i="44"/>
  <c r="AB225" i="42" s="1"/>
  <c r="AB55" i="42" s="1"/>
  <c r="AB89" i="42" s="1"/>
  <c r="AE52" i="44"/>
  <c r="AE225" i="42" s="1"/>
  <c r="AE55" i="42" s="1"/>
  <c r="AE89" i="42" s="1"/>
  <c r="AC52" i="44"/>
  <c r="AC225" i="42" s="1"/>
  <c r="AC55" i="42" s="1"/>
  <c r="AC89" i="42" s="1"/>
  <c r="AF52" i="44"/>
  <c r="AF225" i="42" s="1"/>
  <c r="AF55" i="42" s="1"/>
  <c r="AD52" i="44"/>
  <c r="AD225" i="42" s="1"/>
  <c r="AD55" i="42" s="1"/>
  <c r="AD89" i="42" s="1"/>
  <c r="AA52" i="44"/>
  <c r="AA225" i="42" s="1"/>
  <c r="AA55" i="42" s="1"/>
  <c r="AA89" i="42" s="1"/>
  <c r="AG144" i="41"/>
  <c r="AF19" i="44" s="1"/>
  <c r="AE144" i="41"/>
  <c r="AD19" i="44" s="1"/>
  <c r="AB144" i="41"/>
  <c r="AA19" i="44" s="1"/>
  <c r="AC144" i="41"/>
  <c r="AB19" i="44" s="1"/>
  <c r="AD144" i="41"/>
  <c r="AC19" i="44" s="1"/>
  <c r="AF144" i="41"/>
  <c r="AE19" i="44" s="1"/>
  <c r="AF123" i="42"/>
  <c r="AB123" i="42"/>
  <c r="AD123" i="42"/>
  <c r="AC123" i="42"/>
  <c r="AE123" i="42"/>
  <c r="AA123" i="42"/>
  <c r="AE246" i="41"/>
  <c r="AD246" i="41"/>
  <c r="AC246" i="41"/>
  <c r="AG246" i="41"/>
  <c r="AF246" i="41"/>
  <c r="AA246" i="41"/>
  <c r="Z123" i="42"/>
  <c r="Z225" i="42"/>
  <c r="Z55" i="42" s="1"/>
  <c r="Z89" i="42" s="1"/>
  <c r="AB246" i="41"/>
  <c r="Y155" i="42"/>
  <c r="Y87" i="42"/>
  <c r="U123" i="42"/>
  <c r="K53" i="44"/>
  <c r="K226" i="42" s="1"/>
  <c r="K89" i="42"/>
  <c r="K123" i="42"/>
  <c r="S53" i="44"/>
  <c r="S226" i="42" s="1"/>
  <c r="S123" i="42"/>
  <c r="H53" i="44"/>
  <c r="H226" i="42" s="1"/>
  <c r="H89" i="42"/>
  <c r="H123" i="42"/>
  <c r="G89" i="42"/>
  <c r="G123" i="42"/>
  <c r="M123" i="42"/>
  <c r="M53" i="44"/>
  <c r="M226" i="42" s="1"/>
  <c r="G53" i="44"/>
  <c r="G226" i="42" s="1"/>
  <c r="O53" i="44"/>
  <c r="O226" i="42" s="1"/>
  <c r="O123" i="42"/>
  <c r="X155" i="42"/>
  <c r="X87" i="42"/>
  <c r="V156" i="42"/>
  <c r="V88" i="42"/>
  <c r="U155" i="42"/>
  <c r="U87" i="42"/>
  <c r="W155" i="42"/>
  <c r="W87" i="42"/>
  <c r="D89" i="42"/>
  <c r="D53" i="44"/>
  <c r="D123" i="42"/>
  <c r="L124" i="42"/>
  <c r="L90" i="42"/>
  <c r="L226" i="42"/>
  <c r="C124" i="42"/>
  <c r="C90" i="42"/>
  <c r="C226" i="42"/>
  <c r="W124" i="42"/>
  <c r="W226" i="42"/>
  <c r="Y124" i="42"/>
  <c r="Y226" i="42"/>
  <c r="Q155" i="42"/>
  <c r="Q87" i="42"/>
  <c r="X124" i="42"/>
  <c r="X226" i="42"/>
  <c r="P156" i="42"/>
  <c r="P88" i="42"/>
  <c r="U124" i="42"/>
  <c r="U226" i="42"/>
  <c r="V125" i="42"/>
  <c r="V227" i="42"/>
  <c r="L155" i="42"/>
  <c r="L87" i="42"/>
  <c r="J124" i="42"/>
  <c r="J90" i="42"/>
  <c r="J226" i="42"/>
  <c r="M155" i="42"/>
  <c r="M87" i="42"/>
  <c r="P125" i="42"/>
  <c r="P227" i="42"/>
  <c r="E90" i="42"/>
  <c r="E124" i="42"/>
  <c r="E226" i="42"/>
  <c r="N155" i="42"/>
  <c r="N87" i="42"/>
  <c r="R155" i="42"/>
  <c r="R87" i="42"/>
  <c r="F125" i="42"/>
  <c r="F91" i="42"/>
  <c r="F227" i="42"/>
  <c r="N124" i="42"/>
  <c r="N226" i="42"/>
  <c r="Q124" i="42"/>
  <c r="Q226" i="42"/>
  <c r="T155" i="42"/>
  <c r="T87" i="42"/>
  <c r="O155" i="42"/>
  <c r="O87" i="42"/>
  <c r="S155" i="42"/>
  <c r="S87" i="42"/>
  <c r="I124" i="42"/>
  <c r="I90" i="42"/>
  <c r="I226" i="42"/>
  <c r="R124" i="42"/>
  <c r="R226" i="42"/>
  <c r="T124" i="42"/>
  <c r="T226" i="42"/>
  <c r="K155" i="42"/>
  <c r="K87" i="42"/>
  <c r="X54" i="42"/>
  <c r="Q54" i="42"/>
  <c r="S54" i="42"/>
  <c r="W54" i="42"/>
  <c r="T54" i="42"/>
  <c r="Y54" i="42"/>
  <c r="U54" i="42"/>
  <c r="P55" i="42"/>
  <c r="R54" i="42"/>
  <c r="V55" i="42"/>
  <c r="E54" i="42"/>
  <c r="E156" i="42" s="1"/>
  <c r="L54" i="42"/>
  <c r="J54" i="42"/>
  <c r="J156" i="42" s="1"/>
  <c r="F55" i="42"/>
  <c r="F157" i="42" s="1"/>
  <c r="D54" i="42"/>
  <c r="D156" i="42" s="1"/>
  <c r="I54" i="42"/>
  <c r="I156" i="42" s="1"/>
  <c r="K54" i="42"/>
  <c r="K156" i="42" s="1"/>
  <c r="M54" i="42"/>
  <c r="H54" i="42"/>
  <c r="H156" i="42" s="1"/>
  <c r="N54" i="42"/>
  <c r="G54" i="42"/>
  <c r="G156" i="42" s="1"/>
  <c r="O54" i="42"/>
  <c r="C54" i="42"/>
  <c r="C156" i="42" s="1"/>
  <c r="I54" i="44"/>
  <c r="R54" i="44"/>
  <c r="P55" i="44"/>
  <c r="T54" i="44"/>
  <c r="E54" i="44"/>
  <c r="F55" i="44"/>
  <c r="U54" i="44"/>
  <c r="J54" i="44"/>
  <c r="C54" i="44"/>
  <c r="W54" i="44"/>
  <c r="K54" i="44"/>
  <c r="Y54" i="44"/>
  <c r="X54" i="44"/>
  <c r="V55" i="44"/>
  <c r="N54" i="44"/>
  <c r="L54" i="44"/>
  <c r="Q54" i="44"/>
  <c r="AA157" i="42" l="1"/>
  <c r="AD157" i="42"/>
  <c r="AB157" i="42"/>
  <c r="AF89" i="42"/>
  <c r="AF157" i="42"/>
  <c r="Z157" i="42"/>
  <c r="AE157" i="42"/>
  <c r="AC157" i="42"/>
  <c r="AE53" i="44"/>
  <c r="AE226" i="42" s="1"/>
  <c r="AE56" i="42" s="1"/>
  <c r="AE90" i="42" s="1"/>
  <c r="AC53" i="44"/>
  <c r="AC226" i="42" s="1"/>
  <c r="AC56" i="42" s="1"/>
  <c r="AC90" i="42" s="1"/>
  <c r="AB53" i="44"/>
  <c r="AB226" i="42" s="1"/>
  <c r="AB56" i="42" s="1"/>
  <c r="AB90" i="42" s="1"/>
  <c r="AD53" i="44"/>
  <c r="AD226" i="42" s="1"/>
  <c r="AD56" i="42" s="1"/>
  <c r="AD90" i="42" s="1"/>
  <c r="AF53" i="44"/>
  <c r="AF226" i="42" s="1"/>
  <c r="AF56" i="42" s="1"/>
  <c r="AF90" i="42" s="1"/>
  <c r="Z53" i="44"/>
  <c r="Z226" i="42" s="1"/>
  <c r="Z56" i="42" s="1"/>
  <c r="Z90" i="42" s="1"/>
  <c r="AA53" i="44"/>
  <c r="AA226" i="42" s="1"/>
  <c r="AA56" i="42" s="1"/>
  <c r="AA90" i="42" s="1"/>
  <c r="AG145" i="41"/>
  <c r="AF20" i="44" s="1"/>
  <c r="AD145" i="41"/>
  <c r="AC20" i="44" s="1"/>
  <c r="AC145" i="41"/>
  <c r="AB20" i="44" s="1"/>
  <c r="AB145" i="41"/>
  <c r="AA20" i="44" s="1"/>
  <c r="AF145" i="41"/>
  <c r="AE20" i="44" s="1"/>
  <c r="AE145" i="41"/>
  <c r="AD20" i="44" s="1"/>
  <c r="AF124" i="42"/>
  <c r="AB124" i="42"/>
  <c r="AA124" i="42"/>
  <c r="AC124" i="42"/>
  <c r="AD124" i="42"/>
  <c r="AE124" i="42"/>
  <c r="AC247" i="41"/>
  <c r="AD247" i="41"/>
  <c r="AG247" i="41"/>
  <c r="AF247" i="41"/>
  <c r="AE247" i="41"/>
  <c r="AB247" i="41"/>
  <c r="AA247" i="41"/>
  <c r="Z54" i="44" s="1"/>
  <c r="Z124" i="42"/>
  <c r="Y156" i="42"/>
  <c r="Y88" i="42"/>
  <c r="K90" i="42"/>
  <c r="K124" i="42"/>
  <c r="H54" i="44"/>
  <c r="H227" i="42" s="1"/>
  <c r="S54" i="44"/>
  <c r="S227" i="42" s="1"/>
  <c r="H124" i="42"/>
  <c r="S124" i="42"/>
  <c r="H90" i="42"/>
  <c r="M54" i="44"/>
  <c r="M227" i="42" s="1"/>
  <c r="O54" i="44"/>
  <c r="O227" i="42" s="1"/>
  <c r="G54" i="44"/>
  <c r="G227" i="42" s="1"/>
  <c r="M90" i="42"/>
  <c r="M124" i="42"/>
  <c r="G90" i="42"/>
  <c r="G124" i="42"/>
  <c r="O124" i="42"/>
  <c r="V157" i="42"/>
  <c r="V89" i="42"/>
  <c r="W156" i="42"/>
  <c r="W88" i="42"/>
  <c r="X156" i="42"/>
  <c r="X88" i="42"/>
  <c r="U156" i="42"/>
  <c r="U88" i="42"/>
  <c r="D124" i="42"/>
  <c r="D226" i="42"/>
  <c r="D90" i="42"/>
  <c r="D54" i="44"/>
  <c r="Y125" i="42"/>
  <c r="Y227" i="42"/>
  <c r="O156" i="42"/>
  <c r="O88" i="42"/>
  <c r="Q125" i="42"/>
  <c r="Q227" i="42"/>
  <c r="L125" i="42"/>
  <c r="L91" i="42"/>
  <c r="L227" i="42"/>
  <c r="W125" i="42"/>
  <c r="W227" i="42"/>
  <c r="E125" i="42"/>
  <c r="E91" i="42"/>
  <c r="E227" i="42"/>
  <c r="T156" i="42"/>
  <c r="T88" i="42"/>
  <c r="K125" i="42"/>
  <c r="K91" i="42"/>
  <c r="K227" i="42"/>
  <c r="N125" i="42"/>
  <c r="N91" i="42"/>
  <c r="N227" i="42"/>
  <c r="T125" i="42"/>
  <c r="T227" i="42"/>
  <c r="N156" i="42"/>
  <c r="N88" i="42"/>
  <c r="L156" i="42"/>
  <c r="L88" i="42"/>
  <c r="P126" i="42"/>
  <c r="P228" i="42"/>
  <c r="S156" i="42"/>
  <c r="S88" i="42"/>
  <c r="C125" i="42"/>
  <c r="C91" i="42"/>
  <c r="C227" i="42"/>
  <c r="V126" i="42"/>
  <c r="V228" i="42"/>
  <c r="J125" i="42"/>
  <c r="J91" i="42"/>
  <c r="J227" i="42"/>
  <c r="M156" i="42"/>
  <c r="M88" i="42"/>
  <c r="U125" i="42"/>
  <c r="U227" i="42"/>
  <c r="R125" i="42"/>
  <c r="R227" i="42"/>
  <c r="Q156" i="42"/>
  <c r="Q88" i="42"/>
  <c r="X125" i="42"/>
  <c r="X227" i="42"/>
  <c r="R156" i="42"/>
  <c r="R88" i="42"/>
  <c r="F126" i="42"/>
  <c r="F92" i="42"/>
  <c r="F228" i="42"/>
  <c r="I125" i="42"/>
  <c r="I91" i="42"/>
  <c r="I227" i="42"/>
  <c r="P157" i="42"/>
  <c r="P89" i="42"/>
  <c r="U55" i="42"/>
  <c r="X55" i="42"/>
  <c r="T55" i="42"/>
  <c r="Q55" i="42"/>
  <c r="Y55" i="42"/>
  <c r="P56" i="42"/>
  <c r="R55" i="42"/>
  <c r="V56" i="42"/>
  <c r="S55" i="42"/>
  <c r="W55" i="42"/>
  <c r="J55" i="42"/>
  <c r="J157" i="42" s="1"/>
  <c r="M55" i="42"/>
  <c r="N55" i="42"/>
  <c r="L55" i="42"/>
  <c r="L157" i="42" s="1"/>
  <c r="I55" i="42"/>
  <c r="I157" i="42" s="1"/>
  <c r="E55" i="42"/>
  <c r="E157" i="42" s="1"/>
  <c r="H55" i="42"/>
  <c r="H157" i="42" s="1"/>
  <c r="G55" i="42"/>
  <c r="G157" i="42" s="1"/>
  <c r="K55" i="42"/>
  <c r="K157" i="42" s="1"/>
  <c r="F56" i="42"/>
  <c r="F158" i="42" s="1"/>
  <c r="O55" i="42"/>
  <c r="D55" i="42"/>
  <c r="D157" i="42" s="1"/>
  <c r="C55" i="42"/>
  <c r="C157" i="42" s="1"/>
  <c r="W55" i="44"/>
  <c r="Q55" i="44"/>
  <c r="K55" i="44"/>
  <c r="J55" i="44"/>
  <c r="R55" i="44"/>
  <c r="V56" i="44"/>
  <c r="Y55" i="44"/>
  <c r="C55" i="44"/>
  <c r="P56" i="44"/>
  <c r="N55" i="44"/>
  <c r="F56" i="44"/>
  <c r="T55" i="44"/>
  <c r="I55" i="44"/>
  <c r="L55" i="44"/>
  <c r="X55" i="44"/>
  <c r="U55" i="44"/>
  <c r="E55" i="44"/>
  <c r="AD158" i="42" l="1"/>
  <c r="AA158" i="42"/>
  <c r="Z158" i="42"/>
  <c r="AE158" i="42"/>
  <c r="AF158" i="42"/>
  <c r="AC158" i="42"/>
  <c r="AB158" i="42"/>
  <c r="AE54" i="44"/>
  <c r="AE227" i="42" s="1"/>
  <c r="AE57" i="42" s="1"/>
  <c r="AE91" i="42" s="1"/>
  <c r="AF54" i="44"/>
  <c r="AF227" i="42" s="1"/>
  <c r="AF57" i="42" s="1"/>
  <c r="AF91" i="42" s="1"/>
  <c r="AB54" i="44"/>
  <c r="AB227" i="42" s="1"/>
  <c r="AB57" i="42" s="1"/>
  <c r="AB91" i="42" s="1"/>
  <c r="AD54" i="44"/>
  <c r="AD227" i="42" s="1"/>
  <c r="AD57" i="42" s="1"/>
  <c r="AD91" i="42" s="1"/>
  <c r="AC54" i="44"/>
  <c r="AC227" i="42" s="1"/>
  <c r="AC57" i="42" s="1"/>
  <c r="AC91" i="42" s="1"/>
  <c r="AA54" i="44"/>
  <c r="AA227" i="42" s="1"/>
  <c r="AA57" i="42" s="1"/>
  <c r="AA91" i="42" s="1"/>
  <c r="AG146" i="41"/>
  <c r="AF21" i="44" s="1"/>
  <c r="AF146" i="41"/>
  <c r="AE21" i="44" s="1"/>
  <c r="AB146" i="41"/>
  <c r="AA21" i="44" s="1"/>
  <c r="AC146" i="41"/>
  <c r="AB21" i="44" s="1"/>
  <c r="AE146" i="41"/>
  <c r="AD21" i="44" s="1"/>
  <c r="AD146" i="41"/>
  <c r="AC21" i="44" s="1"/>
  <c r="AF125" i="42"/>
  <c r="AE125" i="42"/>
  <c r="AC125" i="42"/>
  <c r="AB125" i="42"/>
  <c r="AA125" i="42"/>
  <c r="AD125" i="42"/>
  <c r="AD248" i="41"/>
  <c r="AF248" i="41"/>
  <c r="AG248" i="41"/>
  <c r="AE248" i="41"/>
  <c r="AC248" i="41"/>
  <c r="AA248" i="41"/>
  <c r="Z125" i="42"/>
  <c r="Z227" i="42"/>
  <c r="Z57" i="42" s="1"/>
  <c r="Z91" i="42" s="1"/>
  <c r="AB248" i="41"/>
  <c r="Y157" i="42"/>
  <c r="Y89" i="42"/>
  <c r="M55" i="44"/>
  <c r="M228" i="42" s="1"/>
  <c r="H55" i="44"/>
  <c r="H228" i="42" s="1"/>
  <c r="S125" i="42"/>
  <c r="S55" i="44"/>
  <c r="S228" i="42" s="1"/>
  <c r="M91" i="42"/>
  <c r="H91" i="42"/>
  <c r="M125" i="42"/>
  <c r="H125" i="42"/>
  <c r="O125" i="42"/>
  <c r="O55" i="44"/>
  <c r="O228" i="42" s="1"/>
  <c r="G91" i="42"/>
  <c r="G125" i="42"/>
  <c r="G55" i="44"/>
  <c r="G228" i="42" s="1"/>
  <c r="W157" i="42"/>
  <c r="W89" i="42"/>
  <c r="X157" i="42"/>
  <c r="X89" i="42"/>
  <c r="U157" i="42"/>
  <c r="U89" i="42"/>
  <c r="V158" i="42"/>
  <c r="V90" i="42"/>
  <c r="D227" i="42"/>
  <c r="D55" i="44"/>
  <c r="D125" i="42"/>
  <c r="D91" i="42"/>
  <c r="Q126" i="42"/>
  <c r="Q228" i="42"/>
  <c r="S157" i="42"/>
  <c r="S89" i="42"/>
  <c r="T126" i="42"/>
  <c r="T228" i="42"/>
  <c r="W126" i="42"/>
  <c r="W228" i="42"/>
  <c r="L126" i="42"/>
  <c r="L92" i="42"/>
  <c r="L228" i="42"/>
  <c r="I126" i="42"/>
  <c r="I92" i="42"/>
  <c r="I228" i="42"/>
  <c r="Y126" i="42"/>
  <c r="Y228" i="42"/>
  <c r="F127" i="42"/>
  <c r="F93" i="42"/>
  <c r="F229" i="42"/>
  <c r="V127" i="42"/>
  <c r="V229" i="42"/>
  <c r="R157" i="42"/>
  <c r="R89" i="42"/>
  <c r="R126" i="42"/>
  <c r="R228" i="42"/>
  <c r="P158" i="42"/>
  <c r="P90" i="42"/>
  <c r="E126" i="42"/>
  <c r="E92" i="42"/>
  <c r="E228" i="42"/>
  <c r="O157" i="42"/>
  <c r="O89" i="42"/>
  <c r="N157" i="42"/>
  <c r="N89" i="42"/>
  <c r="U126" i="42"/>
  <c r="U228" i="42"/>
  <c r="J126" i="42"/>
  <c r="J92" i="42"/>
  <c r="J228" i="42"/>
  <c r="M157" i="42"/>
  <c r="M89" i="42"/>
  <c r="Q157" i="42"/>
  <c r="Q89" i="42"/>
  <c r="C126" i="42"/>
  <c r="C92" i="42"/>
  <c r="C228" i="42"/>
  <c r="N126" i="42"/>
  <c r="N92" i="42"/>
  <c r="N228" i="42"/>
  <c r="X126" i="42"/>
  <c r="X228" i="42"/>
  <c r="P93" i="42"/>
  <c r="P127" i="42"/>
  <c r="P229" i="42"/>
  <c r="K126" i="42"/>
  <c r="K92" i="42"/>
  <c r="K228" i="42"/>
  <c r="T157" i="42"/>
  <c r="T89" i="42"/>
  <c r="X56" i="42"/>
  <c r="Y56" i="42"/>
  <c r="S56" i="42"/>
  <c r="P57" i="42"/>
  <c r="W56" i="42"/>
  <c r="V57" i="42"/>
  <c r="Q56" i="42"/>
  <c r="T56" i="42"/>
  <c r="U56" i="42"/>
  <c r="R56" i="42"/>
  <c r="I56" i="42"/>
  <c r="I158" i="42" s="1"/>
  <c r="O56" i="42"/>
  <c r="L56" i="42"/>
  <c r="L158" i="42" s="1"/>
  <c r="K56" i="42"/>
  <c r="K158" i="42" s="1"/>
  <c r="M56" i="42"/>
  <c r="M158" i="42" s="1"/>
  <c r="D56" i="42"/>
  <c r="D158" i="42" s="1"/>
  <c r="F57" i="42"/>
  <c r="F159" i="42" s="1"/>
  <c r="J56" i="42"/>
  <c r="J158" i="42" s="1"/>
  <c r="N56" i="42"/>
  <c r="G56" i="42"/>
  <c r="G158" i="42" s="1"/>
  <c r="E56" i="42"/>
  <c r="E158" i="42" s="1"/>
  <c r="H56" i="42"/>
  <c r="H158" i="42" s="1"/>
  <c r="C56" i="42"/>
  <c r="C158" i="42" s="1"/>
  <c r="E56" i="44"/>
  <c r="C56" i="44"/>
  <c r="R56" i="44"/>
  <c r="M56" i="44"/>
  <c r="L56" i="44"/>
  <c r="X56" i="44"/>
  <c r="P57" i="44"/>
  <c r="V57" i="44"/>
  <c r="K56" i="44"/>
  <c r="N56" i="44"/>
  <c r="Y56" i="44"/>
  <c r="J56" i="44"/>
  <c r="W56" i="44"/>
  <c r="F57" i="44"/>
  <c r="U56" i="44"/>
  <c r="T56" i="44"/>
  <c r="I56" i="44"/>
  <c r="Q56" i="44"/>
  <c r="AC159" i="42" l="1"/>
  <c r="AB159" i="42"/>
  <c r="AE159" i="42"/>
  <c r="AA159" i="42"/>
  <c r="AF159" i="42"/>
  <c r="AD159" i="42"/>
  <c r="Z159" i="42"/>
  <c r="AC55" i="44"/>
  <c r="AC228" i="42" s="1"/>
  <c r="AC58" i="42" s="1"/>
  <c r="AC92" i="42" s="1"/>
  <c r="AB55" i="44"/>
  <c r="AB228" i="42" s="1"/>
  <c r="AB58" i="42" s="1"/>
  <c r="AB92" i="42" s="1"/>
  <c r="AF55" i="44"/>
  <c r="AF228" i="42" s="1"/>
  <c r="AF58" i="42" s="1"/>
  <c r="AF92" i="42" s="1"/>
  <c r="AD55" i="44"/>
  <c r="AD228" i="42" s="1"/>
  <c r="AD58" i="42" s="1"/>
  <c r="AE55" i="44"/>
  <c r="AE228" i="42" s="1"/>
  <c r="AE58" i="42" s="1"/>
  <c r="Z55" i="44"/>
  <c r="Z228" i="42" s="1"/>
  <c r="Z58" i="42" s="1"/>
  <c r="Z92" i="42" s="1"/>
  <c r="AA55" i="44"/>
  <c r="AA228" i="42" s="1"/>
  <c r="AA58" i="42" s="1"/>
  <c r="AA92" i="42" s="1"/>
  <c r="AG147" i="41"/>
  <c r="AF22" i="44" s="1"/>
  <c r="AE147" i="41"/>
  <c r="AD22" i="44" s="1"/>
  <c r="AC147" i="41"/>
  <c r="AB22" i="44" s="1"/>
  <c r="AB147" i="41"/>
  <c r="AA22" i="44" s="1"/>
  <c r="AD147" i="41"/>
  <c r="AC22" i="44" s="1"/>
  <c r="AF147" i="41"/>
  <c r="AE22" i="44" s="1"/>
  <c r="AF126" i="42"/>
  <c r="AD126" i="42"/>
  <c r="AA126" i="42"/>
  <c r="AE126" i="42"/>
  <c r="AC126" i="42"/>
  <c r="AB126" i="42"/>
  <c r="AG249" i="41"/>
  <c r="AD249" i="41"/>
  <c r="AE249" i="41"/>
  <c r="AF249" i="41"/>
  <c r="AC249" i="41"/>
  <c r="AB249" i="41"/>
  <c r="AA249" i="41"/>
  <c r="Z126" i="42"/>
  <c r="Y158" i="42"/>
  <c r="Y90" i="42"/>
  <c r="M92" i="42"/>
  <c r="M126" i="42"/>
  <c r="H56" i="44"/>
  <c r="H229" i="42" s="1"/>
  <c r="H92" i="42"/>
  <c r="H126" i="42"/>
  <c r="S56" i="44"/>
  <c r="S229" i="42" s="1"/>
  <c r="S126" i="42"/>
  <c r="O92" i="42"/>
  <c r="O126" i="42"/>
  <c r="O56" i="44"/>
  <c r="O229" i="42" s="1"/>
  <c r="G56" i="44"/>
  <c r="G229" i="42" s="1"/>
  <c r="G92" i="42"/>
  <c r="G126" i="42"/>
  <c r="V159" i="42"/>
  <c r="V91" i="42"/>
  <c r="W158" i="42"/>
  <c r="W90" i="42"/>
  <c r="U158" i="42"/>
  <c r="U90" i="42"/>
  <c r="X158" i="42"/>
  <c r="X90" i="42"/>
  <c r="D228" i="42"/>
  <c r="D92" i="42"/>
  <c r="D126" i="42"/>
  <c r="D56" i="44"/>
  <c r="W127" i="42"/>
  <c r="W229" i="42"/>
  <c r="N127" i="42"/>
  <c r="N93" i="42"/>
  <c r="N229" i="42"/>
  <c r="R127" i="42"/>
  <c r="R229" i="42"/>
  <c r="N158" i="42"/>
  <c r="N90" i="42"/>
  <c r="S158" i="42"/>
  <c r="S90" i="42"/>
  <c r="Y127" i="42"/>
  <c r="Y229" i="42"/>
  <c r="K127" i="42"/>
  <c r="K93" i="42"/>
  <c r="K229" i="42"/>
  <c r="I127" i="42"/>
  <c r="I93" i="42"/>
  <c r="I229" i="42"/>
  <c r="C127" i="42"/>
  <c r="C93" i="42"/>
  <c r="C229" i="42"/>
  <c r="R158" i="42"/>
  <c r="R90" i="42"/>
  <c r="T127" i="42"/>
  <c r="T229" i="42"/>
  <c r="V128" i="42"/>
  <c r="V230" i="42"/>
  <c r="O158" i="42"/>
  <c r="O90" i="42"/>
  <c r="P128" i="42"/>
  <c r="P94" i="42"/>
  <c r="P230" i="42"/>
  <c r="Q127" i="42"/>
  <c r="Q229" i="42"/>
  <c r="P159" i="42"/>
  <c r="P91" i="42"/>
  <c r="U127" i="42"/>
  <c r="U229" i="42"/>
  <c r="E127" i="42"/>
  <c r="E93" i="42"/>
  <c r="E229" i="42"/>
  <c r="T158" i="42"/>
  <c r="T90" i="42"/>
  <c r="F94" i="42"/>
  <c r="F128" i="42"/>
  <c r="F230" i="42"/>
  <c r="X127" i="42"/>
  <c r="X229" i="42"/>
  <c r="Q158" i="42"/>
  <c r="Q90" i="42"/>
  <c r="L127" i="42"/>
  <c r="L93" i="42"/>
  <c r="L229" i="42"/>
  <c r="J127" i="42"/>
  <c r="J93" i="42"/>
  <c r="J229" i="42"/>
  <c r="M93" i="42"/>
  <c r="M127" i="42"/>
  <c r="M229" i="42"/>
  <c r="Q57" i="42"/>
  <c r="R57" i="42"/>
  <c r="X57" i="42"/>
  <c r="Y57" i="42"/>
  <c r="V58" i="42"/>
  <c r="T57" i="42"/>
  <c r="S57" i="42"/>
  <c r="U57" i="42"/>
  <c r="P58" i="42"/>
  <c r="W57" i="42"/>
  <c r="K57" i="42"/>
  <c r="K159" i="42" s="1"/>
  <c r="O57" i="42"/>
  <c r="E57" i="42"/>
  <c r="E159" i="42" s="1"/>
  <c r="N57" i="42"/>
  <c r="N159" i="42" s="1"/>
  <c r="I57" i="42"/>
  <c r="I159" i="42" s="1"/>
  <c r="D57" i="42"/>
  <c r="D159" i="42" s="1"/>
  <c r="L57" i="42"/>
  <c r="L159" i="42" s="1"/>
  <c r="M57" i="42"/>
  <c r="M159" i="42" s="1"/>
  <c r="G57" i="42"/>
  <c r="G159" i="42" s="1"/>
  <c r="H57" i="42"/>
  <c r="H159" i="42" s="1"/>
  <c r="F58" i="42"/>
  <c r="F160" i="42" s="1"/>
  <c r="J57" i="42"/>
  <c r="J159" i="42" s="1"/>
  <c r="C57" i="42"/>
  <c r="C159" i="42" s="1"/>
  <c r="W57" i="44"/>
  <c r="K57" i="44"/>
  <c r="L57" i="44"/>
  <c r="C57" i="44"/>
  <c r="I57" i="44"/>
  <c r="P58" i="44"/>
  <c r="R57" i="44"/>
  <c r="Q57" i="44"/>
  <c r="F58" i="44"/>
  <c r="N57" i="44"/>
  <c r="X57" i="44"/>
  <c r="E57" i="44"/>
  <c r="Y57" i="44"/>
  <c r="U57" i="44"/>
  <c r="J57" i="44"/>
  <c r="V58" i="44"/>
  <c r="M57" i="44"/>
  <c r="T57" i="44"/>
  <c r="AA160" i="42" l="1"/>
  <c r="AB160" i="42"/>
  <c r="AE92" i="42"/>
  <c r="AE160" i="42"/>
  <c r="AD92" i="42"/>
  <c r="AD160" i="42"/>
  <c r="Z160" i="42"/>
  <c r="AC160" i="42"/>
  <c r="AF160" i="42"/>
  <c r="AE56" i="44"/>
  <c r="AE229" i="42" s="1"/>
  <c r="AE59" i="42" s="1"/>
  <c r="AD56" i="44"/>
  <c r="AD229" i="42" s="1"/>
  <c r="AD59" i="42" s="1"/>
  <c r="AD93" i="42" s="1"/>
  <c r="AF56" i="44"/>
  <c r="AF229" i="42" s="1"/>
  <c r="AF59" i="42" s="1"/>
  <c r="AF93" i="42" s="1"/>
  <c r="AC56" i="44"/>
  <c r="AC229" i="42" s="1"/>
  <c r="AC59" i="42" s="1"/>
  <c r="AC93" i="42" s="1"/>
  <c r="AB56" i="44"/>
  <c r="AB229" i="42" s="1"/>
  <c r="AB59" i="42" s="1"/>
  <c r="AA56" i="44"/>
  <c r="AA229" i="42" s="1"/>
  <c r="AA59" i="42" s="1"/>
  <c r="AA93" i="42" s="1"/>
  <c r="Z56" i="44"/>
  <c r="Z229" i="42" s="1"/>
  <c r="Z59" i="42" s="1"/>
  <c r="Z93" i="42" s="1"/>
  <c r="AG148" i="41"/>
  <c r="AF23" i="44" s="1"/>
  <c r="AD148" i="41"/>
  <c r="AC23" i="44" s="1"/>
  <c r="AB148" i="41"/>
  <c r="AA23" i="44" s="1"/>
  <c r="AC148" i="41"/>
  <c r="AB23" i="44" s="1"/>
  <c r="AF148" i="41"/>
  <c r="AE23" i="44" s="1"/>
  <c r="AE148" i="41"/>
  <c r="AD23" i="44" s="1"/>
  <c r="AF127" i="42"/>
  <c r="AE127" i="42"/>
  <c r="AC127" i="42"/>
  <c r="AD127" i="42"/>
  <c r="AA127" i="42"/>
  <c r="AB127" i="42"/>
  <c r="AD250" i="41"/>
  <c r="AF250" i="41"/>
  <c r="AE250" i="41"/>
  <c r="AC250" i="41"/>
  <c r="AG250" i="41"/>
  <c r="AA250" i="41"/>
  <c r="Z127" i="42"/>
  <c r="AB250" i="41"/>
  <c r="Y159" i="42"/>
  <c r="Y91" i="42"/>
  <c r="H127" i="42"/>
  <c r="H57" i="44"/>
  <c r="H230" i="42" s="1"/>
  <c r="H93" i="42"/>
  <c r="S127" i="42"/>
  <c r="S57" i="44"/>
  <c r="S230" i="42" s="1"/>
  <c r="O57" i="44"/>
  <c r="O230" i="42" s="1"/>
  <c r="O127" i="42"/>
  <c r="O93" i="42"/>
  <c r="G127" i="42"/>
  <c r="G57" i="44"/>
  <c r="G230" i="42" s="1"/>
  <c r="G93" i="42"/>
  <c r="U159" i="42"/>
  <c r="U91" i="42"/>
  <c r="V160" i="42"/>
  <c r="V92" i="42"/>
  <c r="X159" i="42"/>
  <c r="X91" i="42"/>
  <c r="W159" i="42"/>
  <c r="W91" i="42"/>
  <c r="D229" i="42"/>
  <c r="D127" i="42"/>
  <c r="D93" i="42"/>
  <c r="D57" i="44"/>
  <c r="E128" i="42"/>
  <c r="E94" i="42"/>
  <c r="E230" i="42"/>
  <c r="I94" i="42"/>
  <c r="I128" i="42"/>
  <c r="I230" i="42"/>
  <c r="P95" i="42"/>
  <c r="P129" i="42"/>
  <c r="P231" i="42"/>
  <c r="T159" i="42"/>
  <c r="T91" i="42"/>
  <c r="C128" i="42"/>
  <c r="C94" i="42"/>
  <c r="C230" i="42"/>
  <c r="O159" i="42"/>
  <c r="O91" i="42"/>
  <c r="X128" i="42"/>
  <c r="X230" i="42"/>
  <c r="M128" i="42"/>
  <c r="M94" i="42"/>
  <c r="M230" i="42"/>
  <c r="N94" i="42"/>
  <c r="N128" i="42"/>
  <c r="N230" i="42"/>
  <c r="L128" i="42"/>
  <c r="L94" i="42"/>
  <c r="L230" i="42"/>
  <c r="V129" i="42"/>
  <c r="V231" i="42"/>
  <c r="F129" i="42"/>
  <c r="F95" i="42"/>
  <c r="F231" i="42"/>
  <c r="K128" i="42"/>
  <c r="K94" i="42"/>
  <c r="K230" i="42"/>
  <c r="R159" i="42"/>
  <c r="R91" i="42"/>
  <c r="J128" i="42"/>
  <c r="J94" i="42"/>
  <c r="J230" i="42"/>
  <c r="Q128" i="42"/>
  <c r="Q94" i="42"/>
  <c r="Q230" i="42"/>
  <c r="W128" i="42"/>
  <c r="W230" i="42"/>
  <c r="P160" i="42"/>
  <c r="P92" i="42"/>
  <c r="Q159" i="42"/>
  <c r="Q91" i="42"/>
  <c r="T128" i="42"/>
  <c r="T230" i="42"/>
  <c r="U128" i="42"/>
  <c r="U230" i="42"/>
  <c r="R128" i="42"/>
  <c r="R230" i="42"/>
  <c r="Y128" i="42"/>
  <c r="Y230" i="42"/>
  <c r="S159" i="42"/>
  <c r="S91" i="42"/>
  <c r="Q58" i="42"/>
  <c r="R58" i="42"/>
  <c r="X58" i="42"/>
  <c r="P59" i="42"/>
  <c r="P161" i="42" s="1"/>
  <c r="Y58" i="42"/>
  <c r="T58" i="42"/>
  <c r="W58" i="42"/>
  <c r="S58" i="42"/>
  <c r="V59" i="42"/>
  <c r="U58" i="42"/>
  <c r="H58" i="42"/>
  <c r="H160" i="42" s="1"/>
  <c r="D58" i="42"/>
  <c r="D160" i="42" s="1"/>
  <c r="L58" i="42"/>
  <c r="L160" i="42" s="1"/>
  <c r="I58" i="42"/>
  <c r="I160" i="42" s="1"/>
  <c r="E58" i="42"/>
  <c r="E160" i="42" s="1"/>
  <c r="M58" i="42"/>
  <c r="M160" i="42" s="1"/>
  <c r="N58" i="42"/>
  <c r="N160" i="42" s="1"/>
  <c r="K58" i="42"/>
  <c r="K160" i="42" s="1"/>
  <c r="O58" i="42"/>
  <c r="O160" i="42" s="1"/>
  <c r="F59" i="42"/>
  <c r="F161" i="42" s="1"/>
  <c r="J58" i="42"/>
  <c r="J160" i="42" s="1"/>
  <c r="G58" i="42"/>
  <c r="G160" i="42" s="1"/>
  <c r="C58" i="42"/>
  <c r="C160" i="42" s="1"/>
  <c r="T58" i="44"/>
  <c r="F59" i="44"/>
  <c r="P59" i="44"/>
  <c r="K58" i="44"/>
  <c r="X58" i="44"/>
  <c r="C58" i="44"/>
  <c r="V59" i="44"/>
  <c r="M58" i="44"/>
  <c r="L58" i="44"/>
  <c r="Y58" i="44"/>
  <c r="N58" i="44"/>
  <c r="U58" i="44"/>
  <c r="H58" i="44"/>
  <c r="E58" i="44"/>
  <c r="Q58" i="44"/>
  <c r="I58" i="44"/>
  <c r="W58" i="44"/>
  <c r="R58" i="44"/>
  <c r="J58" i="44"/>
  <c r="AD161" i="42" l="1"/>
  <c r="AF161" i="42"/>
  <c r="AA161" i="42"/>
  <c r="AC161" i="42"/>
  <c r="AB93" i="42"/>
  <c r="AB161" i="42"/>
  <c r="AE93" i="42"/>
  <c r="AE161" i="42"/>
  <c r="Z161" i="42"/>
  <c r="AD57" i="44"/>
  <c r="AD230" i="42" s="1"/>
  <c r="AD60" i="42" s="1"/>
  <c r="AD94" i="42" s="1"/>
  <c r="AF57" i="44"/>
  <c r="AF230" i="42" s="1"/>
  <c r="AF60" i="42" s="1"/>
  <c r="AF94" i="42" s="1"/>
  <c r="AE57" i="44"/>
  <c r="AE230" i="42" s="1"/>
  <c r="AE60" i="42" s="1"/>
  <c r="AB57" i="44"/>
  <c r="AB230" i="42" s="1"/>
  <c r="AB60" i="42" s="1"/>
  <c r="AB94" i="42" s="1"/>
  <c r="AC57" i="44"/>
  <c r="AC230" i="42" s="1"/>
  <c r="AC60" i="42" s="1"/>
  <c r="Z57" i="44"/>
  <c r="Z230" i="42" s="1"/>
  <c r="Z60" i="42" s="1"/>
  <c r="Z94" i="42" s="1"/>
  <c r="AA57" i="44"/>
  <c r="AA230" i="42" s="1"/>
  <c r="AA60" i="42" s="1"/>
  <c r="AA94" i="42" s="1"/>
  <c r="AG149" i="41"/>
  <c r="AF24" i="44" s="1"/>
  <c r="AF149" i="41"/>
  <c r="AE24" i="44" s="1"/>
  <c r="AC149" i="41"/>
  <c r="AB24" i="44" s="1"/>
  <c r="AB149" i="41"/>
  <c r="AA24" i="44" s="1"/>
  <c r="AE149" i="41"/>
  <c r="AD24" i="44" s="1"/>
  <c r="AD149" i="41"/>
  <c r="AC24" i="44" s="1"/>
  <c r="AF128" i="42"/>
  <c r="AB128" i="42"/>
  <c r="AD128" i="42"/>
  <c r="AA128" i="42"/>
  <c r="AC128" i="42"/>
  <c r="AE128" i="42"/>
  <c r="AE251" i="41"/>
  <c r="AD251" i="41"/>
  <c r="AC251" i="41"/>
  <c r="AF251" i="41"/>
  <c r="AG251" i="41"/>
  <c r="AB251" i="41"/>
  <c r="AA251" i="41"/>
  <c r="Z58" i="44" s="1"/>
  <c r="Z128" i="42"/>
  <c r="Y160" i="42"/>
  <c r="Y92" i="42"/>
  <c r="H128" i="42"/>
  <c r="H94" i="42"/>
  <c r="S58" i="44"/>
  <c r="S231" i="42" s="1"/>
  <c r="S128" i="42"/>
  <c r="O58" i="44"/>
  <c r="O231" i="42" s="1"/>
  <c r="O128" i="42"/>
  <c r="O94" i="42"/>
  <c r="G128" i="42"/>
  <c r="G58" i="44"/>
  <c r="G231" i="42" s="1"/>
  <c r="G94" i="42"/>
  <c r="V161" i="42"/>
  <c r="V93" i="42"/>
  <c r="W160" i="42"/>
  <c r="W92" i="42"/>
  <c r="X160" i="42"/>
  <c r="X92" i="42"/>
  <c r="U160" i="42"/>
  <c r="U92" i="42"/>
  <c r="D128" i="42"/>
  <c r="D94" i="42"/>
  <c r="D58" i="44"/>
  <c r="D230" i="42"/>
  <c r="F130" i="42"/>
  <c r="F96" i="42"/>
  <c r="F232" i="42"/>
  <c r="R160" i="42"/>
  <c r="R92" i="42"/>
  <c r="H95" i="42"/>
  <c r="H129" i="42"/>
  <c r="H231" i="42"/>
  <c r="V130" i="42"/>
  <c r="V232" i="42"/>
  <c r="L129" i="42"/>
  <c r="L95" i="42"/>
  <c r="L231" i="42"/>
  <c r="U129" i="42"/>
  <c r="U231" i="42"/>
  <c r="T160" i="42"/>
  <c r="T92" i="42"/>
  <c r="J129" i="42"/>
  <c r="J95" i="42"/>
  <c r="J231" i="42"/>
  <c r="C129" i="42"/>
  <c r="C95" i="42"/>
  <c r="C231" i="42"/>
  <c r="R129" i="42"/>
  <c r="R95" i="42"/>
  <c r="R231" i="42"/>
  <c r="N129" i="42"/>
  <c r="N95" i="42"/>
  <c r="N231" i="42"/>
  <c r="X129" i="42"/>
  <c r="X231" i="42"/>
  <c r="T129" i="42"/>
  <c r="T231" i="42"/>
  <c r="S160" i="42"/>
  <c r="S92" i="42"/>
  <c r="W129" i="42"/>
  <c r="W231" i="42"/>
  <c r="Y129" i="42"/>
  <c r="Y231" i="42"/>
  <c r="K129" i="42"/>
  <c r="K95" i="42"/>
  <c r="K231" i="42"/>
  <c r="P130" i="42"/>
  <c r="P96" i="42"/>
  <c r="P232" i="42"/>
  <c r="I129" i="42"/>
  <c r="I95" i="42"/>
  <c r="I231" i="42"/>
  <c r="Q129" i="42"/>
  <c r="Q95" i="42"/>
  <c r="Q231" i="42"/>
  <c r="E129" i="42"/>
  <c r="E95" i="42"/>
  <c r="E231" i="42"/>
  <c r="M129" i="42"/>
  <c r="M95" i="42"/>
  <c r="M231" i="42"/>
  <c r="Q160" i="42"/>
  <c r="Q92" i="42"/>
  <c r="Y59" i="42"/>
  <c r="Q59" i="42"/>
  <c r="P60" i="42"/>
  <c r="P162" i="42" s="1"/>
  <c r="R59" i="42"/>
  <c r="V60" i="42"/>
  <c r="S59" i="42"/>
  <c r="T59" i="42"/>
  <c r="X59" i="42"/>
  <c r="W59" i="42"/>
  <c r="U59" i="42"/>
  <c r="I59" i="42"/>
  <c r="I161" i="42" s="1"/>
  <c r="D59" i="42"/>
  <c r="D161" i="42" s="1"/>
  <c r="K59" i="42"/>
  <c r="K161" i="42" s="1"/>
  <c r="N59" i="42"/>
  <c r="N161" i="42" s="1"/>
  <c r="E59" i="42"/>
  <c r="E161" i="42" s="1"/>
  <c r="G59" i="42"/>
  <c r="G161" i="42" s="1"/>
  <c r="M59" i="42"/>
  <c r="M161" i="42" s="1"/>
  <c r="H59" i="42"/>
  <c r="H161" i="42" s="1"/>
  <c r="J59" i="42"/>
  <c r="J161" i="42" s="1"/>
  <c r="F60" i="42"/>
  <c r="F162" i="42" s="1"/>
  <c r="O59" i="42"/>
  <c r="O161" i="42" s="1"/>
  <c r="L59" i="42"/>
  <c r="L161" i="42" s="1"/>
  <c r="C59" i="42"/>
  <c r="C161" i="42" s="1"/>
  <c r="J59" i="44"/>
  <c r="C59" i="44"/>
  <c r="F60" i="44"/>
  <c r="Q59" i="44"/>
  <c r="U59" i="44"/>
  <c r="L59" i="44"/>
  <c r="V60" i="44"/>
  <c r="P60" i="44"/>
  <c r="I59" i="44"/>
  <c r="H59" i="44"/>
  <c r="Y59" i="44"/>
  <c r="K59" i="44"/>
  <c r="T59" i="44"/>
  <c r="W59" i="44"/>
  <c r="R59" i="44"/>
  <c r="X59" i="44"/>
  <c r="E59" i="44"/>
  <c r="N59" i="44"/>
  <c r="M59" i="44"/>
  <c r="AB162" i="42" l="1"/>
  <c r="Z162" i="42"/>
  <c r="AF162" i="42"/>
  <c r="AA162" i="42"/>
  <c r="AC94" i="42"/>
  <c r="AC162" i="42"/>
  <c r="AE94" i="42"/>
  <c r="AE162" i="42"/>
  <c r="AD162" i="42"/>
  <c r="AC58" i="44"/>
  <c r="AC231" i="42" s="1"/>
  <c r="AC61" i="42" s="1"/>
  <c r="AC95" i="42" s="1"/>
  <c r="AE58" i="44"/>
  <c r="AE231" i="42" s="1"/>
  <c r="AE61" i="42" s="1"/>
  <c r="AF58" i="44"/>
  <c r="AF231" i="42" s="1"/>
  <c r="AF61" i="42" s="1"/>
  <c r="AD58" i="44"/>
  <c r="AD231" i="42" s="1"/>
  <c r="AD61" i="42" s="1"/>
  <c r="AB58" i="44"/>
  <c r="AB231" i="42" s="1"/>
  <c r="AB61" i="42" s="1"/>
  <c r="AB95" i="42" s="1"/>
  <c r="AA58" i="44"/>
  <c r="AA231" i="42" s="1"/>
  <c r="AA61" i="42" s="1"/>
  <c r="AA95" i="42" s="1"/>
  <c r="AG150" i="41"/>
  <c r="AF25" i="44" s="1"/>
  <c r="AD150" i="41"/>
  <c r="AC25" i="44" s="1"/>
  <c r="AE150" i="41"/>
  <c r="AD25" i="44" s="1"/>
  <c r="AB150" i="41"/>
  <c r="AA25" i="44" s="1"/>
  <c r="AC150" i="41"/>
  <c r="AB25" i="44" s="1"/>
  <c r="AF150" i="41"/>
  <c r="AE25" i="44" s="1"/>
  <c r="AF129" i="42"/>
  <c r="AE129" i="42"/>
  <c r="AB129" i="42"/>
  <c r="AC129" i="42"/>
  <c r="AD129" i="42"/>
  <c r="AA129" i="42"/>
  <c r="AF252" i="41"/>
  <c r="AD252" i="41"/>
  <c r="AC252" i="41"/>
  <c r="AG252" i="41"/>
  <c r="AE252" i="41"/>
  <c r="AA252" i="41"/>
  <c r="Z129" i="42"/>
  <c r="Z231" i="42"/>
  <c r="Z61" i="42" s="1"/>
  <c r="Z95" i="42" s="1"/>
  <c r="AB252" i="41"/>
  <c r="Y161" i="42"/>
  <c r="Y93" i="42"/>
  <c r="S59" i="44"/>
  <c r="S232" i="42" s="1"/>
  <c r="S129" i="42"/>
  <c r="O59" i="44"/>
  <c r="O232" i="42" s="1"/>
  <c r="O129" i="42"/>
  <c r="O95" i="42"/>
  <c r="G59" i="44"/>
  <c r="G232" i="42" s="1"/>
  <c r="G129" i="42"/>
  <c r="G95" i="42"/>
  <c r="U161" i="42"/>
  <c r="U93" i="42"/>
  <c r="W161" i="42"/>
  <c r="W93" i="42"/>
  <c r="X161" i="42"/>
  <c r="X93" i="42"/>
  <c r="V162" i="42"/>
  <c r="V94" i="42"/>
  <c r="D59" i="44"/>
  <c r="D231" i="42"/>
  <c r="D95" i="42"/>
  <c r="D129" i="42"/>
  <c r="T130" i="42"/>
  <c r="T232" i="42"/>
  <c r="K130" i="42"/>
  <c r="K96" i="42"/>
  <c r="K232" i="42"/>
  <c r="R161" i="42"/>
  <c r="R93" i="42"/>
  <c r="Y130" i="42"/>
  <c r="Y232" i="42"/>
  <c r="Q96" i="42"/>
  <c r="Q130" i="42"/>
  <c r="Q232" i="42"/>
  <c r="F131" i="42"/>
  <c r="F97" i="42"/>
  <c r="F233" i="42"/>
  <c r="M130" i="42"/>
  <c r="M96" i="42"/>
  <c r="M232" i="42"/>
  <c r="S161" i="42"/>
  <c r="S93" i="42"/>
  <c r="E130" i="42"/>
  <c r="E96" i="42"/>
  <c r="E232" i="42"/>
  <c r="X130" i="42"/>
  <c r="X232" i="42"/>
  <c r="R130" i="42"/>
  <c r="R96" i="42"/>
  <c r="R232" i="42"/>
  <c r="I130" i="42"/>
  <c r="I96" i="42"/>
  <c r="I232" i="42"/>
  <c r="C130" i="42"/>
  <c r="C96" i="42"/>
  <c r="C232" i="42"/>
  <c r="L130" i="42"/>
  <c r="L96" i="42"/>
  <c r="L232" i="42"/>
  <c r="U130" i="42"/>
  <c r="U232" i="42"/>
  <c r="H130" i="42"/>
  <c r="H96" i="42"/>
  <c r="H232" i="42"/>
  <c r="Q161" i="42"/>
  <c r="Q93" i="42"/>
  <c r="P131" i="42"/>
  <c r="P97" i="42"/>
  <c r="P233" i="42"/>
  <c r="J130" i="42"/>
  <c r="J96" i="42"/>
  <c r="J232" i="42"/>
  <c r="V131" i="42"/>
  <c r="V233" i="42"/>
  <c r="T161" i="42"/>
  <c r="T93" i="42"/>
  <c r="W130" i="42"/>
  <c r="W232" i="42"/>
  <c r="N130" i="42"/>
  <c r="N96" i="42"/>
  <c r="N232" i="42"/>
  <c r="W60" i="42"/>
  <c r="Q60" i="42"/>
  <c r="Q162" i="42" s="1"/>
  <c r="P61" i="42"/>
  <c r="P163" i="42" s="1"/>
  <c r="T60" i="42"/>
  <c r="S60" i="42"/>
  <c r="X60" i="42"/>
  <c r="V61" i="42"/>
  <c r="R60" i="42"/>
  <c r="Y60" i="42"/>
  <c r="U60" i="42"/>
  <c r="G60" i="42"/>
  <c r="G162" i="42" s="1"/>
  <c r="I60" i="42"/>
  <c r="I162" i="42" s="1"/>
  <c r="J60" i="42"/>
  <c r="J162" i="42" s="1"/>
  <c r="H60" i="42"/>
  <c r="H162" i="42" s="1"/>
  <c r="K60" i="42"/>
  <c r="K162" i="42" s="1"/>
  <c r="D60" i="42"/>
  <c r="D162" i="42" s="1"/>
  <c r="L60" i="42"/>
  <c r="L162" i="42" s="1"/>
  <c r="N60" i="42"/>
  <c r="N162" i="42" s="1"/>
  <c r="E60" i="42"/>
  <c r="E162" i="42" s="1"/>
  <c r="M60" i="42"/>
  <c r="M162" i="42" s="1"/>
  <c r="F61" i="42"/>
  <c r="F163" i="42" s="1"/>
  <c r="O60" i="42"/>
  <c r="O162" i="42" s="1"/>
  <c r="C60" i="42"/>
  <c r="C162" i="42" s="1"/>
  <c r="T60" i="44"/>
  <c r="H60" i="44"/>
  <c r="L60" i="44"/>
  <c r="F61" i="44"/>
  <c r="P61" i="44"/>
  <c r="M60" i="44"/>
  <c r="X60" i="44"/>
  <c r="V61" i="44"/>
  <c r="Q60" i="44"/>
  <c r="E60" i="44"/>
  <c r="W60" i="44"/>
  <c r="Y60" i="44"/>
  <c r="J60" i="44"/>
  <c r="U60" i="44"/>
  <c r="K60" i="44"/>
  <c r="I60" i="44"/>
  <c r="C60" i="44"/>
  <c r="N60" i="44"/>
  <c r="R60" i="44"/>
  <c r="AA163" i="42" l="1"/>
  <c r="AC163" i="42"/>
  <c r="AE95" i="42"/>
  <c r="AE163" i="42"/>
  <c r="AD95" i="42"/>
  <c r="AD163" i="42"/>
  <c r="AF95" i="42"/>
  <c r="AF163" i="42"/>
  <c r="Z163" i="42"/>
  <c r="AB163" i="42"/>
  <c r="AE59" i="44"/>
  <c r="AE232" i="42" s="1"/>
  <c r="AE62" i="42" s="1"/>
  <c r="AE96" i="42" s="1"/>
  <c r="AD59" i="44"/>
  <c r="AD232" i="42" s="1"/>
  <c r="AD62" i="42" s="1"/>
  <c r="AD96" i="42" s="1"/>
  <c r="AB59" i="44"/>
  <c r="AB232" i="42" s="1"/>
  <c r="AB62" i="42" s="1"/>
  <c r="AB96" i="42" s="1"/>
  <c r="AF59" i="44"/>
  <c r="AF232" i="42" s="1"/>
  <c r="AF62" i="42" s="1"/>
  <c r="AF96" i="42" s="1"/>
  <c r="AC59" i="44"/>
  <c r="AC232" i="42" s="1"/>
  <c r="AC62" i="42" s="1"/>
  <c r="AC96" i="42" s="1"/>
  <c r="AA59" i="44"/>
  <c r="AA232" i="42" s="1"/>
  <c r="AA62" i="42" s="1"/>
  <c r="AA96" i="42" s="1"/>
  <c r="Z59" i="44"/>
  <c r="Z232" i="42" s="1"/>
  <c r="Z62" i="42" s="1"/>
  <c r="Z96" i="42" s="1"/>
  <c r="AG151" i="41"/>
  <c r="AF26" i="44" s="1"/>
  <c r="AC151" i="41"/>
  <c r="AB26" i="44" s="1"/>
  <c r="AB151" i="41"/>
  <c r="AA26" i="44" s="1"/>
  <c r="AE151" i="41"/>
  <c r="AD26" i="44" s="1"/>
  <c r="AF151" i="41"/>
  <c r="AE26" i="44" s="1"/>
  <c r="AD151" i="41"/>
  <c r="AC26" i="44" s="1"/>
  <c r="AF130" i="42"/>
  <c r="AB130" i="42"/>
  <c r="AA130" i="42"/>
  <c r="AE130" i="42"/>
  <c r="AC130" i="42"/>
  <c r="AD130" i="42"/>
  <c r="AC253" i="41"/>
  <c r="AD253" i="41"/>
  <c r="AG253" i="41"/>
  <c r="AE253" i="41"/>
  <c r="AF253" i="41"/>
  <c r="AB253" i="41"/>
  <c r="AA253" i="41"/>
  <c r="Z60" i="44" s="1"/>
  <c r="Z130" i="42"/>
  <c r="Y162" i="42"/>
  <c r="Y94" i="42"/>
  <c r="S60" i="44"/>
  <c r="S233" i="42" s="1"/>
  <c r="O60" i="44"/>
  <c r="O233" i="42" s="1"/>
  <c r="O96" i="42"/>
  <c r="O130" i="42"/>
  <c r="S96" i="42"/>
  <c r="S130" i="42"/>
  <c r="G130" i="42"/>
  <c r="G60" i="44"/>
  <c r="G233" i="42" s="1"/>
  <c r="G96" i="42"/>
  <c r="U162" i="42"/>
  <c r="U94" i="42"/>
  <c r="W162" i="42"/>
  <c r="W94" i="42"/>
  <c r="V163" i="42"/>
  <c r="V95" i="42"/>
  <c r="X162" i="42"/>
  <c r="X94" i="42"/>
  <c r="D60" i="44"/>
  <c r="D96" i="42"/>
  <c r="D232" i="42"/>
  <c r="D130" i="42"/>
  <c r="U131" i="42"/>
  <c r="U233" i="42"/>
  <c r="R97" i="42"/>
  <c r="R131" i="42"/>
  <c r="R233" i="42"/>
  <c r="L97" i="42"/>
  <c r="L131" i="42"/>
  <c r="L233" i="42"/>
  <c r="X131" i="42"/>
  <c r="X233" i="42"/>
  <c r="R162" i="42"/>
  <c r="R94" i="42"/>
  <c r="P132" i="42"/>
  <c r="P98" i="42"/>
  <c r="P234" i="42"/>
  <c r="C131" i="42"/>
  <c r="C97" i="42"/>
  <c r="C233" i="42"/>
  <c r="T162" i="42"/>
  <c r="T94" i="42"/>
  <c r="H131" i="42"/>
  <c r="H97" i="42"/>
  <c r="H233" i="42"/>
  <c r="V132" i="42"/>
  <c r="V234" i="42"/>
  <c r="E131" i="42"/>
  <c r="E97" i="42"/>
  <c r="E233" i="42"/>
  <c r="Q131" i="42"/>
  <c r="Q97" i="42"/>
  <c r="Q233" i="42"/>
  <c r="I131" i="42"/>
  <c r="I97" i="42"/>
  <c r="I233" i="42"/>
  <c r="T97" i="42"/>
  <c r="T131" i="42"/>
  <c r="T233" i="42"/>
  <c r="K131" i="42"/>
  <c r="K97" i="42"/>
  <c r="K233" i="42"/>
  <c r="J97" i="42"/>
  <c r="J131" i="42"/>
  <c r="J233" i="42"/>
  <c r="M131" i="42"/>
  <c r="M97" i="42"/>
  <c r="M233" i="42"/>
  <c r="O131" i="42"/>
  <c r="O97" i="42"/>
  <c r="Y131" i="42"/>
  <c r="Y233" i="42"/>
  <c r="N131" i="42"/>
  <c r="N97" i="42"/>
  <c r="N233" i="42"/>
  <c r="W131" i="42"/>
  <c r="W233" i="42"/>
  <c r="F132" i="42"/>
  <c r="F98" i="42"/>
  <c r="F234" i="42"/>
  <c r="S162" i="42"/>
  <c r="S94" i="42"/>
  <c r="X61" i="42"/>
  <c r="T61" i="42"/>
  <c r="Q61" i="42"/>
  <c r="Q163" i="42" s="1"/>
  <c r="P62" i="42"/>
  <c r="P164" i="42" s="1"/>
  <c r="Y61" i="42"/>
  <c r="R61" i="42"/>
  <c r="R163" i="42" s="1"/>
  <c r="W61" i="42"/>
  <c r="U61" i="42"/>
  <c r="S61" i="42"/>
  <c r="V62" i="42"/>
  <c r="I61" i="42"/>
  <c r="I163" i="42" s="1"/>
  <c r="O61" i="42"/>
  <c r="O163" i="42" s="1"/>
  <c r="H61" i="42"/>
  <c r="H163" i="42" s="1"/>
  <c r="G61" i="42"/>
  <c r="G163" i="42" s="1"/>
  <c r="K61" i="42"/>
  <c r="K163" i="42" s="1"/>
  <c r="M61" i="42"/>
  <c r="M163" i="42" s="1"/>
  <c r="D61" i="42"/>
  <c r="D163" i="42" s="1"/>
  <c r="N61" i="42"/>
  <c r="N163" i="42" s="1"/>
  <c r="F62" i="42"/>
  <c r="F164" i="42" s="1"/>
  <c r="L61" i="42"/>
  <c r="L163" i="42" s="1"/>
  <c r="E61" i="42"/>
  <c r="E163" i="42" s="1"/>
  <c r="J61" i="42"/>
  <c r="J163" i="42" s="1"/>
  <c r="C61" i="42"/>
  <c r="C163" i="42" s="1"/>
  <c r="Y61" i="44"/>
  <c r="V62" i="44"/>
  <c r="P62" i="44"/>
  <c r="T61" i="44"/>
  <c r="R61" i="44"/>
  <c r="I61" i="44"/>
  <c r="M61" i="44"/>
  <c r="H61" i="44"/>
  <c r="J61" i="44"/>
  <c r="Q61" i="44"/>
  <c r="U61" i="44"/>
  <c r="E61" i="44"/>
  <c r="L61" i="44"/>
  <c r="O61" i="44"/>
  <c r="C61" i="44"/>
  <c r="X61" i="44"/>
  <c r="W61" i="44"/>
  <c r="F62" i="44"/>
  <c r="N61" i="44"/>
  <c r="K61" i="44"/>
  <c r="Z164" i="42" l="1"/>
  <c r="AD164" i="42"/>
  <c r="AA164" i="42"/>
  <c r="AB164" i="42"/>
  <c r="AC164" i="42"/>
  <c r="AF164" i="42"/>
  <c r="AE164" i="42"/>
  <c r="AB60" i="44"/>
  <c r="AB233" i="42" s="1"/>
  <c r="AB63" i="42" s="1"/>
  <c r="AC60" i="44"/>
  <c r="AC233" i="42" s="1"/>
  <c r="AC63" i="42" s="1"/>
  <c r="AC97" i="42" s="1"/>
  <c r="AF60" i="44"/>
  <c r="AF233" i="42" s="1"/>
  <c r="AF63" i="42" s="1"/>
  <c r="AF97" i="42" s="1"/>
  <c r="AE60" i="44"/>
  <c r="AE233" i="42" s="1"/>
  <c r="AE63" i="42" s="1"/>
  <c r="AD60" i="44"/>
  <c r="AD233" i="42" s="1"/>
  <c r="AD63" i="42" s="1"/>
  <c r="AD97" i="42" s="1"/>
  <c r="AA60" i="44"/>
  <c r="AA233" i="42" s="1"/>
  <c r="AA63" i="42" s="1"/>
  <c r="AA97" i="42" s="1"/>
  <c r="AG152" i="41"/>
  <c r="AF27" i="44" s="1"/>
  <c r="AF152" i="41"/>
  <c r="AE27" i="44" s="1"/>
  <c r="AE152" i="41"/>
  <c r="AD27" i="44" s="1"/>
  <c r="AB152" i="41"/>
  <c r="AA27" i="44" s="1"/>
  <c r="AD152" i="41"/>
  <c r="AC27" i="44" s="1"/>
  <c r="AC152" i="41"/>
  <c r="AB27" i="44" s="1"/>
  <c r="AF131" i="42"/>
  <c r="AD131" i="42"/>
  <c r="AC131" i="42"/>
  <c r="AB131" i="42"/>
  <c r="AA131" i="42"/>
  <c r="AE131" i="42"/>
  <c r="AD254" i="41"/>
  <c r="AE254" i="41"/>
  <c r="AG254" i="41"/>
  <c r="AF254" i="41"/>
  <c r="AC254" i="41"/>
  <c r="AA254" i="41"/>
  <c r="Z61" i="44" s="1"/>
  <c r="Z131" i="42"/>
  <c r="Z233" i="42"/>
  <c r="Z63" i="42" s="1"/>
  <c r="Z97" i="42" s="1"/>
  <c r="AB254" i="41"/>
  <c r="Y163" i="42"/>
  <c r="Y95" i="42"/>
  <c r="S61" i="44"/>
  <c r="S234" i="42" s="1"/>
  <c r="S131" i="42"/>
  <c r="S97" i="42"/>
  <c r="G131" i="42"/>
  <c r="G61" i="44"/>
  <c r="G234" i="42" s="1"/>
  <c r="G97" i="42"/>
  <c r="V164" i="42"/>
  <c r="V96" i="42"/>
  <c r="X163" i="42"/>
  <c r="X95" i="42"/>
  <c r="U163" i="42"/>
  <c r="U95" i="42"/>
  <c r="W163" i="42"/>
  <c r="W95" i="42"/>
  <c r="D233" i="42"/>
  <c r="D97" i="42"/>
  <c r="D131" i="42"/>
  <c r="D61" i="44"/>
  <c r="F99" i="42"/>
  <c r="F133" i="42"/>
  <c r="F235" i="42"/>
  <c r="O132" i="42"/>
  <c r="O98" i="42"/>
  <c r="O234" i="42"/>
  <c r="L132" i="42"/>
  <c r="L98" i="42"/>
  <c r="L234" i="42"/>
  <c r="I132" i="42"/>
  <c r="I98" i="42"/>
  <c r="I234" i="42"/>
  <c r="K98" i="42"/>
  <c r="K132" i="42"/>
  <c r="K234" i="42"/>
  <c r="N132" i="42"/>
  <c r="N98" i="42"/>
  <c r="N234" i="42"/>
  <c r="E132" i="42"/>
  <c r="E98" i="42"/>
  <c r="E234" i="42"/>
  <c r="R132" i="42"/>
  <c r="R98" i="42"/>
  <c r="R234" i="42"/>
  <c r="P133" i="42"/>
  <c r="P99" i="42"/>
  <c r="P235" i="42"/>
  <c r="T163" i="42"/>
  <c r="T95" i="42"/>
  <c r="T132" i="42"/>
  <c r="T98" i="42"/>
  <c r="T234" i="42"/>
  <c r="Q132" i="42"/>
  <c r="Q98" i="42"/>
  <c r="Q234" i="42"/>
  <c r="V133" i="42"/>
  <c r="V99" i="42"/>
  <c r="V235" i="42"/>
  <c r="U98" i="42"/>
  <c r="U132" i="42"/>
  <c r="U234" i="42"/>
  <c r="S132" i="42"/>
  <c r="S98" i="42"/>
  <c r="W132" i="42"/>
  <c r="W234" i="42"/>
  <c r="J132" i="42"/>
  <c r="J98" i="42"/>
  <c r="J234" i="42"/>
  <c r="S163" i="42"/>
  <c r="S95" i="42"/>
  <c r="X132" i="42"/>
  <c r="X234" i="42"/>
  <c r="H132" i="42"/>
  <c r="H98" i="42"/>
  <c r="H234" i="42"/>
  <c r="Y132" i="42"/>
  <c r="Y234" i="42"/>
  <c r="C132" i="42"/>
  <c r="C98" i="42"/>
  <c r="C234" i="42"/>
  <c r="M98" i="42"/>
  <c r="M132" i="42"/>
  <c r="M234" i="42"/>
  <c r="Y62" i="42"/>
  <c r="R62" i="42"/>
  <c r="R164" i="42" s="1"/>
  <c r="U62" i="42"/>
  <c r="T62" i="42"/>
  <c r="S62" i="42"/>
  <c r="S164" i="42" s="1"/>
  <c r="Q62" i="42"/>
  <c r="Q164" i="42" s="1"/>
  <c r="V63" i="42"/>
  <c r="W62" i="42"/>
  <c r="P63" i="42"/>
  <c r="P165" i="42" s="1"/>
  <c r="X62" i="42"/>
  <c r="O62" i="42"/>
  <c r="O164" i="42" s="1"/>
  <c r="F63" i="42"/>
  <c r="F165" i="42" s="1"/>
  <c r="D62" i="42"/>
  <c r="D164" i="42" s="1"/>
  <c r="L62" i="42"/>
  <c r="L164" i="42" s="1"/>
  <c r="E62" i="42"/>
  <c r="E164" i="42" s="1"/>
  <c r="G62" i="42"/>
  <c r="G164" i="42" s="1"/>
  <c r="K62" i="42"/>
  <c r="K164" i="42" s="1"/>
  <c r="H62" i="42"/>
  <c r="H164" i="42" s="1"/>
  <c r="I62" i="42"/>
  <c r="I164" i="42" s="1"/>
  <c r="M62" i="42"/>
  <c r="M164" i="42" s="1"/>
  <c r="N62" i="42"/>
  <c r="N164" i="42" s="1"/>
  <c r="J62" i="42"/>
  <c r="J164" i="42" s="1"/>
  <c r="C62" i="42"/>
  <c r="C164" i="42" s="1"/>
  <c r="O62" i="44"/>
  <c r="Q62" i="44"/>
  <c r="P63" i="44"/>
  <c r="C62" i="44"/>
  <c r="U62" i="44"/>
  <c r="M62" i="44"/>
  <c r="T62" i="44"/>
  <c r="K62" i="44"/>
  <c r="S62" i="44"/>
  <c r="F63" i="44"/>
  <c r="X62" i="44"/>
  <c r="E62" i="44"/>
  <c r="R62" i="44"/>
  <c r="Y62" i="44"/>
  <c r="H62" i="44"/>
  <c r="W62" i="44"/>
  <c r="I62" i="44"/>
  <c r="V63" i="44"/>
  <c r="N62" i="44"/>
  <c r="L62" i="44"/>
  <c r="J62" i="44"/>
  <c r="Z165" i="42" l="1"/>
  <c r="AC165" i="42"/>
  <c r="AE97" i="42"/>
  <c r="AE165" i="42"/>
  <c r="AB97" i="42"/>
  <c r="AB165" i="42"/>
  <c r="AD165" i="42"/>
  <c r="AA165" i="42"/>
  <c r="AF165" i="42"/>
  <c r="AB61" i="44"/>
  <c r="AB234" i="42" s="1"/>
  <c r="AB64" i="42" s="1"/>
  <c r="AC61" i="44"/>
  <c r="AC234" i="42" s="1"/>
  <c r="AC64" i="42" s="1"/>
  <c r="AC98" i="42" s="1"/>
  <c r="AF61" i="44"/>
  <c r="AF234" i="42" s="1"/>
  <c r="AF64" i="42" s="1"/>
  <c r="AF98" i="42" s="1"/>
  <c r="AD61" i="44"/>
  <c r="AD234" i="42" s="1"/>
  <c r="AD64" i="42" s="1"/>
  <c r="AD98" i="42" s="1"/>
  <c r="AE61" i="44"/>
  <c r="AE234" i="42" s="1"/>
  <c r="AE64" i="42" s="1"/>
  <c r="AE98" i="42" s="1"/>
  <c r="AA61" i="44"/>
  <c r="AA234" i="42" s="1"/>
  <c r="AA64" i="42" s="1"/>
  <c r="AA98" i="42" s="1"/>
  <c r="AG153" i="41"/>
  <c r="AF28" i="44" s="1"/>
  <c r="AC153" i="41"/>
  <c r="AB28" i="44" s="1"/>
  <c r="AF153" i="41"/>
  <c r="AE28" i="44" s="1"/>
  <c r="AD153" i="41"/>
  <c r="AC28" i="44" s="1"/>
  <c r="AB153" i="41"/>
  <c r="AA28" i="44" s="1"/>
  <c r="AE153" i="41"/>
  <c r="AD28" i="44" s="1"/>
  <c r="AF132" i="42"/>
  <c r="AE132" i="42"/>
  <c r="AD132" i="42"/>
  <c r="AC132" i="42"/>
  <c r="AA132" i="42"/>
  <c r="AB132" i="42"/>
  <c r="AG255" i="41"/>
  <c r="AD255" i="41"/>
  <c r="AF255" i="41"/>
  <c r="AE255" i="41"/>
  <c r="AC255" i="41"/>
  <c r="AA255" i="41"/>
  <c r="Z62" i="44" s="1"/>
  <c r="Z132" i="42"/>
  <c r="AB255" i="41"/>
  <c r="Z234" i="42"/>
  <c r="Z64" i="42" s="1"/>
  <c r="Z98" i="42" s="1"/>
  <c r="Y164" i="42"/>
  <c r="Y96" i="42"/>
  <c r="G98" i="42"/>
  <c r="G132" i="42"/>
  <c r="G62" i="44"/>
  <c r="G235" i="42" s="1"/>
  <c r="U164" i="42"/>
  <c r="U96" i="42"/>
  <c r="X164" i="42"/>
  <c r="X96" i="42"/>
  <c r="W164" i="42"/>
  <c r="W96" i="42"/>
  <c r="V165" i="42"/>
  <c r="V97" i="42"/>
  <c r="D234" i="42"/>
  <c r="D62" i="44"/>
  <c r="D98" i="42"/>
  <c r="D132" i="42"/>
  <c r="O133" i="42"/>
  <c r="O99" i="42"/>
  <c r="O235" i="42"/>
  <c r="T133" i="42"/>
  <c r="T99" i="42"/>
  <c r="T235" i="42"/>
  <c r="K133" i="42"/>
  <c r="K99" i="42"/>
  <c r="K235" i="42"/>
  <c r="Y133" i="42"/>
  <c r="Y235" i="42"/>
  <c r="U133" i="42"/>
  <c r="U99" i="42"/>
  <c r="U235" i="42"/>
  <c r="C133" i="42"/>
  <c r="C99" i="42"/>
  <c r="C235" i="42"/>
  <c r="T164" i="42"/>
  <c r="T96" i="42"/>
  <c r="J133" i="42"/>
  <c r="J99" i="42"/>
  <c r="J235" i="42"/>
  <c r="V134" i="42"/>
  <c r="V100" i="42"/>
  <c r="V236" i="42"/>
  <c r="X133" i="42"/>
  <c r="X235" i="42"/>
  <c r="P134" i="42"/>
  <c r="P100" i="42"/>
  <c r="P236" i="42"/>
  <c r="L133" i="42"/>
  <c r="L99" i="42"/>
  <c r="L235" i="42"/>
  <c r="E133" i="42"/>
  <c r="E99" i="42"/>
  <c r="E235" i="42"/>
  <c r="F134" i="42"/>
  <c r="F100" i="42"/>
  <c r="F236" i="42"/>
  <c r="H133" i="42"/>
  <c r="H99" i="42"/>
  <c r="H235" i="42"/>
  <c r="M133" i="42"/>
  <c r="M99" i="42"/>
  <c r="M235" i="42"/>
  <c r="R133" i="42"/>
  <c r="R99" i="42"/>
  <c r="R235" i="42"/>
  <c r="N99" i="42"/>
  <c r="N133" i="42"/>
  <c r="N235" i="42"/>
  <c r="I133" i="42"/>
  <c r="I99" i="42"/>
  <c r="I235" i="42"/>
  <c r="W133" i="42"/>
  <c r="W235" i="42"/>
  <c r="S133" i="42"/>
  <c r="S99" i="42"/>
  <c r="S235" i="42"/>
  <c r="Q133" i="42"/>
  <c r="Q99" i="42"/>
  <c r="Q235" i="42"/>
  <c r="P64" i="42"/>
  <c r="P166" i="42" s="1"/>
  <c r="Y63" i="42"/>
  <c r="U63" i="42"/>
  <c r="S63" i="42"/>
  <c r="S165" i="42" s="1"/>
  <c r="R63" i="42"/>
  <c r="R165" i="42" s="1"/>
  <c r="W63" i="42"/>
  <c r="T63" i="42"/>
  <c r="T165" i="42" s="1"/>
  <c r="Q63" i="42"/>
  <c r="Q165" i="42" s="1"/>
  <c r="X63" i="42"/>
  <c r="V64" i="42"/>
  <c r="E63" i="42"/>
  <c r="E165" i="42" s="1"/>
  <c r="H63" i="42"/>
  <c r="H165" i="42" s="1"/>
  <c r="N63" i="42"/>
  <c r="N165" i="42" s="1"/>
  <c r="O63" i="42"/>
  <c r="O165" i="42" s="1"/>
  <c r="K63" i="42"/>
  <c r="K165" i="42" s="1"/>
  <c r="J63" i="42"/>
  <c r="J165" i="42" s="1"/>
  <c r="G63" i="42"/>
  <c r="G165" i="42" s="1"/>
  <c r="L63" i="42"/>
  <c r="L165" i="42" s="1"/>
  <c r="D63" i="42"/>
  <c r="D165" i="42" s="1"/>
  <c r="M63" i="42"/>
  <c r="M165" i="42" s="1"/>
  <c r="I63" i="42"/>
  <c r="I165" i="42" s="1"/>
  <c r="F64" i="42"/>
  <c r="F166" i="42" s="1"/>
  <c r="C63" i="42"/>
  <c r="C165" i="42" s="1"/>
  <c r="J63" i="44"/>
  <c r="F64" i="44"/>
  <c r="M63" i="44"/>
  <c r="G63" i="44"/>
  <c r="N63" i="44"/>
  <c r="L63" i="44"/>
  <c r="I63" i="44"/>
  <c r="Y63" i="44"/>
  <c r="X63" i="44"/>
  <c r="T63" i="44"/>
  <c r="P64" i="44"/>
  <c r="W63" i="44"/>
  <c r="V64" i="44"/>
  <c r="H63" i="44"/>
  <c r="E63" i="44"/>
  <c r="K63" i="44"/>
  <c r="C63" i="44"/>
  <c r="O63" i="44"/>
  <c r="R63" i="44"/>
  <c r="S63" i="44"/>
  <c r="U63" i="44"/>
  <c r="Q63" i="44"/>
  <c r="AC166" i="42" l="1"/>
  <c r="AF166" i="42"/>
  <c r="Z166" i="42"/>
  <c r="AD166" i="42"/>
  <c r="AB98" i="42"/>
  <c r="AB166" i="42"/>
  <c r="AA166" i="42"/>
  <c r="AE166" i="42"/>
  <c r="AE62" i="44"/>
  <c r="AE235" i="42" s="1"/>
  <c r="AE65" i="42" s="1"/>
  <c r="AE99" i="42" s="1"/>
  <c r="AD62" i="44"/>
  <c r="AD235" i="42" s="1"/>
  <c r="AD65" i="42" s="1"/>
  <c r="AD99" i="42" s="1"/>
  <c r="AB62" i="44"/>
  <c r="AB235" i="42" s="1"/>
  <c r="AB65" i="42" s="1"/>
  <c r="AF62" i="44"/>
  <c r="AF235" i="42" s="1"/>
  <c r="AF65" i="42" s="1"/>
  <c r="AC62" i="44"/>
  <c r="AC235" i="42" s="1"/>
  <c r="AC65" i="42" s="1"/>
  <c r="AC99" i="42" s="1"/>
  <c r="AA62" i="44"/>
  <c r="AA235" i="42" s="1"/>
  <c r="AA65" i="42" s="1"/>
  <c r="AA99" i="42" s="1"/>
  <c r="AG154" i="41"/>
  <c r="AF29" i="44" s="1"/>
  <c r="AB154" i="41"/>
  <c r="AA29" i="44" s="1"/>
  <c r="AD154" i="41"/>
  <c r="AC29" i="44" s="1"/>
  <c r="AF154" i="41"/>
  <c r="AE29" i="44" s="1"/>
  <c r="AE154" i="41"/>
  <c r="AD29" i="44" s="1"/>
  <c r="AC154" i="41"/>
  <c r="AB29" i="44" s="1"/>
  <c r="AF133" i="42"/>
  <c r="AD133" i="42"/>
  <c r="AC133" i="42"/>
  <c r="AA133" i="42"/>
  <c r="AE133" i="42"/>
  <c r="AB133" i="42"/>
  <c r="AE256" i="41"/>
  <c r="AD256" i="41"/>
  <c r="AF256" i="41"/>
  <c r="AC256" i="41"/>
  <c r="AG256" i="41"/>
  <c r="AA256" i="41"/>
  <c r="Z133" i="42"/>
  <c r="AB256" i="41"/>
  <c r="Z235" i="42"/>
  <c r="Z65" i="42" s="1"/>
  <c r="Z99" i="42" s="1"/>
  <c r="Y165" i="42"/>
  <c r="Y97" i="42"/>
  <c r="G99" i="42"/>
  <c r="G133" i="42"/>
  <c r="W165" i="42"/>
  <c r="W97" i="42"/>
  <c r="U165" i="42"/>
  <c r="U97" i="42"/>
  <c r="V166" i="42"/>
  <c r="V98" i="42"/>
  <c r="X165" i="42"/>
  <c r="X97" i="42"/>
  <c r="D235" i="42"/>
  <c r="D63" i="44"/>
  <c r="D99" i="42"/>
  <c r="D133" i="42"/>
  <c r="O100" i="42"/>
  <c r="O134" i="42"/>
  <c r="O236" i="42"/>
  <c r="T134" i="42"/>
  <c r="T100" i="42"/>
  <c r="T236" i="42"/>
  <c r="M134" i="42"/>
  <c r="M100" i="42"/>
  <c r="M236" i="42"/>
  <c r="C134" i="42"/>
  <c r="C100" i="42"/>
  <c r="C236" i="42"/>
  <c r="X134" i="42"/>
  <c r="X236" i="42"/>
  <c r="F135" i="42"/>
  <c r="F101" i="42"/>
  <c r="F237" i="42"/>
  <c r="E134" i="42"/>
  <c r="E100" i="42"/>
  <c r="E236" i="42"/>
  <c r="H134" i="42"/>
  <c r="H100" i="42"/>
  <c r="H236" i="42"/>
  <c r="J134" i="42"/>
  <c r="J100" i="42"/>
  <c r="J236" i="42"/>
  <c r="Q134" i="42"/>
  <c r="Q100" i="42"/>
  <c r="Q236" i="42"/>
  <c r="I134" i="42"/>
  <c r="I100" i="42"/>
  <c r="I236" i="42"/>
  <c r="U134" i="42"/>
  <c r="U100" i="42"/>
  <c r="U236" i="42"/>
  <c r="V135" i="42"/>
  <c r="V101" i="42"/>
  <c r="V237" i="42"/>
  <c r="L134" i="42"/>
  <c r="L100" i="42"/>
  <c r="L236" i="42"/>
  <c r="Y134" i="42"/>
  <c r="Y236" i="42"/>
  <c r="N134" i="42"/>
  <c r="N100" i="42"/>
  <c r="N236" i="42"/>
  <c r="K134" i="42"/>
  <c r="K100" i="42"/>
  <c r="K236" i="42"/>
  <c r="S134" i="42"/>
  <c r="S100" i="42"/>
  <c r="S236" i="42"/>
  <c r="W100" i="42"/>
  <c r="W134" i="42"/>
  <c r="W236" i="42"/>
  <c r="R134" i="42"/>
  <c r="R100" i="42"/>
  <c r="R236" i="42"/>
  <c r="P135" i="42"/>
  <c r="P101" i="42"/>
  <c r="P237" i="42"/>
  <c r="G100" i="42"/>
  <c r="G134" i="42"/>
  <c r="G236" i="42"/>
  <c r="W64" i="42"/>
  <c r="Q64" i="42"/>
  <c r="Q166" i="42" s="1"/>
  <c r="V65" i="42"/>
  <c r="V167" i="42" s="1"/>
  <c r="P65" i="42"/>
  <c r="P167" i="42" s="1"/>
  <c r="U64" i="42"/>
  <c r="U166" i="42" s="1"/>
  <c r="T64" i="42"/>
  <c r="T166" i="42" s="1"/>
  <c r="S64" i="42"/>
  <c r="S166" i="42" s="1"/>
  <c r="R64" i="42"/>
  <c r="R166" i="42" s="1"/>
  <c r="Y64" i="42"/>
  <c r="X64" i="42"/>
  <c r="G64" i="42"/>
  <c r="G166" i="42" s="1"/>
  <c r="M64" i="42"/>
  <c r="M166" i="42" s="1"/>
  <c r="L64" i="42"/>
  <c r="L166" i="42" s="1"/>
  <c r="D64" i="42"/>
  <c r="D166" i="42" s="1"/>
  <c r="K64" i="42"/>
  <c r="K166" i="42" s="1"/>
  <c r="H64" i="42"/>
  <c r="H166" i="42" s="1"/>
  <c r="F65" i="42"/>
  <c r="F167" i="42" s="1"/>
  <c r="N64" i="42"/>
  <c r="N166" i="42" s="1"/>
  <c r="E64" i="42"/>
  <c r="E166" i="42" s="1"/>
  <c r="J64" i="42"/>
  <c r="J166" i="42" s="1"/>
  <c r="I64" i="42"/>
  <c r="I166" i="42" s="1"/>
  <c r="O64" i="42"/>
  <c r="O166" i="42" s="1"/>
  <c r="C64" i="42"/>
  <c r="C166" i="42" s="1"/>
  <c r="S64" i="44"/>
  <c r="W64" i="44"/>
  <c r="H64" i="44"/>
  <c r="T64" i="44"/>
  <c r="I64" i="44"/>
  <c r="M64" i="44"/>
  <c r="O64" i="44"/>
  <c r="R64" i="44"/>
  <c r="Y64" i="44"/>
  <c r="G64" i="44"/>
  <c r="Q64" i="44"/>
  <c r="E64" i="44"/>
  <c r="P65" i="44"/>
  <c r="N64" i="44"/>
  <c r="J64" i="44"/>
  <c r="V65" i="44"/>
  <c r="L64" i="44"/>
  <c r="F65" i="44"/>
  <c r="K64" i="44"/>
  <c r="U64" i="44"/>
  <c r="C64" i="44"/>
  <c r="X64" i="44"/>
  <c r="AA167" i="42" l="1"/>
  <c r="AD167" i="42"/>
  <c r="AE167" i="42"/>
  <c r="AB99" i="42"/>
  <c r="AB167" i="42"/>
  <c r="AF99" i="42"/>
  <c r="AF167" i="42"/>
  <c r="AC167" i="42"/>
  <c r="Z167" i="42"/>
  <c r="AB63" i="44"/>
  <c r="AB236" i="42" s="1"/>
  <c r="AB66" i="42" s="1"/>
  <c r="AB100" i="42" s="1"/>
  <c r="AD63" i="44"/>
  <c r="AD236" i="42" s="1"/>
  <c r="AD66" i="42" s="1"/>
  <c r="AD100" i="42" s="1"/>
  <c r="AE63" i="44"/>
  <c r="AE236" i="42" s="1"/>
  <c r="AE66" i="42" s="1"/>
  <c r="AE100" i="42" s="1"/>
  <c r="AC63" i="44"/>
  <c r="AC236" i="42" s="1"/>
  <c r="AC66" i="42" s="1"/>
  <c r="Z63" i="44"/>
  <c r="Z236" i="42" s="1"/>
  <c r="Z66" i="42" s="1"/>
  <c r="Z100" i="42" s="1"/>
  <c r="AA63" i="44"/>
  <c r="AA236" i="42" s="1"/>
  <c r="AA66" i="42" s="1"/>
  <c r="AG155" i="41"/>
  <c r="AF30" i="44" s="1"/>
  <c r="AE155" i="41"/>
  <c r="AD30" i="44" s="1"/>
  <c r="AF155" i="41"/>
  <c r="AE30" i="44" s="1"/>
  <c r="AD155" i="41"/>
  <c r="AC30" i="44" s="1"/>
  <c r="AC155" i="41"/>
  <c r="AB30" i="44" s="1"/>
  <c r="AB155" i="41"/>
  <c r="AA30" i="44" s="1"/>
  <c r="AF134" i="42"/>
  <c r="AB134" i="42"/>
  <c r="AE134" i="42"/>
  <c r="AC134" i="42"/>
  <c r="AA134" i="42"/>
  <c r="AD134" i="42"/>
  <c r="AD257" i="41"/>
  <c r="AC257" i="41"/>
  <c r="AF257" i="41"/>
  <c r="AG257" i="41"/>
  <c r="AE257" i="41"/>
  <c r="AB257" i="41"/>
  <c r="AA257" i="41"/>
  <c r="Z64" i="44" s="1"/>
  <c r="Z134" i="42"/>
  <c r="Y166" i="42"/>
  <c r="Y98" i="42"/>
  <c r="X166" i="42"/>
  <c r="X98" i="42"/>
  <c r="W166" i="42"/>
  <c r="W98" i="42"/>
  <c r="D236" i="42"/>
  <c r="D64" i="44"/>
  <c r="D100" i="42"/>
  <c r="D134" i="42"/>
  <c r="I135" i="42"/>
  <c r="I101" i="42"/>
  <c r="I237" i="42"/>
  <c r="K135" i="42"/>
  <c r="K101" i="42"/>
  <c r="K237" i="42"/>
  <c r="Q135" i="42"/>
  <c r="Q101" i="42"/>
  <c r="Q237" i="42"/>
  <c r="T135" i="42"/>
  <c r="T101" i="42"/>
  <c r="T237" i="42"/>
  <c r="W135" i="42"/>
  <c r="W101" i="42"/>
  <c r="W237" i="42"/>
  <c r="U135" i="42"/>
  <c r="U101" i="42"/>
  <c r="U237" i="42"/>
  <c r="G135" i="42"/>
  <c r="G101" i="42"/>
  <c r="G237" i="42"/>
  <c r="V136" i="42"/>
  <c r="V102" i="42"/>
  <c r="V238" i="42"/>
  <c r="H135" i="42"/>
  <c r="H101" i="42"/>
  <c r="H237" i="42"/>
  <c r="R135" i="42"/>
  <c r="R101" i="42"/>
  <c r="R237" i="42"/>
  <c r="Y135" i="42"/>
  <c r="Y237" i="42"/>
  <c r="X135" i="42"/>
  <c r="X101" i="42"/>
  <c r="X237" i="42"/>
  <c r="N135" i="42"/>
  <c r="N101" i="42"/>
  <c r="N237" i="42"/>
  <c r="O135" i="42"/>
  <c r="O101" i="42"/>
  <c r="O237" i="42"/>
  <c r="E135" i="42"/>
  <c r="E101" i="42"/>
  <c r="E237" i="42"/>
  <c r="F136" i="42"/>
  <c r="F102" i="42"/>
  <c r="F238" i="42"/>
  <c r="L135" i="42"/>
  <c r="L101" i="42"/>
  <c r="L237" i="42"/>
  <c r="S135" i="42"/>
  <c r="S101" i="42"/>
  <c r="S237" i="42"/>
  <c r="J135" i="42"/>
  <c r="J101" i="42"/>
  <c r="J237" i="42"/>
  <c r="C135" i="42"/>
  <c r="C101" i="42"/>
  <c r="C237" i="42"/>
  <c r="P136" i="42"/>
  <c r="P102" i="42"/>
  <c r="P238" i="42"/>
  <c r="M135" i="42"/>
  <c r="M101" i="42"/>
  <c r="M237" i="42"/>
  <c r="P66" i="42"/>
  <c r="P168" i="42" s="1"/>
  <c r="S65" i="42"/>
  <c r="S167" i="42" s="1"/>
  <c r="R65" i="42"/>
  <c r="R167" i="42" s="1"/>
  <c r="Y65" i="42"/>
  <c r="U65" i="42"/>
  <c r="U167" i="42" s="1"/>
  <c r="Q65" i="42"/>
  <c r="Q167" i="42" s="1"/>
  <c r="T65" i="42"/>
  <c r="T167" i="42" s="1"/>
  <c r="W65" i="42"/>
  <c r="X65" i="42"/>
  <c r="V66" i="42"/>
  <c r="V168" i="42" s="1"/>
  <c r="J65" i="42"/>
  <c r="J167" i="42" s="1"/>
  <c r="M65" i="42"/>
  <c r="M167" i="42" s="1"/>
  <c r="G65" i="42"/>
  <c r="G167" i="42" s="1"/>
  <c r="K65" i="42"/>
  <c r="K167" i="42" s="1"/>
  <c r="E65" i="42"/>
  <c r="E167" i="42" s="1"/>
  <c r="N65" i="42"/>
  <c r="N167" i="42" s="1"/>
  <c r="I65" i="42"/>
  <c r="I167" i="42" s="1"/>
  <c r="D65" i="42"/>
  <c r="D167" i="42" s="1"/>
  <c r="F66" i="42"/>
  <c r="F168" i="42" s="1"/>
  <c r="H65" i="42"/>
  <c r="H167" i="42" s="1"/>
  <c r="L65" i="42"/>
  <c r="L167" i="42" s="1"/>
  <c r="O65" i="42"/>
  <c r="O167" i="42" s="1"/>
  <c r="C65" i="42"/>
  <c r="C167" i="42" s="1"/>
  <c r="X65" i="44"/>
  <c r="O65" i="44"/>
  <c r="H65" i="44"/>
  <c r="N65" i="44"/>
  <c r="G65" i="44"/>
  <c r="K65" i="44"/>
  <c r="Q65" i="44"/>
  <c r="T65" i="44"/>
  <c r="J65" i="44"/>
  <c r="R65" i="44"/>
  <c r="I65" i="44"/>
  <c r="S65" i="44"/>
  <c r="E65" i="44"/>
  <c r="L65" i="44"/>
  <c r="Y65" i="44"/>
  <c r="M65" i="44"/>
  <c r="W65" i="44"/>
  <c r="U65" i="44"/>
  <c r="C65" i="44"/>
  <c r="AB168" i="42" l="1"/>
  <c r="Z168" i="42"/>
  <c r="AC100" i="42"/>
  <c r="AC168" i="42"/>
  <c r="AA100" i="42"/>
  <c r="AA168" i="42"/>
  <c r="AD168" i="42"/>
  <c r="AA64" i="44"/>
  <c r="AA237" i="42" s="1"/>
  <c r="AA67" i="42" s="1"/>
  <c r="AA101" i="42" s="1"/>
  <c r="AE168" i="42"/>
  <c r="AF64" i="44"/>
  <c r="AF237" i="42" s="1"/>
  <c r="AF67" i="42" s="1"/>
  <c r="AF101" i="42" s="1"/>
  <c r="AB64" i="44"/>
  <c r="AB237" i="42" s="1"/>
  <c r="AB67" i="42" s="1"/>
  <c r="AB101" i="42" s="1"/>
  <c r="AC64" i="44"/>
  <c r="AC237" i="42" s="1"/>
  <c r="AC67" i="42" s="1"/>
  <c r="AC101" i="42" s="1"/>
  <c r="AE64" i="44"/>
  <c r="AE237" i="42" s="1"/>
  <c r="AE67" i="42" s="1"/>
  <c r="AE101" i="42" s="1"/>
  <c r="AD64" i="44"/>
  <c r="AD237" i="42" s="1"/>
  <c r="AD67" i="42" s="1"/>
  <c r="AG156" i="41"/>
  <c r="AF31" i="44" s="1"/>
  <c r="AC156" i="41"/>
  <c r="AB31" i="44" s="1"/>
  <c r="AD156" i="41"/>
  <c r="AC31" i="44" s="1"/>
  <c r="AF156" i="41"/>
  <c r="AE31" i="44" s="1"/>
  <c r="AB156" i="41"/>
  <c r="AA31" i="44" s="1"/>
  <c r="AE156" i="41"/>
  <c r="AD31" i="44" s="1"/>
  <c r="AF135" i="42"/>
  <c r="AE135" i="42"/>
  <c r="AB135" i="42"/>
  <c r="AC135" i="42"/>
  <c r="AA135" i="42"/>
  <c r="AD135" i="42"/>
  <c r="AC258" i="41"/>
  <c r="AG258" i="41"/>
  <c r="AF258" i="41"/>
  <c r="AE258" i="41"/>
  <c r="AD258" i="41"/>
  <c r="AA258" i="41"/>
  <c r="Z65" i="44" s="1"/>
  <c r="Z135" i="42"/>
  <c r="Z237" i="42"/>
  <c r="Z67" i="42" s="1"/>
  <c r="Z101" i="42" s="1"/>
  <c r="AB258" i="41"/>
  <c r="Y167" i="42"/>
  <c r="Y99" i="42"/>
  <c r="F66" i="44"/>
  <c r="F239" i="42" s="1"/>
  <c r="V66" i="44"/>
  <c r="V239" i="42" s="1"/>
  <c r="P66" i="44"/>
  <c r="P239" i="42" s="1"/>
  <c r="X167" i="42"/>
  <c r="X99" i="42"/>
  <c r="W167" i="42"/>
  <c r="W99" i="42"/>
  <c r="D237" i="42"/>
  <c r="D101" i="42"/>
  <c r="D135" i="42"/>
  <c r="D65" i="44"/>
  <c r="I136" i="42"/>
  <c r="I102" i="42"/>
  <c r="I238" i="42"/>
  <c r="R136" i="42"/>
  <c r="R102" i="42"/>
  <c r="R238" i="42"/>
  <c r="C136" i="42"/>
  <c r="C102" i="42"/>
  <c r="C238" i="42"/>
  <c r="G136" i="42"/>
  <c r="G102" i="42"/>
  <c r="G238" i="42"/>
  <c r="U136" i="42"/>
  <c r="U102" i="42"/>
  <c r="U238" i="42"/>
  <c r="N136" i="42"/>
  <c r="N102" i="42"/>
  <c r="N238" i="42"/>
  <c r="W136" i="42"/>
  <c r="W102" i="42"/>
  <c r="W238" i="42"/>
  <c r="V137" i="42"/>
  <c r="V103" i="42"/>
  <c r="F137" i="42"/>
  <c r="F103" i="42"/>
  <c r="M136" i="42"/>
  <c r="M102" i="42"/>
  <c r="M238" i="42"/>
  <c r="J136" i="42"/>
  <c r="J102" i="42"/>
  <c r="J238" i="42"/>
  <c r="H136" i="42"/>
  <c r="H102" i="42"/>
  <c r="H238" i="42"/>
  <c r="T136" i="42"/>
  <c r="T102" i="42"/>
  <c r="T238" i="42"/>
  <c r="Y102" i="42"/>
  <c r="Y136" i="42"/>
  <c r="Y238" i="42"/>
  <c r="O136" i="42"/>
  <c r="O102" i="42"/>
  <c r="O238" i="42"/>
  <c r="L136" i="42"/>
  <c r="L102" i="42"/>
  <c r="L238" i="42"/>
  <c r="X136" i="42"/>
  <c r="X102" i="42"/>
  <c r="X238" i="42"/>
  <c r="E136" i="42"/>
  <c r="E102" i="42"/>
  <c r="E238" i="42"/>
  <c r="Q102" i="42"/>
  <c r="Q136" i="42"/>
  <c r="Q238" i="42"/>
  <c r="P137" i="42"/>
  <c r="P103" i="42"/>
  <c r="S136" i="42"/>
  <c r="S102" i="42"/>
  <c r="S238" i="42"/>
  <c r="K136" i="42"/>
  <c r="K102" i="42"/>
  <c r="K238" i="42"/>
  <c r="Y66" i="42"/>
  <c r="S66" i="42"/>
  <c r="S168" i="42" s="1"/>
  <c r="V67" i="42"/>
  <c r="V169" i="42" s="1"/>
  <c r="Q66" i="42"/>
  <c r="Q168" i="42" s="1"/>
  <c r="P67" i="42"/>
  <c r="P169" i="42" s="1"/>
  <c r="U66" i="42"/>
  <c r="U168" i="42" s="1"/>
  <c r="W66" i="42"/>
  <c r="W168" i="42" s="1"/>
  <c r="R66" i="42"/>
  <c r="R168" i="42" s="1"/>
  <c r="T66" i="42"/>
  <c r="T168" i="42" s="1"/>
  <c r="X66" i="42"/>
  <c r="N66" i="42"/>
  <c r="N168" i="42" s="1"/>
  <c r="J66" i="42"/>
  <c r="J168" i="42" s="1"/>
  <c r="I66" i="42"/>
  <c r="I168" i="42" s="1"/>
  <c r="L66" i="42"/>
  <c r="L168" i="42" s="1"/>
  <c r="O66" i="42"/>
  <c r="O168" i="42" s="1"/>
  <c r="K66" i="42"/>
  <c r="K168" i="42" s="1"/>
  <c r="F67" i="42"/>
  <c r="F169" i="42" s="1"/>
  <c r="H66" i="42"/>
  <c r="H168" i="42" s="1"/>
  <c r="G66" i="42"/>
  <c r="G168" i="42" s="1"/>
  <c r="M66" i="42"/>
  <c r="M168" i="42" s="1"/>
  <c r="E66" i="42"/>
  <c r="E168" i="42" s="1"/>
  <c r="D66" i="42"/>
  <c r="D168" i="42" s="1"/>
  <c r="C66" i="42"/>
  <c r="C168" i="42" s="1"/>
  <c r="AD101" i="42" l="1"/>
  <c r="AD169" i="42"/>
  <c r="AB169" i="42"/>
  <c r="Z169" i="42"/>
  <c r="AF169" i="42"/>
  <c r="AC169" i="42"/>
  <c r="AE169" i="42"/>
  <c r="AA169" i="42"/>
  <c r="AD65" i="44"/>
  <c r="AD238" i="42" s="1"/>
  <c r="AD68" i="42" s="1"/>
  <c r="AD102" i="42" s="1"/>
  <c r="AF65" i="44"/>
  <c r="AF238" i="42" s="1"/>
  <c r="AF68" i="42" s="1"/>
  <c r="AF102" i="42" s="1"/>
  <c r="AB65" i="44"/>
  <c r="AB238" i="42" s="1"/>
  <c r="AB68" i="42" s="1"/>
  <c r="AB102" i="42" s="1"/>
  <c r="AE65" i="44"/>
  <c r="AE238" i="42" s="1"/>
  <c r="AE68" i="42" s="1"/>
  <c r="AE102" i="42" s="1"/>
  <c r="AC65" i="44"/>
  <c r="AC238" i="42" s="1"/>
  <c r="AC68" i="42" s="1"/>
  <c r="AC102" i="42" s="1"/>
  <c r="AA65" i="44"/>
  <c r="AA238" i="42" s="1"/>
  <c r="AA68" i="42" s="1"/>
  <c r="AA102" i="42" s="1"/>
  <c r="AG157" i="41"/>
  <c r="AF32" i="44" s="1"/>
  <c r="AB157" i="41"/>
  <c r="AA32" i="44" s="1"/>
  <c r="AF157" i="41"/>
  <c r="AE32" i="44" s="1"/>
  <c r="AD157" i="41"/>
  <c r="AC32" i="44" s="1"/>
  <c r="AE157" i="41"/>
  <c r="AD32" i="44" s="1"/>
  <c r="AC157" i="41"/>
  <c r="AB32" i="44" s="1"/>
  <c r="AF136" i="42"/>
  <c r="AD136" i="42"/>
  <c r="AE136" i="42"/>
  <c r="AA136" i="42"/>
  <c r="AB136" i="42"/>
  <c r="AC136" i="42"/>
  <c r="AF259" i="41"/>
  <c r="AE259" i="41"/>
  <c r="AG259" i="41"/>
  <c r="AD259" i="41"/>
  <c r="AC259" i="41"/>
  <c r="AA259" i="41"/>
  <c r="Z136" i="42"/>
  <c r="AB259" i="41"/>
  <c r="Z238" i="42"/>
  <c r="Z68" i="42" s="1"/>
  <c r="Z102" i="42" s="1"/>
  <c r="Y168" i="42"/>
  <c r="Y100" i="42"/>
  <c r="C66" i="44"/>
  <c r="C239" i="42" s="1"/>
  <c r="W66" i="44"/>
  <c r="W239" i="42" s="1"/>
  <c r="L66" i="44"/>
  <c r="L239" i="42" s="1"/>
  <c r="X66" i="44"/>
  <c r="X239" i="42" s="1"/>
  <c r="O66" i="44"/>
  <c r="O239" i="42" s="1"/>
  <c r="T66" i="44"/>
  <c r="T239" i="42" s="1"/>
  <c r="I66" i="44"/>
  <c r="I239" i="42" s="1"/>
  <c r="J66" i="44"/>
  <c r="J239" i="42" s="1"/>
  <c r="Y66" i="44"/>
  <c r="Y239" i="42" s="1"/>
  <c r="N66" i="44"/>
  <c r="N239" i="42" s="1"/>
  <c r="S66" i="44"/>
  <c r="S239" i="42" s="1"/>
  <c r="U66" i="44"/>
  <c r="U239" i="42" s="1"/>
  <c r="G66" i="44"/>
  <c r="G239" i="42" s="1"/>
  <c r="Q66" i="44"/>
  <c r="Q239" i="42" s="1"/>
  <c r="K66" i="44"/>
  <c r="K239" i="42" s="1"/>
  <c r="H66" i="44"/>
  <c r="H239" i="42" s="1"/>
  <c r="M66" i="44"/>
  <c r="M239" i="42" s="1"/>
  <c r="R66" i="44"/>
  <c r="R239" i="42" s="1"/>
  <c r="E66" i="44"/>
  <c r="E239" i="42" s="1"/>
  <c r="X168" i="42"/>
  <c r="X100" i="42"/>
  <c r="D238" i="42"/>
  <c r="D136" i="42"/>
  <c r="D102" i="42"/>
  <c r="N137" i="42"/>
  <c r="N103" i="42"/>
  <c r="Y137" i="42"/>
  <c r="Y103" i="42"/>
  <c r="S137" i="42"/>
  <c r="S103" i="42"/>
  <c r="V240" i="42"/>
  <c r="V70" i="42" s="1"/>
  <c r="V172" i="42" s="1"/>
  <c r="O103" i="42"/>
  <c r="O137" i="42"/>
  <c r="G137" i="42"/>
  <c r="G103" i="42"/>
  <c r="U137" i="42"/>
  <c r="U103" i="42"/>
  <c r="H137" i="42"/>
  <c r="H103" i="42"/>
  <c r="J137" i="42"/>
  <c r="J103" i="42"/>
  <c r="C137" i="42"/>
  <c r="C103" i="42"/>
  <c r="Q137" i="42"/>
  <c r="Q103" i="42"/>
  <c r="K137" i="42"/>
  <c r="K103" i="42"/>
  <c r="R137" i="42"/>
  <c r="R103" i="42"/>
  <c r="E137" i="42"/>
  <c r="E103" i="42"/>
  <c r="M137" i="42"/>
  <c r="M103" i="42"/>
  <c r="L137" i="42"/>
  <c r="L103" i="42"/>
  <c r="T137" i="42"/>
  <c r="T103" i="42"/>
  <c r="P240" i="42"/>
  <c r="P70" i="42" s="1"/>
  <c r="P172" i="42" s="1"/>
  <c r="F240" i="42"/>
  <c r="F70" i="42" s="1"/>
  <c r="F172" i="42" s="1"/>
  <c r="I137" i="42"/>
  <c r="I103" i="42"/>
  <c r="X137" i="42"/>
  <c r="X103" i="42"/>
  <c r="W137" i="42"/>
  <c r="W103" i="42"/>
  <c r="R67" i="42"/>
  <c r="R169" i="42" s="1"/>
  <c r="X67" i="42"/>
  <c r="X169" i="42" s="1"/>
  <c r="U67" i="42"/>
  <c r="U169" i="42" s="1"/>
  <c r="Q67" i="42"/>
  <c r="Q169" i="42" s="1"/>
  <c r="P68" i="42"/>
  <c r="P170" i="42" s="1"/>
  <c r="T67" i="42"/>
  <c r="T169" i="42" s="1"/>
  <c r="V68" i="42"/>
  <c r="V170" i="42" s="1"/>
  <c r="W67" i="42"/>
  <c r="W169" i="42" s="1"/>
  <c r="Y67" i="42"/>
  <c r="S67" i="42"/>
  <c r="S169" i="42" s="1"/>
  <c r="G67" i="42"/>
  <c r="G169" i="42" s="1"/>
  <c r="H67" i="42"/>
  <c r="H169" i="42" s="1"/>
  <c r="N67" i="42"/>
  <c r="N169" i="42" s="1"/>
  <c r="I67" i="42"/>
  <c r="I169" i="42" s="1"/>
  <c r="E67" i="42"/>
  <c r="E169" i="42" s="1"/>
  <c r="L67" i="42"/>
  <c r="L169" i="42" s="1"/>
  <c r="D67" i="42"/>
  <c r="D169" i="42" s="1"/>
  <c r="J67" i="42"/>
  <c r="J169" i="42" s="1"/>
  <c r="O67" i="42"/>
  <c r="O169" i="42" s="1"/>
  <c r="M67" i="42"/>
  <c r="M169" i="42" s="1"/>
  <c r="K67" i="42"/>
  <c r="K169" i="42" s="1"/>
  <c r="F68" i="42"/>
  <c r="F170" i="42" s="1"/>
  <c r="C67" i="42"/>
  <c r="C169" i="42" s="1"/>
  <c r="AC170" i="42" l="1"/>
  <c r="AA170" i="42"/>
  <c r="AD170" i="42"/>
  <c r="AB170" i="42"/>
  <c r="AF170" i="42"/>
  <c r="AE170" i="42"/>
  <c r="Z170" i="42"/>
  <c r="AB66" i="44"/>
  <c r="AB239" i="42" s="1"/>
  <c r="AB69" i="42" s="1"/>
  <c r="AB103" i="42" s="1"/>
  <c r="AD66" i="44"/>
  <c r="AD239" i="42" s="1"/>
  <c r="AD69" i="42" s="1"/>
  <c r="AD103" i="42" s="1"/>
  <c r="AF66" i="44"/>
  <c r="AF239" i="42" s="1"/>
  <c r="AF69" i="42" s="1"/>
  <c r="AF103" i="42" s="1"/>
  <c r="AC66" i="44"/>
  <c r="AC239" i="42" s="1"/>
  <c r="AC69" i="42" s="1"/>
  <c r="AC103" i="42" s="1"/>
  <c r="AE66" i="44"/>
  <c r="AE239" i="42" s="1"/>
  <c r="AE69" i="42" s="1"/>
  <c r="AE103" i="42" s="1"/>
  <c r="Z66" i="44"/>
  <c r="Z239" i="42" s="1"/>
  <c r="Z69" i="42" s="1"/>
  <c r="AA66" i="44"/>
  <c r="AA239" i="42" s="1"/>
  <c r="AA69" i="42" s="1"/>
  <c r="AA103" i="42" s="1"/>
  <c r="AG158" i="41"/>
  <c r="AF33" i="44" s="1"/>
  <c r="AE158" i="41"/>
  <c r="AD33" i="44" s="1"/>
  <c r="AD158" i="41"/>
  <c r="AC33" i="44" s="1"/>
  <c r="AF158" i="41"/>
  <c r="AE33" i="44" s="1"/>
  <c r="AC158" i="41"/>
  <c r="AB33" i="44" s="1"/>
  <c r="AB158" i="41"/>
  <c r="AA33" i="44" s="1"/>
  <c r="AF137" i="42"/>
  <c r="AC137" i="42"/>
  <c r="AD137" i="42"/>
  <c r="AE137" i="42"/>
  <c r="AA137" i="42"/>
  <c r="AB137" i="42"/>
  <c r="AG266" i="41"/>
  <c r="AG260" i="41"/>
  <c r="AF260" i="41"/>
  <c r="AF266" i="41"/>
  <c r="AD266" i="41"/>
  <c r="AD260" i="41"/>
  <c r="AE266" i="41"/>
  <c r="AE260" i="41"/>
  <c r="AC266" i="41"/>
  <c r="AC260" i="41"/>
  <c r="AB260" i="41"/>
  <c r="AB266" i="41"/>
  <c r="AA260" i="41"/>
  <c r="Z67" i="44" s="1"/>
  <c r="AA266" i="41"/>
  <c r="Z137" i="42"/>
  <c r="Y169" i="42"/>
  <c r="Y101" i="42"/>
  <c r="D66" i="44"/>
  <c r="D239" i="42" s="1"/>
  <c r="D240" i="42"/>
  <c r="D70" i="42" s="1"/>
  <c r="D172" i="42" s="1"/>
  <c r="D103" i="42"/>
  <c r="D137" i="42"/>
  <c r="L240" i="42"/>
  <c r="L70" i="42" s="1"/>
  <c r="L172" i="42" s="1"/>
  <c r="R240" i="42"/>
  <c r="R70" i="42" s="1"/>
  <c r="R172" i="42" s="1"/>
  <c r="Y240" i="42"/>
  <c r="K240" i="42"/>
  <c r="K70" i="42" s="1"/>
  <c r="K172" i="42" s="1"/>
  <c r="Q240" i="42"/>
  <c r="Q70" i="42" s="1"/>
  <c r="Q172" i="42" s="1"/>
  <c r="G240" i="42"/>
  <c r="G70" i="42" s="1"/>
  <c r="G172" i="42" s="1"/>
  <c r="M240" i="42"/>
  <c r="M70" i="42" s="1"/>
  <c r="M172" i="42" s="1"/>
  <c r="T240" i="42"/>
  <c r="T70" i="42" s="1"/>
  <c r="T172" i="42" s="1"/>
  <c r="C240" i="42"/>
  <c r="C70" i="42" s="1"/>
  <c r="C172" i="42" s="1"/>
  <c r="J240" i="42"/>
  <c r="J70" i="42" s="1"/>
  <c r="J172" i="42" s="1"/>
  <c r="H240" i="42"/>
  <c r="H70" i="42" s="1"/>
  <c r="H172" i="42" s="1"/>
  <c r="U240" i="42"/>
  <c r="U70" i="42" s="1"/>
  <c r="U172" i="42" s="1"/>
  <c r="O240" i="42"/>
  <c r="O70" i="42" s="1"/>
  <c r="O172" i="42" s="1"/>
  <c r="I240" i="42"/>
  <c r="I70" i="42" s="1"/>
  <c r="I172" i="42" s="1"/>
  <c r="S240" i="42"/>
  <c r="S70" i="42" s="1"/>
  <c r="S172" i="42" s="1"/>
  <c r="W240" i="42"/>
  <c r="W70" i="42" s="1"/>
  <c r="W172" i="42" s="1"/>
  <c r="N240" i="42"/>
  <c r="N70" i="42" s="1"/>
  <c r="N172" i="42" s="1"/>
  <c r="E240" i="42"/>
  <c r="E70" i="42" s="1"/>
  <c r="E172" i="42" s="1"/>
  <c r="Q68" i="42"/>
  <c r="Q170" i="42" s="1"/>
  <c r="Y68" i="42"/>
  <c r="Y170" i="42" s="1"/>
  <c r="S68" i="42"/>
  <c r="S170" i="42" s="1"/>
  <c r="V69" i="42"/>
  <c r="V171" i="42" s="1"/>
  <c r="X68" i="42"/>
  <c r="X170" i="42" s="1"/>
  <c r="P69" i="42"/>
  <c r="P171" i="42" s="1"/>
  <c r="W68" i="42"/>
  <c r="W170" i="42" s="1"/>
  <c r="R68" i="42"/>
  <c r="R170" i="42" s="1"/>
  <c r="U68" i="42"/>
  <c r="U170" i="42" s="1"/>
  <c r="T68" i="42"/>
  <c r="T170" i="42" s="1"/>
  <c r="M68" i="42"/>
  <c r="M170" i="42" s="1"/>
  <c r="N68" i="42"/>
  <c r="N170" i="42" s="1"/>
  <c r="E68" i="42"/>
  <c r="E170" i="42" s="1"/>
  <c r="K68" i="42"/>
  <c r="K170" i="42" s="1"/>
  <c r="D68" i="42"/>
  <c r="D170" i="42" s="1"/>
  <c r="I68" i="42"/>
  <c r="I170" i="42" s="1"/>
  <c r="F69" i="42"/>
  <c r="F171" i="42" s="1"/>
  <c r="G68" i="42"/>
  <c r="G170" i="42" s="1"/>
  <c r="L68" i="42"/>
  <c r="L170" i="42" s="1"/>
  <c r="J68" i="42"/>
  <c r="J170" i="42" s="1"/>
  <c r="H68" i="42"/>
  <c r="H170" i="42" s="1"/>
  <c r="O68" i="42"/>
  <c r="O170" i="42" s="1"/>
  <c r="C68" i="42"/>
  <c r="C170" i="42" s="1"/>
  <c r="AA171" i="42" l="1"/>
  <c r="AD171" i="42"/>
  <c r="AC171" i="42"/>
  <c r="AB171" i="42"/>
  <c r="AF171" i="42"/>
  <c r="AE171" i="42"/>
  <c r="AB67" i="44"/>
  <c r="AB240" i="42" s="1"/>
  <c r="AB70" i="42" s="1"/>
  <c r="AB104" i="42" s="1"/>
  <c r="AE67" i="44"/>
  <c r="AE240" i="42" s="1"/>
  <c r="AE70" i="42" s="1"/>
  <c r="AE104" i="42" s="1"/>
  <c r="AC67" i="44"/>
  <c r="AC240" i="42" s="1"/>
  <c r="AC70" i="42" s="1"/>
  <c r="AC104" i="42" s="1"/>
  <c r="AD67" i="44"/>
  <c r="AD240" i="42" s="1"/>
  <c r="AD70" i="42" s="1"/>
  <c r="AD104" i="42" s="1"/>
  <c r="AF67" i="44"/>
  <c r="Z103" i="42"/>
  <c r="Z171" i="42"/>
  <c r="AA67" i="44"/>
  <c r="AA240" i="42" s="1"/>
  <c r="AG159" i="41"/>
  <c r="AF34" i="44" s="1"/>
  <c r="AC159" i="41"/>
  <c r="AB34" i="44" s="1"/>
  <c r="AF159" i="41"/>
  <c r="AE34" i="44" s="1"/>
  <c r="AD159" i="41"/>
  <c r="AC34" i="44" s="1"/>
  <c r="AB159" i="41"/>
  <c r="AA34" i="44" s="1"/>
  <c r="AE159" i="41"/>
  <c r="AD34" i="44" s="1"/>
  <c r="AF138" i="42"/>
  <c r="AA104" i="42"/>
  <c r="AA138" i="42"/>
  <c r="AE138" i="42"/>
  <c r="AB138" i="42"/>
  <c r="AD138" i="42"/>
  <c r="AC138" i="42"/>
  <c r="AE261" i="41"/>
  <c r="AG261" i="41"/>
  <c r="AB261" i="41"/>
  <c r="AF261" i="41"/>
  <c r="AC261" i="41"/>
  <c r="AD261" i="41"/>
  <c r="Z138" i="42"/>
  <c r="AA261" i="41"/>
  <c r="Z68" i="44" s="1"/>
  <c r="Z104" i="42"/>
  <c r="Y70" i="42"/>
  <c r="Y172" i="42" s="1"/>
  <c r="X240" i="42"/>
  <c r="X70" i="42" s="1"/>
  <c r="X172" i="42" s="1"/>
  <c r="Q69" i="42"/>
  <c r="Q171" i="42" s="1"/>
  <c r="X69" i="42"/>
  <c r="X171" i="42" s="1"/>
  <c r="Y69" i="42"/>
  <c r="Y171" i="42" s="1"/>
  <c r="R69" i="42"/>
  <c r="R171" i="42" s="1"/>
  <c r="U69" i="42"/>
  <c r="U171" i="42" s="1"/>
  <c r="T69" i="42"/>
  <c r="T171" i="42" s="1"/>
  <c r="W69" i="42"/>
  <c r="W171" i="42" s="1"/>
  <c r="S69" i="42"/>
  <c r="S171" i="42" s="1"/>
  <c r="K69" i="42"/>
  <c r="K171" i="42" s="1"/>
  <c r="J69" i="42"/>
  <c r="J171" i="42" s="1"/>
  <c r="H69" i="42"/>
  <c r="H171" i="42" s="1"/>
  <c r="N69" i="42"/>
  <c r="N171" i="42" s="1"/>
  <c r="M69" i="42"/>
  <c r="M171" i="42" s="1"/>
  <c r="G69" i="42"/>
  <c r="G171" i="42" s="1"/>
  <c r="L69" i="42"/>
  <c r="L171" i="42" s="1"/>
  <c r="I69" i="42"/>
  <c r="I171" i="42" s="1"/>
  <c r="D69" i="42"/>
  <c r="D171" i="42" s="1"/>
  <c r="O69" i="42"/>
  <c r="O171" i="42" s="1"/>
  <c r="E69" i="42"/>
  <c r="E171" i="42" s="1"/>
  <c r="C69" i="42"/>
  <c r="C171" i="42" s="1"/>
  <c r="AE172" i="42" l="1"/>
  <c r="AC172" i="42"/>
  <c r="AB172" i="42"/>
  <c r="AD172" i="42"/>
  <c r="AC68" i="44"/>
  <c r="AC241" i="42" s="1"/>
  <c r="AC71" i="42" s="1"/>
  <c r="AC105" i="42" s="1"/>
  <c r="AE68" i="44"/>
  <c r="AE241" i="42" s="1"/>
  <c r="AE71" i="42" s="1"/>
  <c r="AE105" i="42" s="1"/>
  <c r="AD68" i="44"/>
  <c r="AD241" i="42" s="1"/>
  <c r="AD71" i="42" s="1"/>
  <c r="AD105" i="42" s="1"/>
  <c r="AB68" i="44"/>
  <c r="AB241" i="42" s="1"/>
  <c r="AB71" i="42" s="1"/>
  <c r="AB173" i="42" s="1"/>
  <c r="AF68" i="44"/>
  <c r="AF241" i="42" s="1"/>
  <c r="AF71" i="42" s="1"/>
  <c r="AF105" i="42" s="1"/>
  <c r="AA68" i="44"/>
  <c r="AA241" i="42" s="1"/>
  <c r="AA71" i="42" s="1"/>
  <c r="AA173" i="42" s="1"/>
  <c r="Z240" i="42"/>
  <c r="Z70" i="42" s="1"/>
  <c r="Z172" i="42" s="1"/>
  <c r="Z241" i="42"/>
  <c r="Z71" i="42" s="1"/>
  <c r="Z173" i="42" s="1"/>
  <c r="AG160" i="41"/>
  <c r="AF35" i="44" s="1"/>
  <c r="AD160" i="41"/>
  <c r="AC35" i="44" s="1"/>
  <c r="AE160" i="41"/>
  <c r="AD35" i="44" s="1"/>
  <c r="AF160" i="41"/>
  <c r="AE35" i="44" s="1"/>
  <c r="AB160" i="41"/>
  <c r="AA35" i="44" s="1"/>
  <c r="AC160" i="41"/>
  <c r="AB35" i="44" s="1"/>
  <c r="AF139" i="42"/>
  <c r="AA70" i="42"/>
  <c r="AA172" i="42" s="1"/>
  <c r="AC139" i="42"/>
  <c r="AD139" i="42"/>
  <c r="AB105" i="42"/>
  <c r="AB139" i="42"/>
  <c r="AE139" i="42"/>
  <c r="AA105" i="42"/>
  <c r="AA139" i="42"/>
  <c r="AC262" i="41"/>
  <c r="AB262" i="41"/>
  <c r="AD262" i="41"/>
  <c r="AG262" i="41"/>
  <c r="AF262" i="41"/>
  <c r="AE262" i="41"/>
  <c r="Z139" i="42"/>
  <c r="AA262" i="41"/>
  <c r="Z69" i="44" s="1"/>
  <c r="Z105" i="42"/>
  <c r="AC173" i="42" l="1"/>
  <c r="AD173" i="42"/>
  <c r="AF173" i="42"/>
  <c r="AE173" i="42"/>
  <c r="AE69" i="44"/>
  <c r="AE242" i="42" s="1"/>
  <c r="AE72" i="42" s="1"/>
  <c r="AE106" i="42" s="1"/>
  <c r="AD69" i="44"/>
  <c r="AD242" i="42" s="1"/>
  <c r="AD72" i="42" s="1"/>
  <c r="AD106" i="42" s="1"/>
  <c r="AC69" i="44"/>
  <c r="AC242" i="42" s="1"/>
  <c r="AC72" i="42" s="1"/>
  <c r="AC174" i="42" s="1"/>
  <c r="AB69" i="44"/>
  <c r="AB242" i="42" s="1"/>
  <c r="AB72" i="42" s="1"/>
  <c r="AB174" i="42" s="1"/>
  <c r="AF69" i="44"/>
  <c r="AF242" i="42" s="1"/>
  <c r="AF72" i="42" s="1"/>
  <c r="AF106" i="42" s="1"/>
  <c r="AA69" i="44"/>
  <c r="AA242" i="42" s="1"/>
  <c r="AA72" i="42" s="1"/>
  <c r="AA174" i="42" s="1"/>
  <c r="Z242" i="42"/>
  <c r="Z72" i="42" s="1"/>
  <c r="Z174" i="42" s="1"/>
  <c r="AG161" i="41"/>
  <c r="AF36" i="44" s="1"/>
  <c r="AB161" i="41"/>
  <c r="AA36" i="44" s="1"/>
  <c r="AF161" i="41"/>
  <c r="AE36" i="44" s="1"/>
  <c r="AE161" i="41"/>
  <c r="AD36" i="44" s="1"/>
  <c r="AC161" i="41"/>
  <c r="AB36" i="44" s="1"/>
  <c r="AD161" i="41"/>
  <c r="AC36" i="44" s="1"/>
  <c r="AF140" i="42"/>
  <c r="AE140" i="42"/>
  <c r="AC106" i="42"/>
  <c r="AC140" i="42"/>
  <c r="AA106" i="42"/>
  <c r="AA140" i="42"/>
  <c r="AB106" i="42"/>
  <c r="AB140" i="42"/>
  <c r="AD140" i="42"/>
  <c r="AF263" i="41"/>
  <c r="AD263" i="41"/>
  <c r="AE263" i="41"/>
  <c r="AB263" i="41"/>
  <c r="AC263" i="41"/>
  <c r="AG263" i="41"/>
  <c r="Z140" i="42"/>
  <c r="AA263" i="41"/>
  <c r="Z70" i="44" s="1"/>
  <c r="Z106" i="42"/>
  <c r="C65"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73" i="5"/>
  <c r="C63"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255"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164"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73" i="5"/>
  <c r="C64" i="5"/>
  <c r="AE174" i="42" l="1"/>
  <c r="AF174" i="42"/>
  <c r="AD174" i="42"/>
  <c r="AB70" i="44"/>
  <c r="AB243" i="42" s="1"/>
  <c r="AB73" i="42" s="1"/>
  <c r="AB175" i="42" s="1"/>
  <c r="AF70" i="44"/>
  <c r="AF243" i="42" s="1"/>
  <c r="AF73" i="42" s="1"/>
  <c r="AC70" i="44"/>
  <c r="AC243" i="42" s="1"/>
  <c r="AC73" i="42" s="1"/>
  <c r="AC175" i="42" s="1"/>
  <c r="AD70" i="44"/>
  <c r="AD243" i="42" s="1"/>
  <c r="AD73" i="42" s="1"/>
  <c r="AD175" i="42" s="1"/>
  <c r="AE70" i="44"/>
  <c r="AE243" i="42" s="1"/>
  <c r="AE73" i="42" s="1"/>
  <c r="AE107" i="42" s="1"/>
  <c r="AA70" i="44"/>
  <c r="AA243" i="42" s="1"/>
  <c r="AA73" i="42" s="1"/>
  <c r="AA175" i="42" s="1"/>
  <c r="Z243" i="42"/>
  <c r="Z73" i="42" s="1"/>
  <c r="Z175" i="42" s="1"/>
  <c r="AG162" i="41"/>
  <c r="AF37" i="44" s="1"/>
  <c r="AC162" i="41"/>
  <c r="AB37" i="44" s="1"/>
  <c r="AE162" i="41"/>
  <c r="AD37" i="44" s="1"/>
  <c r="AF162" i="41"/>
  <c r="AE37" i="44" s="1"/>
  <c r="AD162" i="41"/>
  <c r="AC37" i="44" s="1"/>
  <c r="AB162" i="41"/>
  <c r="AA37" i="44" s="1"/>
  <c r="AF141" i="42"/>
  <c r="AA107" i="42"/>
  <c r="AA141" i="42"/>
  <c r="AD107" i="42"/>
  <c r="AD141" i="42"/>
  <c r="AB107" i="42"/>
  <c r="AB141" i="42"/>
  <c r="AC107" i="42"/>
  <c r="AC141" i="42"/>
  <c r="AE141" i="42"/>
  <c r="AB264" i="41"/>
  <c r="AD264" i="41"/>
  <c r="AC264" i="41"/>
  <c r="AE264" i="41"/>
  <c r="AG264" i="41"/>
  <c r="AF264" i="41"/>
  <c r="Z141" i="42"/>
  <c r="AA264" i="41"/>
  <c r="Z71" i="44" s="1"/>
  <c r="Z107" i="42"/>
  <c r="C87" i="13"/>
  <c r="C87" i="44"/>
  <c r="C90" i="13"/>
  <c r="C90" i="44"/>
  <c r="C85" i="13"/>
  <c r="C86" i="13" s="1"/>
  <c r="C88" i="13" s="1"/>
  <c r="C85" i="44"/>
  <c r="C86" i="44" s="1"/>
  <c r="AE71" i="44" l="1"/>
  <c r="AE244" i="42" s="1"/>
  <c r="AE74" i="42" s="1"/>
  <c r="AE176" i="42" s="1"/>
  <c r="C88" i="44"/>
  <c r="AF107" i="42"/>
  <c r="AF175" i="42"/>
  <c r="AE175" i="42"/>
  <c r="AC71" i="44"/>
  <c r="AC244" i="42" s="1"/>
  <c r="AC74" i="42" s="1"/>
  <c r="AC176" i="42" s="1"/>
  <c r="AD71" i="44"/>
  <c r="AD244" i="42" s="1"/>
  <c r="AD74" i="42" s="1"/>
  <c r="AD176" i="42" s="1"/>
  <c r="AB71" i="44"/>
  <c r="AB244" i="42" s="1"/>
  <c r="AB74" i="42" s="1"/>
  <c r="AB176" i="42" s="1"/>
  <c r="AF71" i="44"/>
  <c r="AA71" i="44"/>
  <c r="AA244" i="42" s="1"/>
  <c r="AA74" i="42" s="1"/>
  <c r="AA176" i="42" s="1"/>
  <c r="Z244" i="42"/>
  <c r="Z74" i="42" s="1"/>
  <c r="Z176" i="42" s="1"/>
  <c r="AG163" i="41"/>
  <c r="AF38" i="44" s="1"/>
  <c r="AF163" i="41"/>
  <c r="AE38" i="44" s="1"/>
  <c r="AC163" i="41"/>
  <c r="AB38" i="44" s="1"/>
  <c r="AD163" i="41"/>
  <c r="AC38" i="44" s="1"/>
  <c r="AB163" i="41"/>
  <c r="AA38" i="44" s="1"/>
  <c r="AE163" i="41"/>
  <c r="AD38" i="44" s="1"/>
  <c r="AF142" i="42"/>
  <c r="AB108" i="42"/>
  <c r="AB142" i="42"/>
  <c r="AC108" i="42"/>
  <c r="AC142" i="42"/>
  <c r="AA108" i="42"/>
  <c r="AA142" i="42"/>
  <c r="AD108" i="42"/>
  <c r="AD142" i="42"/>
  <c r="AE108" i="42"/>
  <c r="AE142" i="42"/>
  <c r="AE265" i="41"/>
  <c r="AD265" i="41"/>
  <c r="AG265" i="41"/>
  <c r="AC265" i="41"/>
  <c r="AF265" i="41"/>
  <c r="AB265" i="41"/>
  <c r="Z142" i="42"/>
  <c r="AA265" i="41"/>
  <c r="Z72" i="44" s="1"/>
  <c r="Z108" i="42"/>
  <c r="C91" i="44"/>
  <c r="C92" i="44" s="1"/>
  <c r="C91" i="13"/>
  <c r="C92" i="13" s="1"/>
  <c r="AE72" i="44" l="1"/>
  <c r="AE245" i="42" s="1"/>
  <c r="AE75" i="42" s="1"/>
  <c r="AE177" i="42" s="1"/>
  <c r="AC72" i="44"/>
  <c r="AC245" i="42" s="1"/>
  <c r="AC75" i="42" s="1"/>
  <c r="AC177" i="42" s="1"/>
  <c r="AF72" i="44"/>
  <c r="AF245" i="42" s="1"/>
  <c r="AF75" i="42" s="1"/>
  <c r="AF177" i="42" s="1"/>
  <c r="AD72" i="44"/>
  <c r="AD245" i="42" s="1"/>
  <c r="AD75" i="42" s="1"/>
  <c r="AD177" i="42" s="1"/>
  <c r="AB72" i="44"/>
  <c r="AB245" i="42" s="1"/>
  <c r="AB75" i="42" s="1"/>
  <c r="AB177" i="42" s="1"/>
  <c r="AA72" i="44"/>
  <c r="AA245" i="42" s="1"/>
  <c r="AA75" i="42" s="1"/>
  <c r="AA177" i="42" s="1"/>
  <c r="Z245" i="42"/>
  <c r="Z75" i="42" s="1"/>
  <c r="Z177" i="42" s="1"/>
  <c r="AF109" i="42"/>
  <c r="AF143" i="42"/>
  <c r="AB109" i="42"/>
  <c r="AB143" i="42"/>
  <c r="AC109" i="42"/>
  <c r="AC143" i="42"/>
  <c r="AE109" i="42"/>
  <c r="AE143" i="42"/>
  <c r="AD109" i="42"/>
  <c r="AD143" i="42"/>
  <c r="AA109" i="42"/>
  <c r="AA143" i="42"/>
  <c r="Z143" i="42"/>
  <c r="Z109" i="42"/>
  <c r="C62" i="5"/>
  <c r="E292" i="8" l="1"/>
  <c r="F292" i="8" s="1"/>
  <c r="F297" i="8"/>
  <c r="E296" i="8"/>
  <c r="F296" i="8" s="1"/>
  <c r="E295" i="8"/>
  <c r="F295" i="8" s="1"/>
  <c r="E294" i="8"/>
  <c r="F294" i="8" s="1"/>
  <c r="E293" i="8"/>
  <c r="F293" i="8" s="1"/>
  <c r="E290" i="8"/>
  <c r="F290" i="8" s="1"/>
  <c r="E287" i="8"/>
  <c r="F287" i="8" s="1"/>
  <c r="E288" i="8"/>
  <c r="F288" i="8" s="1"/>
  <c r="E289" i="8"/>
  <c r="F289" i="8" s="1"/>
  <c r="E291" i="8"/>
  <c r="F291" i="8" s="1"/>
  <c r="E286" i="8"/>
  <c r="E81" i="36"/>
  <c r="D81" i="36"/>
  <c r="C62" i="36"/>
  <c r="F286" i="8" l="1"/>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255"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164" i="5"/>
  <c r="D9" i="35" l="1"/>
  <c r="C7" i="5"/>
  <c r="C17" i="5"/>
  <c r="C21" i="5"/>
  <c r="C29" i="5"/>
  <c r="C37" i="5"/>
  <c r="C44" i="5"/>
  <c r="C54" i="5"/>
  <c r="C72" i="5"/>
  <c r="C55" i="5"/>
  <c r="C57" i="5" l="1"/>
  <c r="C58" i="5"/>
  <c r="C64" i="21" s="1"/>
  <c r="C56" i="5"/>
  <c r="C42" i="21" s="1"/>
  <c r="C61" i="5"/>
  <c r="C60" i="5"/>
  <c r="C59" i="5"/>
  <c r="M82" i="36"/>
  <c r="J82" i="36" s="1"/>
  <c r="M83" i="36"/>
  <c r="M84" i="36"/>
  <c r="M85" i="36"/>
  <c r="M86" i="36"/>
  <c r="M87" i="36"/>
  <c r="M88" i="36"/>
  <c r="M89" i="36"/>
  <c r="H89" i="36" s="1"/>
  <c r="M90" i="36"/>
  <c r="M91" i="36"/>
  <c r="M92" i="36"/>
  <c r="M81" i="36"/>
  <c r="J81" i="36"/>
  <c r="AH65" i="8"/>
  <c r="H82" i="36"/>
  <c r="I82" i="36"/>
  <c r="H83" i="36"/>
  <c r="I83" i="36"/>
  <c r="J83" i="36"/>
  <c r="K83" i="36"/>
  <c r="L83" i="36"/>
  <c r="H84" i="36"/>
  <c r="I84" i="36"/>
  <c r="J84" i="36"/>
  <c r="K84" i="36"/>
  <c r="L84" i="36"/>
  <c r="H85" i="36"/>
  <c r="I85" i="36"/>
  <c r="J85" i="36"/>
  <c r="K85" i="36"/>
  <c r="L85" i="36"/>
  <c r="H86" i="36"/>
  <c r="I86" i="36"/>
  <c r="J86" i="36"/>
  <c r="K86" i="36"/>
  <c r="L86" i="36"/>
  <c r="H87" i="36"/>
  <c r="I87" i="36"/>
  <c r="J87" i="36"/>
  <c r="K87" i="36"/>
  <c r="L87" i="36"/>
  <c r="H88" i="36"/>
  <c r="I88" i="36"/>
  <c r="J88" i="36"/>
  <c r="K88" i="36"/>
  <c r="L88" i="36"/>
  <c r="H90" i="36"/>
  <c r="I90" i="36"/>
  <c r="J90" i="36"/>
  <c r="K90" i="36"/>
  <c r="L90" i="36"/>
  <c r="H91" i="36"/>
  <c r="I91" i="36"/>
  <c r="J91" i="36"/>
  <c r="K91" i="36"/>
  <c r="L91" i="36"/>
  <c r="H92" i="36"/>
  <c r="I92" i="36"/>
  <c r="J92" i="36"/>
  <c r="K92" i="36"/>
  <c r="L92" i="36"/>
  <c r="L81" i="36"/>
  <c r="K81" i="36"/>
  <c r="I81" i="36"/>
  <c r="H81" i="36"/>
  <c r="G84" i="36"/>
  <c r="G85" i="36"/>
  <c r="G86" i="36"/>
  <c r="G87" i="36"/>
  <c r="G88" i="36"/>
  <c r="G89" i="36"/>
  <c r="G90" i="36"/>
  <c r="G91" i="36"/>
  <c r="G92" i="36"/>
  <c r="G82" i="36"/>
  <c r="G83" i="36"/>
  <c r="C35" i="40"/>
  <c r="C34" i="40"/>
  <c r="Z42" i="13"/>
  <c r="Z8" i="13"/>
  <c r="D42" i="13"/>
  <c r="E42" i="13"/>
  <c r="F42" i="13"/>
  <c r="G42" i="13"/>
  <c r="H42" i="13"/>
  <c r="I42" i="13"/>
  <c r="J42" i="13"/>
  <c r="K42" i="13"/>
  <c r="L42" i="13"/>
  <c r="M42" i="13"/>
  <c r="N42" i="13"/>
  <c r="O42" i="13"/>
  <c r="P42" i="13"/>
  <c r="Q42" i="13"/>
  <c r="R42" i="13"/>
  <c r="S42" i="13"/>
  <c r="T42" i="13"/>
  <c r="U42" i="13"/>
  <c r="V42" i="13"/>
  <c r="W42" i="13"/>
  <c r="X42" i="13"/>
  <c r="Y42" i="13"/>
  <c r="B44" i="13"/>
  <c r="B45" i="13"/>
  <c r="B46" i="13"/>
  <c r="B47" i="13"/>
  <c r="B48" i="13"/>
  <c r="B49" i="13"/>
  <c r="B50" i="13"/>
  <c r="B51" i="13"/>
  <c r="B52" i="13"/>
  <c r="B53" i="13"/>
  <c r="B54" i="13"/>
  <c r="B55" i="13"/>
  <c r="B56" i="13"/>
  <c r="B57" i="13"/>
  <c r="B58" i="13"/>
  <c r="B59" i="13"/>
  <c r="B60" i="13"/>
  <c r="B61" i="13"/>
  <c r="B62" i="13"/>
  <c r="B63" i="13"/>
  <c r="B64" i="13"/>
  <c r="B65" i="13"/>
  <c r="B66" i="13"/>
  <c r="D8" i="13"/>
  <c r="E8" i="13"/>
  <c r="F8" i="13"/>
  <c r="G8" i="13"/>
  <c r="H8" i="13"/>
  <c r="I8" i="13"/>
  <c r="J8" i="13"/>
  <c r="K8" i="13"/>
  <c r="L8" i="13"/>
  <c r="M8" i="13"/>
  <c r="N8" i="13"/>
  <c r="O8" i="13"/>
  <c r="P8" i="13"/>
  <c r="Q8" i="13"/>
  <c r="R8" i="13"/>
  <c r="S8" i="13"/>
  <c r="T8" i="13"/>
  <c r="U8" i="13"/>
  <c r="V8" i="13"/>
  <c r="W8" i="13"/>
  <c r="X8" i="13"/>
  <c r="Y8" i="13"/>
  <c r="D201" i="8"/>
  <c r="D167" i="8"/>
  <c r="D65" i="8"/>
  <c r="B205" i="26"/>
  <c r="D61" i="36"/>
  <c r="E63" i="36"/>
  <c r="E64" i="36"/>
  <c r="E65" i="36"/>
  <c r="E66" i="36"/>
  <c r="E67" i="36"/>
  <c r="E68" i="36"/>
  <c r="E69" i="36"/>
  <c r="E70" i="36"/>
  <c r="E71" i="36"/>
  <c r="E72" i="36"/>
  <c r="E73" i="36"/>
  <c r="E74" i="36"/>
  <c r="E75" i="36"/>
  <c r="E62" i="36"/>
  <c r="C34" i="5"/>
  <c r="C67" i="21" s="1"/>
  <c r="C51" i="5"/>
  <c r="C9" i="21" l="1"/>
  <c r="E9" i="21" s="1"/>
  <c r="C51" i="21"/>
  <c r="E51" i="21" s="1"/>
  <c r="C35" i="21"/>
  <c r="C77" i="21"/>
  <c r="D95" i="8"/>
  <c r="D94" i="8"/>
  <c r="D93" i="8"/>
  <c r="D92" i="8"/>
  <c r="D91" i="8"/>
  <c r="D90" i="8"/>
  <c r="D89" i="8"/>
  <c r="D88" i="8"/>
  <c r="D87" i="8"/>
  <c r="D86" i="8"/>
  <c r="D85" i="8"/>
  <c r="D84" i="8"/>
  <c r="D83" i="8"/>
  <c r="D82" i="8"/>
  <c r="D81" i="8"/>
  <c r="D80" i="8"/>
  <c r="D79" i="8"/>
  <c r="D78" i="8"/>
  <c r="D77" i="8"/>
  <c r="D70" i="8"/>
  <c r="D69" i="8"/>
  <c r="D68" i="8"/>
  <c r="D67" i="8"/>
  <c r="D66" i="8"/>
  <c r="D75" i="8"/>
  <c r="D74" i="8"/>
  <c r="D71" i="8"/>
  <c r="D76" i="8"/>
  <c r="D73" i="8"/>
  <c r="D72" i="8"/>
  <c r="D55" i="43"/>
  <c r="C22" i="21"/>
  <c r="C84" i="21"/>
  <c r="C70" i="21"/>
  <c r="C28" i="21"/>
  <c r="C58" i="21"/>
  <c r="C16" i="21"/>
  <c r="L89" i="36"/>
  <c r="K89" i="36"/>
  <c r="J89" i="36"/>
  <c r="I89" i="36"/>
  <c r="L82" i="36"/>
  <c r="K82" i="36"/>
  <c r="G81" i="36"/>
  <c r="D55" i="35"/>
  <c r="C25" i="21"/>
  <c r="B2" i="26"/>
  <c r="C75" i="36"/>
  <c r="C74" i="36"/>
  <c r="C73" i="36"/>
  <c r="C72" i="36"/>
  <c r="C71" i="36"/>
  <c r="C70" i="36"/>
  <c r="C69" i="36"/>
  <c r="C68" i="36"/>
  <c r="C67" i="36"/>
  <c r="C66" i="36"/>
  <c r="C65" i="36"/>
  <c r="C64" i="36"/>
  <c r="C63" i="36"/>
  <c r="C11" i="40"/>
  <c r="D62" i="36" s="1"/>
  <c r="C12" i="40"/>
  <c r="D63" i="36" s="1"/>
  <c r="C13" i="40"/>
  <c r="D64" i="36" s="1"/>
  <c r="C14" i="40"/>
  <c r="D65" i="36" s="1"/>
  <c r="C15" i="40"/>
  <c r="D66" i="36" s="1"/>
  <c r="C16" i="40"/>
  <c r="D67" i="36" s="1"/>
  <c r="C17" i="40"/>
  <c r="D68" i="36" s="1"/>
  <c r="C18" i="40"/>
  <c r="D69" i="36" s="1"/>
  <c r="C19" i="40"/>
  <c r="D70" i="36" s="1"/>
  <c r="C20" i="40"/>
  <c r="D71" i="36" s="1"/>
  <c r="C21" i="40"/>
  <c r="D72" i="36" s="1"/>
  <c r="C22" i="40"/>
  <c r="D73" i="36" s="1"/>
  <c r="C23" i="40"/>
  <c r="D74" i="36" s="1"/>
  <c r="C24" i="40"/>
  <c r="D75" i="36" s="1"/>
  <c r="C36" i="40"/>
  <c r="D6" i="43" l="1"/>
  <c r="D5" i="35"/>
  <c r="C4" i="35"/>
  <c r="N89" i="36"/>
  <c r="N84" i="36"/>
  <c r="N81" i="36"/>
  <c r="N88" i="36"/>
  <c r="N82" i="36"/>
  <c r="N90" i="36"/>
  <c r="N83" i="36"/>
  <c r="N91" i="36"/>
  <c r="N92" i="36"/>
  <c r="N85" i="36"/>
  <c r="N86" i="36"/>
  <c r="N87" i="36"/>
  <c r="D7" i="43" l="1"/>
  <c r="D8" i="43"/>
  <c r="D8" i="35"/>
  <c r="C16" i="16"/>
  <c r="B19" i="16"/>
  <c r="B20" i="16"/>
  <c r="E67" i="17" l="1"/>
  <c r="C67" i="17"/>
  <c r="D20" i="17"/>
  <c r="E20" i="17"/>
  <c r="D10" i="43"/>
  <c r="D14" i="43" s="1"/>
  <c r="C20" i="17"/>
  <c r="D53" i="43"/>
  <c r="C47" i="5"/>
  <c r="C22" i="5"/>
  <c r="E66" i="17" l="1"/>
  <c r="C66" i="17"/>
  <c r="G19" i="17" a="1"/>
  <c r="G19" i="17" s="1"/>
  <c r="D20" i="43"/>
  <c r="D25" i="43"/>
  <c r="D19" i="43"/>
  <c r="D17" i="43"/>
  <c r="D21" i="43"/>
  <c r="D18" i="43"/>
  <c r="D22" i="43"/>
  <c r="D15" i="43"/>
  <c r="D28" i="43" s="1"/>
  <c r="D23" i="43"/>
  <c r="D24" i="43"/>
  <c r="D16" i="43"/>
  <c r="D27" i="43"/>
  <c r="G3" i="21"/>
  <c r="C53" i="5"/>
  <c r="C41" i="35"/>
  <c r="C42" i="35"/>
  <c r="C43" i="35"/>
  <c r="C44" i="35"/>
  <c r="C45" i="35"/>
  <c r="C46" i="35"/>
  <c r="C47" i="35"/>
  <c r="C48" i="35"/>
  <c r="C49" i="35"/>
  <c r="C50" i="35"/>
  <c r="C51" i="35"/>
  <c r="C40" i="35"/>
  <c r="C27" i="35"/>
  <c r="E65" i="17" l="1"/>
  <c r="C65" i="17"/>
  <c r="D40" i="43"/>
  <c r="D33" i="43"/>
  <c r="D36" i="43"/>
  <c r="D35" i="43"/>
  <c r="D37" i="43"/>
  <c r="D30" i="43"/>
  <c r="D32" i="43"/>
  <c r="D31" i="43"/>
  <c r="D29" i="43"/>
  <c r="D38" i="43"/>
  <c r="D34" i="43"/>
  <c r="D42" i="43"/>
  <c r="D47" i="43"/>
  <c r="D46" i="43"/>
  <c r="D51" i="43"/>
  <c r="D41" i="43"/>
  <c r="D50" i="43"/>
  <c r="D43" i="43"/>
  <c r="D45" i="43"/>
  <c r="D49" i="43"/>
  <c r="D44" i="43"/>
  <c r="D48" i="43"/>
  <c r="C41" i="21"/>
  <c r="C83" i="21"/>
  <c r="C28" i="35"/>
  <c r="C29" i="35"/>
  <c r="C30" i="35"/>
  <c r="C31" i="35"/>
  <c r="C32" i="35"/>
  <c r="C33" i="35"/>
  <c r="C34" i="35"/>
  <c r="C35" i="35"/>
  <c r="C36" i="35"/>
  <c r="C37" i="35"/>
  <c r="C38" i="35"/>
  <c r="C14" i="35"/>
  <c r="C15" i="35"/>
  <c r="C16" i="35"/>
  <c r="C17" i="35"/>
  <c r="C18" i="35"/>
  <c r="C19" i="35"/>
  <c r="C20" i="35"/>
  <c r="C21" i="35"/>
  <c r="C22" i="35"/>
  <c r="C23" i="35"/>
  <c r="C24" i="35"/>
  <c r="C25" i="35"/>
  <c r="D12" i="35"/>
  <c r="D4" i="35" s="1"/>
  <c r="C15" i="16" s="1"/>
  <c r="D54" i="43" l="1"/>
  <c r="D57" i="43"/>
  <c r="E73" i="21"/>
  <c r="J4" i="43"/>
  <c r="H4" i="43"/>
  <c r="D13" i="17"/>
  <c r="C13" i="17"/>
  <c r="E13" i="17"/>
  <c r="E77" i="21"/>
  <c r="D56" i="43"/>
  <c r="C7" i="35"/>
  <c r="D7" i="35" s="1"/>
  <c r="E59" i="17" s="1"/>
  <c r="E58" i="17" l="1"/>
  <c r="E57" i="17" s="1"/>
  <c r="C59" i="17"/>
  <c r="C58" i="17" s="1"/>
  <c r="C57" i="17" s="1"/>
  <c r="E80" i="21"/>
  <c r="D58" i="43"/>
  <c r="D60" i="43" s="1"/>
  <c r="E83" i="21"/>
  <c r="E84" i="21"/>
  <c r="D6" i="35"/>
  <c r="D53" i="35" s="1"/>
  <c r="D10" i="35" l="1"/>
  <c r="H5" i="43"/>
  <c r="D59" i="43"/>
  <c r="D83" i="36"/>
  <c r="D85" i="36"/>
  <c r="D86" i="36"/>
  <c r="D16" i="35" l="1"/>
  <c r="D18" i="35"/>
  <c r="D24" i="35"/>
  <c r="D25" i="35"/>
  <c r="D19" i="35"/>
  <c r="D15" i="35"/>
  <c r="D20" i="35"/>
  <c r="D23" i="35"/>
  <c r="D21" i="35"/>
  <c r="D22" i="35"/>
  <c r="D17" i="35"/>
  <c r="D14" i="35"/>
  <c r="D91" i="36"/>
  <c r="D90" i="36"/>
  <c r="D84" i="36"/>
  <c r="D92" i="36"/>
  <c r="D88" i="36"/>
  <c r="D87" i="36"/>
  <c r="D82" i="36"/>
  <c r="D89" i="36"/>
  <c r="E88" i="36" l="1"/>
  <c r="E92" i="36"/>
  <c r="E84" i="36"/>
  <c r="E86" i="36"/>
  <c r="E87" i="36"/>
  <c r="E83" i="36"/>
  <c r="E85" i="36"/>
  <c r="E82" i="36"/>
  <c r="E89" i="36"/>
  <c r="E91" i="36"/>
  <c r="E90" i="36" l="1"/>
  <c r="B28" i="8" l="1"/>
  <c r="D215" i="26"/>
  <c r="E215" i="26"/>
  <c r="F215" i="26"/>
  <c r="G215" i="26"/>
  <c r="H215" i="26"/>
  <c r="I215" i="26"/>
  <c r="J215" i="26"/>
  <c r="K215" i="26"/>
  <c r="L215" i="26"/>
  <c r="M215" i="26"/>
  <c r="N215" i="26"/>
  <c r="O215" i="26"/>
  <c r="P215" i="26"/>
  <c r="Q215" i="26"/>
  <c r="R215" i="26"/>
  <c r="S215" i="26"/>
  <c r="T215" i="26"/>
  <c r="U215" i="26"/>
  <c r="V215" i="26"/>
  <c r="W215" i="26"/>
  <c r="X215" i="26"/>
  <c r="Y215" i="26"/>
  <c r="C215" i="26"/>
  <c r="B240"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16" i="26"/>
  <c r="B182" i="26"/>
  <c r="D181" i="26"/>
  <c r="E181" i="26"/>
  <c r="F181" i="26"/>
  <c r="G181" i="26"/>
  <c r="H181" i="26"/>
  <c r="I181" i="26"/>
  <c r="J181" i="26"/>
  <c r="K181" i="26"/>
  <c r="L181" i="26"/>
  <c r="M181" i="26"/>
  <c r="N181" i="26"/>
  <c r="O181" i="26"/>
  <c r="P181" i="26"/>
  <c r="Q181" i="26"/>
  <c r="R181" i="26"/>
  <c r="S181" i="26"/>
  <c r="T181" i="26"/>
  <c r="U181" i="26"/>
  <c r="V181" i="26"/>
  <c r="W181" i="26"/>
  <c r="X181" i="26"/>
  <c r="Y181" i="26"/>
  <c r="B183" i="26"/>
  <c r="B184" i="26"/>
  <c r="B185" i="26"/>
  <c r="B186" i="26"/>
  <c r="B187" i="26"/>
  <c r="B188" i="26"/>
  <c r="B189" i="26"/>
  <c r="B190" i="26"/>
  <c r="B191" i="26"/>
  <c r="B192" i="26"/>
  <c r="B193" i="26"/>
  <c r="B194" i="26"/>
  <c r="B195" i="26"/>
  <c r="B196" i="26"/>
  <c r="B197" i="26"/>
  <c r="B198" i="26"/>
  <c r="B199" i="26"/>
  <c r="B200" i="26"/>
  <c r="B201" i="26"/>
  <c r="B202" i="26"/>
  <c r="B203" i="26"/>
  <c r="B204" i="26"/>
  <c r="C181" i="26"/>
  <c r="B43" i="13"/>
  <c r="C42" i="13"/>
  <c r="C8" i="13"/>
  <c r="C11" i="26"/>
  <c r="B29" i="13"/>
  <c r="B30" i="13"/>
  <c r="B31" i="13"/>
  <c r="B13" i="13"/>
  <c r="B14" i="13"/>
  <c r="B15" i="13"/>
  <c r="B16" i="13"/>
  <c r="B17" i="13"/>
  <c r="B18" i="13"/>
  <c r="B19" i="13"/>
  <c r="B20" i="13"/>
  <c r="B21" i="13"/>
  <c r="B22" i="13"/>
  <c r="B23" i="13"/>
  <c r="B24" i="13"/>
  <c r="B25" i="13"/>
  <c r="B26" i="13"/>
  <c r="B27" i="13"/>
  <c r="B28" i="13"/>
  <c r="B10" i="13"/>
  <c r="B11" i="13"/>
  <c r="B12" i="13"/>
  <c r="B9" i="13"/>
  <c r="B12" i="26"/>
  <c r="D147" i="26"/>
  <c r="E147" i="26"/>
  <c r="F147" i="26"/>
  <c r="G147" i="26"/>
  <c r="H147" i="26"/>
  <c r="I147" i="26"/>
  <c r="J147" i="26"/>
  <c r="K147" i="26"/>
  <c r="L147" i="26"/>
  <c r="M147" i="26"/>
  <c r="N147" i="26"/>
  <c r="O147" i="26"/>
  <c r="P147" i="26"/>
  <c r="Q147" i="26"/>
  <c r="R147" i="26"/>
  <c r="S147" i="26"/>
  <c r="T147" i="26"/>
  <c r="U147" i="26"/>
  <c r="V147" i="26"/>
  <c r="W147" i="26"/>
  <c r="X147" i="26"/>
  <c r="Y147" i="26"/>
  <c r="C147" i="26"/>
  <c r="B149" i="26"/>
  <c r="B150" i="26"/>
  <c r="B151" i="26"/>
  <c r="B152" i="26"/>
  <c r="B153" i="26"/>
  <c r="B154" i="26"/>
  <c r="B155" i="26"/>
  <c r="B156" i="26"/>
  <c r="B157" i="26"/>
  <c r="B158" i="26"/>
  <c r="B159" i="26"/>
  <c r="B160" i="26"/>
  <c r="B161" i="26"/>
  <c r="B162" i="26"/>
  <c r="B163" i="26"/>
  <c r="B164" i="26"/>
  <c r="B165" i="26"/>
  <c r="B166" i="26"/>
  <c r="B167" i="26"/>
  <c r="B168" i="26"/>
  <c r="B169" i="26"/>
  <c r="B170" i="26"/>
  <c r="B171" i="26"/>
  <c r="B148" i="26"/>
  <c r="B114" i="26"/>
  <c r="B137" i="26"/>
  <c r="B115" i="26"/>
  <c r="B116" i="26"/>
  <c r="B117" i="26"/>
  <c r="B118" i="26"/>
  <c r="B119" i="26"/>
  <c r="B120" i="26"/>
  <c r="B121" i="26"/>
  <c r="B122" i="26"/>
  <c r="B123" i="26"/>
  <c r="B124" i="26"/>
  <c r="B125" i="26"/>
  <c r="B126" i="26"/>
  <c r="B127" i="26"/>
  <c r="B128" i="26"/>
  <c r="B129" i="26"/>
  <c r="B130" i="26"/>
  <c r="B131" i="26"/>
  <c r="B132" i="26"/>
  <c r="B133" i="26"/>
  <c r="B134" i="26"/>
  <c r="B135" i="26"/>
  <c r="B136" i="26"/>
  <c r="D113" i="26"/>
  <c r="E113" i="26"/>
  <c r="F113" i="26"/>
  <c r="G113" i="26"/>
  <c r="H113" i="26"/>
  <c r="I113" i="26"/>
  <c r="J113" i="26"/>
  <c r="K113" i="26"/>
  <c r="L113" i="26"/>
  <c r="M113" i="26"/>
  <c r="N113" i="26"/>
  <c r="O113" i="26"/>
  <c r="P113" i="26"/>
  <c r="Q113" i="26"/>
  <c r="R113" i="26"/>
  <c r="S113" i="26"/>
  <c r="T113" i="26"/>
  <c r="U113" i="26"/>
  <c r="V113" i="26"/>
  <c r="W113" i="26"/>
  <c r="X113" i="26"/>
  <c r="Y113" i="26"/>
  <c r="C113" i="26"/>
  <c r="E235" i="8"/>
  <c r="F235" i="8"/>
  <c r="G235" i="8"/>
  <c r="H235" i="8"/>
  <c r="I235" i="8"/>
  <c r="J235" i="8"/>
  <c r="K235" i="8"/>
  <c r="L235" i="8"/>
  <c r="M235" i="8"/>
  <c r="N235" i="8"/>
  <c r="O235" i="8"/>
  <c r="P235" i="8"/>
  <c r="Q235" i="8"/>
  <c r="R235" i="8"/>
  <c r="S235" i="8"/>
  <c r="T235" i="8"/>
  <c r="U235" i="8"/>
  <c r="V235" i="8"/>
  <c r="W235" i="8"/>
  <c r="X235" i="8"/>
  <c r="Y235" i="8"/>
  <c r="Z235" i="8"/>
  <c r="D235" i="8"/>
  <c r="D236" i="8" s="1"/>
  <c r="D237" i="8" s="1"/>
  <c r="D238" i="8" s="1"/>
  <c r="D239" i="8" s="1"/>
  <c r="D240" i="8" s="1"/>
  <c r="D241" i="8" s="1"/>
  <c r="D242" i="8" s="1"/>
  <c r="D243" i="8" s="1"/>
  <c r="D244" i="8" s="1"/>
  <c r="D245" i="8" s="1"/>
  <c r="D246" i="8" s="1"/>
  <c r="D247" i="8" s="1"/>
  <c r="D248" i="8" s="1"/>
  <c r="D249" i="8" s="1"/>
  <c r="D250" i="8" s="1"/>
  <c r="D251" i="8" s="1"/>
  <c r="D252" i="8" s="1"/>
  <c r="D253" i="8" s="1"/>
  <c r="D254" i="8" s="1"/>
  <c r="D255" i="8" s="1"/>
  <c r="D256" i="8" s="1"/>
  <c r="D257" i="8" s="1"/>
  <c r="D258" i="8" s="1"/>
  <c r="D259" i="8" s="1"/>
  <c r="C237" i="8"/>
  <c r="C238" i="8"/>
  <c r="C239" i="8"/>
  <c r="C240" i="8"/>
  <c r="C241" i="8"/>
  <c r="C242" i="8"/>
  <c r="C243" i="8"/>
  <c r="C244" i="8"/>
  <c r="C245" i="8"/>
  <c r="C246" i="8"/>
  <c r="C247" i="8"/>
  <c r="C248" i="8"/>
  <c r="C249" i="8"/>
  <c r="C250" i="8"/>
  <c r="C251" i="8"/>
  <c r="C252" i="8"/>
  <c r="C253" i="8"/>
  <c r="C254" i="8"/>
  <c r="C255" i="8"/>
  <c r="C256" i="8"/>
  <c r="C257" i="8"/>
  <c r="C258" i="8"/>
  <c r="C259" i="8"/>
  <c r="C266" i="8"/>
  <c r="C236" i="8"/>
  <c r="B100" i="26"/>
  <c r="B101" i="26"/>
  <c r="B102" i="26"/>
  <c r="B103" i="26"/>
  <c r="B81" i="26"/>
  <c r="B82" i="26"/>
  <c r="B83" i="26"/>
  <c r="B84" i="26"/>
  <c r="B85" i="26"/>
  <c r="B86" i="26"/>
  <c r="B87" i="26"/>
  <c r="B88" i="26"/>
  <c r="B89" i="26"/>
  <c r="B90" i="26"/>
  <c r="B91" i="26"/>
  <c r="B92" i="26"/>
  <c r="B93" i="26"/>
  <c r="B94" i="26"/>
  <c r="B95" i="26"/>
  <c r="B96" i="26"/>
  <c r="B97" i="26"/>
  <c r="B98" i="26"/>
  <c r="B99" i="26"/>
  <c r="B80" i="26"/>
  <c r="B46" i="26"/>
  <c r="D79" i="26"/>
  <c r="E79" i="26"/>
  <c r="F79" i="26"/>
  <c r="G79" i="26"/>
  <c r="H79" i="26"/>
  <c r="I79" i="26"/>
  <c r="J79" i="26"/>
  <c r="K79" i="26"/>
  <c r="L79" i="26"/>
  <c r="M79" i="26"/>
  <c r="N79" i="26"/>
  <c r="O79" i="26"/>
  <c r="P79" i="26"/>
  <c r="Q79" i="26"/>
  <c r="R79" i="26"/>
  <c r="S79" i="26"/>
  <c r="T79" i="26"/>
  <c r="U79" i="26"/>
  <c r="V79" i="26"/>
  <c r="W79" i="26"/>
  <c r="X79" i="26"/>
  <c r="Y79" i="26"/>
  <c r="C79" i="26"/>
  <c r="C45" i="26"/>
  <c r="D45" i="26"/>
  <c r="E45" i="26"/>
  <c r="F45" i="26"/>
  <c r="G45" i="26"/>
  <c r="H45" i="26"/>
  <c r="I45" i="26"/>
  <c r="J45" i="26"/>
  <c r="K45" i="26"/>
  <c r="L45" i="26"/>
  <c r="M45" i="26"/>
  <c r="N45" i="26"/>
  <c r="O45" i="26"/>
  <c r="P45" i="26"/>
  <c r="Q45" i="26"/>
  <c r="R45" i="26"/>
  <c r="S45" i="26"/>
  <c r="T45" i="26"/>
  <c r="U45" i="26"/>
  <c r="V45" i="26"/>
  <c r="W45" i="26"/>
  <c r="X45" i="26"/>
  <c r="Y45" i="26"/>
  <c r="B50" i="26"/>
  <c r="B51" i="26"/>
  <c r="B52" i="26"/>
  <c r="B53" i="26"/>
  <c r="B54" i="26"/>
  <c r="B55" i="26"/>
  <c r="B56" i="26"/>
  <c r="B57" i="26"/>
  <c r="B58" i="26"/>
  <c r="B59" i="26"/>
  <c r="B60" i="26"/>
  <c r="B61" i="26"/>
  <c r="B62" i="26"/>
  <c r="B63" i="26"/>
  <c r="B64" i="26"/>
  <c r="B65" i="26"/>
  <c r="B66" i="26"/>
  <c r="B67" i="26"/>
  <c r="B68" i="26"/>
  <c r="B69" i="26"/>
  <c r="B47" i="26"/>
  <c r="B48" i="26"/>
  <c r="B49" i="26"/>
  <c r="B13" i="26"/>
  <c r="B14" i="26"/>
  <c r="B15" i="26"/>
  <c r="B16" i="26"/>
  <c r="B17" i="26"/>
  <c r="B18" i="26"/>
  <c r="B19" i="26"/>
  <c r="B20" i="26"/>
  <c r="B21" i="26"/>
  <c r="B22" i="26"/>
  <c r="B23" i="26"/>
  <c r="B24" i="26"/>
  <c r="B25" i="26"/>
  <c r="B26" i="26"/>
  <c r="B27" i="26"/>
  <c r="B28" i="26"/>
  <c r="B29" i="26"/>
  <c r="B30" i="26"/>
  <c r="B31" i="26"/>
  <c r="B32" i="26"/>
  <c r="B33" i="26"/>
  <c r="B34" i="26"/>
  <c r="B35" i="26"/>
  <c r="D11" i="26"/>
  <c r="E11" i="26"/>
  <c r="F11" i="26"/>
  <c r="G11" i="26"/>
  <c r="H11" i="26"/>
  <c r="I11" i="26"/>
  <c r="J11" i="26"/>
  <c r="K11" i="26"/>
  <c r="L11" i="26"/>
  <c r="M11" i="26"/>
  <c r="N11" i="26"/>
  <c r="O11" i="26"/>
  <c r="P11" i="26"/>
  <c r="Q11" i="26"/>
  <c r="R11" i="26"/>
  <c r="S11" i="26"/>
  <c r="T11" i="26"/>
  <c r="U11" i="26"/>
  <c r="V11" i="26"/>
  <c r="W11" i="26"/>
  <c r="X11" i="26"/>
  <c r="Y11" i="26"/>
  <c r="C203" i="8"/>
  <c r="C204" i="8"/>
  <c r="C205" i="8"/>
  <c r="C206" i="8"/>
  <c r="C207" i="8"/>
  <c r="C208" i="8"/>
  <c r="C209" i="8"/>
  <c r="C210" i="8"/>
  <c r="C211" i="8"/>
  <c r="C212" i="8"/>
  <c r="C213" i="8"/>
  <c r="C214" i="8"/>
  <c r="C215" i="8"/>
  <c r="C216" i="8"/>
  <c r="C217" i="8"/>
  <c r="C218" i="8"/>
  <c r="C219" i="8"/>
  <c r="C220" i="8"/>
  <c r="C221" i="8"/>
  <c r="C222" i="8"/>
  <c r="C223" i="8"/>
  <c r="C224" i="8"/>
  <c r="C225" i="8"/>
  <c r="C226" i="8"/>
  <c r="C202" i="8"/>
  <c r="F201" i="8"/>
  <c r="G201" i="8"/>
  <c r="H201" i="8"/>
  <c r="I201" i="8"/>
  <c r="J201" i="8"/>
  <c r="K201" i="8"/>
  <c r="L201" i="8"/>
  <c r="M201" i="8"/>
  <c r="N201" i="8"/>
  <c r="O201" i="8"/>
  <c r="P201" i="8"/>
  <c r="Q201" i="8"/>
  <c r="R201" i="8"/>
  <c r="S201" i="8"/>
  <c r="T201" i="8"/>
  <c r="U201" i="8"/>
  <c r="V201" i="8"/>
  <c r="W201" i="8"/>
  <c r="X201" i="8"/>
  <c r="Y201" i="8"/>
  <c r="Z201" i="8"/>
  <c r="E201" i="8"/>
  <c r="AH66" i="8"/>
  <c r="AA169" i="8"/>
  <c r="AA170" i="8"/>
  <c r="AA171" i="8"/>
  <c r="AA172" i="8"/>
  <c r="AA173" i="8"/>
  <c r="AA174" i="8"/>
  <c r="AA175" i="8"/>
  <c r="AA176" i="8"/>
  <c r="AA177" i="8"/>
  <c r="AH67" i="8"/>
  <c r="AH68" i="8"/>
  <c r="AH69" i="8"/>
  <c r="E99" i="8"/>
  <c r="F99" i="8"/>
  <c r="G99" i="8"/>
  <c r="H99" i="8"/>
  <c r="I99" i="8"/>
  <c r="J99" i="8"/>
  <c r="K99" i="8"/>
  <c r="L99" i="8"/>
  <c r="M99" i="8"/>
  <c r="N99" i="8"/>
  <c r="O99" i="8"/>
  <c r="P99" i="8"/>
  <c r="Q99" i="8"/>
  <c r="R99" i="8"/>
  <c r="S99" i="8"/>
  <c r="T99" i="8"/>
  <c r="U99" i="8"/>
  <c r="V99" i="8"/>
  <c r="W99" i="8"/>
  <c r="X99" i="8"/>
  <c r="Y99" i="8"/>
  <c r="Z99" i="8"/>
  <c r="D99" i="8"/>
  <c r="C101" i="8"/>
  <c r="C102" i="8"/>
  <c r="C103" i="8"/>
  <c r="C104" i="8"/>
  <c r="C105" i="8"/>
  <c r="C106" i="8"/>
  <c r="C107" i="8"/>
  <c r="C108" i="8"/>
  <c r="C109" i="8"/>
  <c r="C110" i="8"/>
  <c r="C111" i="8"/>
  <c r="C112" i="8"/>
  <c r="C113" i="8"/>
  <c r="C114" i="8"/>
  <c r="C115" i="8"/>
  <c r="C116" i="8"/>
  <c r="C117" i="8"/>
  <c r="C118" i="8"/>
  <c r="C119" i="8"/>
  <c r="C120" i="8"/>
  <c r="C121" i="8"/>
  <c r="C122" i="8"/>
  <c r="C100" i="8"/>
  <c r="F23" i="8"/>
  <c r="G23" i="8"/>
  <c r="H23" i="8"/>
  <c r="I23" i="8"/>
  <c r="J23" i="8"/>
  <c r="K23" i="8"/>
  <c r="L23" i="8"/>
  <c r="M23" i="8"/>
  <c r="N23" i="8"/>
  <c r="O23" i="8"/>
  <c r="P23" i="8"/>
  <c r="Q23" i="8"/>
  <c r="R23" i="8"/>
  <c r="S23" i="8"/>
  <c r="T23" i="8"/>
  <c r="U23" i="8"/>
  <c r="V23" i="8"/>
  <c r="W23" i="8"/>
  <c r="X23" i="8"/>
  <c r="Y23" i="8"/>
  <c r="E23" i="8"/>
  <c r="D260" i="8" l="1"/>
  <c r="D266" i="8"/>
  <c r="D129" i="8"/>
  <c r="D197" i="8" s="1"/>
  <c r="D231" i="8" s="1"/>
  <c r="C41" i="26" s="1"/>
  <c r="D128" i="8"/>
  <c r="D196" i="8" s="1"/>
  <c r="D230" i="8" s="1"/>
  <c r="C40" i="26" s="1"/>
  <c r="D127" i="8"/>
  <c r="D195" i="8" s="1"/>
  <c r="D229" i="8" s="1"/>
  <c r="C39" i="26" s="1"/>
  <c r="D126" i="8"/>
  <c r="D194" i="8" s="1"/>
  <c r="D228" i="8" s="1"/>
  <c r="C38" i="26" s="1"/>
  <c r="D125" i="8"/>
  <c r="D193" i="8" s="1"/>
  <c r="D227" i="8" s="1"/>
  <c r="C37" i="26" s="1"/>
  <c r="D124" i="8"/>
  <c r="D123" i="8"/>
  <c r="D122" i="8"/>
  <c r="D121" i="8"/>
  <c r="D120" i="8"/>
  <c r="D119" i="8"/>
  <c r="D118" i="8"/>
  <c r="D117" i="8"/>
  <c r="D116" i="8"/>
  <c r="D115" i="8"/>
  <c r="D114" i="8"/>
  <c r="D113" i="8"/>
  <c r="D112" i="8"/>
  <c r="D111" i="8"/>
  <c r="D110" i="8"/>
  <c r="D109" i="8"/>
  <c r="D108" i="8"/>
  <c r="D107" i="8"/>
  <c r="D106" i="8"/>
  <c r="D105" i="8"/>
  <c r="D104" i="8"/>
  <c r="D103" i="8"/>
  <c r="D102" i="8"/>
  <c r="D101" i="8"/>
  <c r="D100" i="8"/>
  <c r="D168" i="8" s="1"/>
  <c r="S129" i="8"/>
  <c r="S128" i="8"/>
  <c r="S127" i="8"/>
  <c r="S126" i="8"/>
  <c r="S125" i="8"/>
  <c r="S124" i="8"/>
  <c r="S123" i="8"/>
  <c r="S122" i="8"/>
  <c r="S121" i="8"/>
  <c r="S120" i="8"/>
  <c r="S119" i="8"/>
  <c r="S118" i="8"/>
  <c r="S117" i="8"/>
  <c r="S116" i="8"/>
  <c r="S115" i="8"/>
  <c r="S114" i="8"/>
  <c r="S113" i="8"/>
  <c r="S112" i="8"/>
  <c r="S111" i="8"/>
  <c r="S110" i="8"/>
  <c r="S109" i="8"/>
  <c r="S108" i="8"/>
  <c r="S107" i="8"/>
  <c r="S106" i="8"/>
  <c r="S105" i="8"/>
  <c r="S104" i="8"/>
  <c r="S103" i="8"/>
  <c r="S101" i="8"/>
  <c r="S100" i="8"/>
  <c r="S102" i="8"/>
  <c r="K129" i="8"/>
  <c r="K128" i="8"/>
  <c r="K127" i="8"/>
  <c r="K126" i="8"/>
  <c r="K125" i="8"/>
  <c r="K124" i="8"/>
  <c r="K123" i="8"/>
  <c r="K122" i="8"/>
  <c r="K121" i="8"/>
  <c r="K120" i="8"/>
  <c r="K119" i="8"/>
  <c r="K118" i="8"/>
  <c r="K117" i="8"/>
  <c r="K116" i="8"/>
  <c r="K115" i="8"/>
  <c r="K114" i="8"/>
  <c r="K113" i="8"/>
  <c r="K112" i="8"/>
  <c r="K111" i="8"/>
  <c r="K110" i="8"/>
  <c r="K109" i="8"/>
  <c r="K108" i="8"/>
  <c r="K107" i="8"/>
  <c r="K106" i="8"/>
  <c r="K105" i="8"/>
  <c r="K104" i="8"/>
  <c r="K103" i="8"/>
  <c r="K102" i="8"/>
  <c r="K101" i="8"/>
  <c r="K100" i="8"/>
  <c r="T129" i="8"/>
  <c r="T128" i="8"/>
  <c r="T127" i="8"/>
  <c r="T126" i="8"/>
  <c r="T125" i="8"/>
  <c r="T124" i="8"/>
  <c r="T123" i="8"/>
  <c r="T122" i="8"/>
  <c r="T121" i="8"/>
  <c r="T120" i="8"/>
  <c r="T119" i="8"/>
  <c r="T118" i="8"/>
  <c r="T117" i="8"/>
  <c r="T116" i="8"/>
  <c r="T115" i="8"/>
  <c r="T114" i="8"/>
  <c r="T113" i="8"/>
  <c r="T112" i="8"/>
  <c r="T111" i="8"/>
  <c r="T110" i="8"/>
  <c r="T109" i="8"/>
  <c r="T108" i="8"/>
  <c r="T107" i="8"/>
  <c r="T106" i="8"/>
  <c r="T105" i="8"/>
  <c r="T104" i="8"/>
  <c r="T103" i="8"/>
  <c r="T102" i="8"/>
  <c r="T101" i="8"/>
  <c r="T100" i="8"/>
  <c r="Z129" i="8"/>
  <c r="Z128" i="8"/>
  <c r="Z127" i="8"/>
  <c r="Z126" i="8"/>
  <c r="Z125" i="8"/>
  <c r="Z124" i="8"/>
  <c r="Z123" i="8"/>
  <c r="Z122" i="8"/>
  <c r="Z121" i="8"/>
  <c r="Z120" i="8"/>
  <c r="Z119" i="8"/>
  <c r="Z118" i="8"/>
  <c r="Z117" i="8"/>
  <c r="Z116" i="8"/>
  <c r="Z115" i="8"/>
  <c r="Z114" i="8"/>
  <c r="Z113" i="8"/>
  <c r="Z112" i="8"/>
  <c r="Z111" i="8"/>
  <c r="Z110" i="8"/>
  <c r="Z109" i="8"/>
  <c r="Z108" i="8"/>
  <c r="Z107" i="8"/>
  <c r="Z105" i="8"/>
  <c r="Z106" i="8"/>
  <c r="Z102" i="8"/>
  <c r="Z103" i="8"/>
  <c r="Z101" i="8"/>
  <c r="Z100" i="8"/>
  <c r="Z104" i="8"/>
  <c r="R129" i="8"/>
  <c r="R128" i="8"/>
  <c r="R127" i="8"/>
  <c r="R126" i="8"/>
  <c r="R125" i="8"/>
  <c r="R124" i="8"/>
  <c r="R123" i="8"/>
  <c r="R122" i="8"/>
  <c r="R121" i="8"/>
  <c r="R120" i="8"/>
  <c r="R119" i="8"/>
  <c r="R118" i="8"/>
  <c r="R117" i="8"/>
  <c r="R116" i="8"/>
  <c r="R115" i="8"/>
  <c r="R114" i="8"/>
  <c r="R113" i="8"/>
  <c r="R112" i="8"/>
  <c r="R111" i="8"/>
  <c r="R110" i="8"/>
  <c r="R109" i="8"/>
  <c r="R108" i="8"/>
  <c r="R104" i="8"/>
  <c r="R105" i="8"/>
  <c r="R106" i="8"/>
  <c r="R101" i="8"/>
  <c r="R100" i="8"/>
  <c r="R107" i="8"/>
  <c r="R103" i="8"/>
  <c r="R102" i="8"/>
  <c r="J129" i="8"/>
  <c r="J128" i="8"/>
  <c r="J127" i="8"/>
  <c r="J126" i="8"/>
  <c r="J125" i="8"/>
  <c r="J124" i="8"/>
  <c r="J123" i="8"/>
  <c r="J122" i="8"/>
  <c r="J121" i="8"/>
  <c r="J120" i="8"/>
  <c r="J119" i="8"/>
  <c r="J118" i="8"/>
  <c r="J117" i="8"/>
  <c r="J116" i="8"/>
  <c r="J115" i="8"/>
  <c r="J114" i="8"/>
  <c r="J113" i="8"/>
  <c r="J112" i="8"/>
  <c r="J111" i="8"/>
  <c r="J110" i="8"/>
  <c r="J109" i="8"/>
  <c r="J108" i="8"/>
  <c r="J107" i="8"/>
  <c r="J103" i="8"/>
  <c r="J102" i="8"/>
  <c r="J104" i="8"/>
  <c r="J105" i="8"/>
  <c r="J101" i="8"/>
  <c r="J100" i="8"/>
  <c r="J106" i="8"/>
  <c r="Y129" i="8"/>
  <c r="Y128" i="8"/>
  <c r="Y127" i="8"/>
  <c r="Y126" i="8"/>
  <c r="Y125" i="8"/>
  <c r="Y124" i="8"/>
  <c r="Y123" i="8"/>
  <c r="Y122" i="8"/>
  <c r="Y121" i="8"/>
  <c r="Y120" i="8"/>
  <c r="Y119" i="8"/>
  <c r="Y118" i="8"/>
  <c r="Y117" i="8"/>
  <c r="Y116" i="8"/>
  <c r="Y115" i="8"/>
  <c r="Y114" i="8"/>
  <c r="Y113" i="8"/>
  <c r="Y112" i="8"/>
  <c r="Y111" i="8"/>
  <c r="Y110" i="8"/>
  <c r="Y109" i="8"/>
  <c r="Y108" i="8"/>
  <c r="Y107" i="8"/>
  <c r="Y106" i="8"/>
  <c r="Y105" i="8"/>
  <c r="Y104" i="8"/>
  <c r="Y103" i="8"/>
  <c r="Y102" i="8"/>
  <c r="Y101" i="8"/>
  <c r="Y10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X129" i="8"/>
  <c r="X128" i="8"/>
  <c r="X127" i="8"/>
  <c r="X126" i="8"/>
  <c r="X125" i="8"/>
  <c r="X124" i="8"/>
  <c r="X123" i="8"/>
  <c r="X122" i="8"/>
  <c r="X121" i="8"/>
  <c r="X120" i="8"/>
  <c r="X119" i="8"/>
  <c r="X118" i="8"/>
  <c r="X117" i="8"/>
  <c r="X116" i="8"/>
  <c r="X115" i="8"/>
  <c r="X114" i="8"/>
  <c r="X113" i="8"/>
  <c r="X112" i="8"/>
  <c r="X111" i="8"/>
  <c r="X110" i="8"/>
  <c r="X109" i="8"/>
  <c r="X108" i="8"/>
  <c r="X107" i="8"/>
  <c r="X106" i="8"/>
  <c r="X105" i="8"/>
  <c r="X104" i="8"/>
  <c r="X103" i="8"/>
  <c r="X102" i="8"/>
  <c r="X101" i="8"/>
  <c r="X100" i="8"/>
  <c r="P129" i="8"/>
  <c r="P128" i="8"/>
  <c r="P127" i="8"/>
  <c r="P126" i="8"/>
  <c r="P125" i="8"/>
  <c r="P124" i="8"/>
  <c r="P123" i="8"/>
  <c r="P122" i="8"/>
  <c r="P121" i="8"/>
  <c r="P120" i="8"/>
  <c r="P119" i="8"/>
  <c r="P118" i="8"/>
  <c r="P117" i="8"/>
  <c r="P116" i="8"/>
  <c r="P115" i="8"/>
  <c r="P114" i="8"/>
  <c r="P113" i="8"/>
  <c r="P112" i="8"/>
  <c r="P111" i="8"/>
  <c r="P110" i="8"/>
  <c r="P109" i="8"/>
  <c r="P108" i="8"/>
  <c r="P107" i="8"/>
  <c r="P106" i="8"/>
  <c r="P105" i="8"/>
  <c r="P104" i="8"/>
  <c r="P103" i="8"/>
  <c r="P102" i="8"/>
  <c r="P101" i="8"/>
  <c r="P10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AD100" i="8"/>
  <c r="AD168" i="8" s="1"/>
  <c r="AD202" i="8" s="1"/>
  <c r="AC12" i="26" s="1"/>
  <c r="AE100" i="8"/>
  <c r="AE168" i="8" s="1"/>
  <c r="AE202" i="8" s="1"/>
  <c r="AD12" i="26" s="1"/>
  <c r="AF100" i="8"/>
  <c r="AF168" i="8" s="1"/>
  <c r="AF202" i="8" s="1"/>
  <c r="AE12" i="26" s="1"/>
  <c r="AG100" i="8"/>
  <c r="AG168" i="8" s="1"/>
  <c r="AG202" i="8" s="1"/>
  <c r="AF12" i="26" s="1"/>
  <c r="AC100" i="8"/>
  <c r="AC168" i="8" s="1"/>
  <c r="AC202" i="8" s="1"/>
  <c r="AB12" i="26" s="1"/>
  <c r="AB100" i="8"/>
  <c r="AB168" i="8" s="1"/>
  <c r="AB202" i="8" s="1"/>
  <c r="AA12" i="26" s="1"/>
  <c r="AA100" i="8"/>
  <c r="AA168" i="8" s="1"/>
  <c r="AA202" i="8" s="1"/>
  <c r="Z12" i="26" s="1"/>
  <c r="W129" i="8"/>
  <c r="W128" i="8"/>
  <c r="W127" i="8"/>
  <c r="W126" i="8"/>
  <c r="W125" i="8"/>
  <c r="W124" i="8"/>
  <c r="W123" i="8"/>
  <c r="W122" i="8"/>
  <c r="W121" i="8"/>
  <c r="W120" i="8"/>
  <c r="W119" i="8"/>
  <c r="W118" i="8"/>
  <c r="W117" i="8"/>
  <c r="W116" i="8"/>
  <c r="W115" i="8"/>
  <c r="W114" i="8"/>
  <c r="W113" i="8"/>
  <c r="W112" i="8"/>
  <c r="W111" i="8"/>
  <c r="W110" i="8"/>
  <c r="W109" i="8"/>
  <c r="W108" i="8"/>
  <c r="W107" i="8"/>
  <c r="W106" i="8"/>
  <c r="W105" i="8"/>
  <c r="W104" i="8"/>
  <c r="W103" i="8"/>
  <c r="W102" i="8"/>
  <c r="W101" i="8"/>
  <c r="W100" i="8"/>
  <c r="O129" i="8"/>
  <c r="O128" i="8"/>
  <c r="O127" i="8"/>
  <c r="O126" i="8"/>
  <c r="O125" i="8"/>
  <c r="O124" i="8"/>
  <c r="O123" i="8"/>
  <c r="O122" i="8"/>
  <c r="O121" i="8"/>
  <c r="O120" i="8"/>
  <c r="O119" i="8"/>
  <c r="O118" i="8"/>
  <c r="O117" i="8"/>
  <c r="O116" i="8"/>
  <c r="O115" i="8"/>
  <c r="O114" i="8"/>
  <c r="O113" i="8"/>
  <c r="O112" i="8"/>
  <c r="O111" i="8"/>
  <c r="O110" i="8"/>
  <c r="O109" i="8"/>
  <c r="O108" i="8"/>
  <c r="O107" i="8"/>
  <c r="O106" i="8"/>
  <c r="O105" i="8"/>
  <c r="O104" i="8"/>
  <c r="O103" i="8"/>
  <c r="O102" i="8"/>
  <c r="O101" i="8"/>
  <c r="O10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1" i="8"/>
  <c r="G100" i="8"/>
  <c r="G102" i="8"/>
  <c r="V122" i="8"/>
  <c r="V114" i="8"/>
  <c r="V127" i="8"/>
  <c r="V119" i="8"/>
  <c r="V111" i="8"/>
  <c r="V105" i="8"/>
  <c r="V101" i="8"/>
  <c r="V100" i="8"/>
  <c r="V124" i="8"/>
  <c r="V116" i="8"/>
  <c r="V108" i="8"/>
  <c r="V129" i="8"/>
  <c r="V121" i="8"/>
  <c r="V113" i="8"/>
  <c r="V106" i="8"/>
  <c r="V126" i="8"/>
  <c r="V118" i="8"/>
  <c r="V110" i="8"/>
  <c r="V102" i="8"/>
  <c r="V123" i="8"/>
  <c r="V115" i="8"/>
  <c r="V107" i="8"/>
  <c r="V103" i="8"/>
  <c r="V128" i="8"/>
  <c r="V120" i="8"/>
  <c r="V112" i="8"/>
  <c r="V109" i="8"/>
  <c r="V125" i="8"/>
  <c r="V104" i="8"/>
  <c r="V117" i="8"/>
  <c r="N125" i="8"/>
  <c r="N117" i="8"/>
  <c r="N109" i="8"/>
  <c r="N122" i="8"/>
  <c r="N114" i="8"/>
  <c r="N104" i="8"/>
  <c r="N101" i="8"/>
  <c r="N100" i="8"/>
  <c r="N127" i="8"/>
  <c r="N119" i="8"/>
  <c r="N111" i="8"/>
  <c r="N124" i="8"/>
  <c r="N116" i="8"/>
  <c r="N108" i="8"/>
  <c r="N105" i="8"/>
  <c r="N129" i="8"/>
  <c r="N121" i="8"/>
  <c r="N113" i="8"/>
  <c r="N126" i="8"/>
  <c r="N118" i="8"/>
  <c r="N110" i="8"/>
  <c r="N106" i="8"/>
  <c r="N123" i="8"/>
  <c r="N115" i="8"/>
  <c r="N112" i="8"/>
  <c r="N128" i="8"/>
  <c r="N107" i="8"/>
  <c r="N120" i="8"/>
  <c r="N103" i="8"/>
  <c r="N102" i="8"/>
  <c r="F128" i="8"/>
  <c r="F120" i="8"/>
  <c r="F112" i="8"/>
  <c r="F125" i="8"/>
  <c r="F117" i="8"/>
  <c r="F109" i="8"/>
  <c r="F107" i="8"/>
  <c r="F103" i="8"/>
  <c r="F101" i="8"/>
  <c r="F100" i="8"/>
  <c r="F122" i="8"/>
  <c r="F114" i="8"/>
  <c r="F127" i="8"/>
  <c r="F119" i="8"/>
  <c r="F111" i="8"/>
  <c r="F104" i="8"/>
  <c r="F102" i="8"/>
  <c r="F124" i="8"/>
  <c r="F116" i="8"/>
  <c r="F108" i="8"/>
  <c r="F129" i="8"/>
  <c r="F121" i="8"/>
  <c r="F113" i="8"/>
  <c r="F105" i="8"/>
  <c r="F126" i="8"/>
  <c r="F118" i="8"/>
  <c r="F110" i="8"/>
  <c r="F115" i="8"/>
  <c r="F106" i="8"/>
  <c r="F123" i="8"/>
  <c r="U129" i="8"/>
  <c r="U128" i="8"/>
  <c r="U127" i="8"/>
  <c r="U126" i="8"/>
  <c r="U125" i="8"/>
  <c r="U124" i="8"/>
  <c r="U123" i="8"/>
  <c r="U122" i="8"/>
  <c r="U121" i="8"/>
  <c r="U120" i="8"/>
  <c r="U119" i="8"/>
  <c r="U118" i="8"/>
  <c r="U117" i="8"/>
  <c r="U116" i="8"/>
  <c r="U115" i="8"/>
  <c r="U114" i="8"/>
  <c r="U113" i="8"/>
  <c r="U112" i="8"/>
  <c r="U111" i="8"/>
  <c r="U110" i="8"/>
  <c r="U109" i="8"/>
  <c r="U108" i="8"/>
  <c r="U107" i="8"/>
  <c r="U106" i="8"/>
  <c r="U105" i="8"/>
  <c r="U104" i="8"/>
  <c r="U103" i="8"/>
  <c r="U102" i="8"/>
  <c r="U101" i="8"/>
  <c r="U100" i="8"/>
  <c r="M129" i="8"/>
  <c r="M128" i="8"/>
  <c r="M127" i="8"/>
  <c r="M126" i="8"/>
  <c r="M125" i="8"/>
  <c r="M124" i="8"/>
  <c r="M123" i="8"/>
  <c r="M122" i="8"/>
  <c r="M121" i="8"/>
  <c r="M120" i="8"/>
  <c r="M119" i="8"/>
  <c r="M118" i="8"/>
  <c r="M117" i="8"/>
  <c r="M116" i="8"/>
  <c r="M115" i="8"/>
  <c r="M114" i="8"/>
  <c r="M113" i="8"/>
  <c r="M112" i="8"/>
  <c r="M111" i="8"/>
  <c r="M110" i="8"/>
  <c r="M109" i="8"/>
  <c r="M108" i="8"/>
  <c r="M107" i="8"/>
  <c r="M106" i="8"/>
  <c r="M105" i="8"/>
  <c r="M104" i="8"/>
  <c r="M103" i="8"/>
  <c r="M102" i="8"/>
  <c r="M101" i="8"/>
  <c r="M10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AA209" i="8"/>
  <c r="Z19" i="26" s="1"/>
  <c r="AA208" i="8"/>
  <c r="Z18" i="26" s="1"/>
  <c r="AA207" i="8"/>
  <c r="Z17" i="26" s="1"/>
  <c r="AA206" i="8"/>
  <c r="Z16" i="26" s="1"/>
  <c r="AB236" i="8"/>
  <c r="AD236" i="8"/>
  <c r="AE236" i="8"/>
  <c r="AF236" i="8"/>
  <c r="AC236" i="8"/>
  <c r="AA236" i="8"/>
  <c r="AA237" i="8" s="1"/>
  <c r="AA238" i="8" s="1"/>
  <c r="AA239" i="8" s="1"/>
  <c r="AA240" i="8" s="1"/>
  <c r="AA241" i="8" s="1"/>
  <c r="AA242" i="8" s="1"/>
  <c r="AA243" i="8" s="1"/>
  <c r="AA244" i="8" s="1"/>
  <c r="AA245" i="8" s="1"/>
  <c r="AA246" i="8" s="1"/>
  <c r="AA247" i="8" s="1"/>
  <c r="AA248" i="8" s="1"/>
  <c r="AA249" i="8" s="1"/>
  <c r="AA250" i="8" s="1"/>
  <c r="AA251" i="8" s="1"/>
  <c r="AA252" i="8" s="1"/>
  <c r="AA253" i="8" s="1"/>
  <c r="AA254" i="8" s="1"/>
  <c r="AA255" i="8" s="1"/>
  <c r="AA256" i="8" s="1"/>
  <c r="AA257" i="8" s="1"/>
  <c r="AA258" i="8" s="1"/>
  <c r="AA259" i="8" s="1"/>
  <c r="AG236" i="8"/>
  <c r="AF43" i="44" s="1"/>
  <c r="AA205" i="8"/>
  <c r="Z15" i="26" s="1"/>
  <c r="AA210" i="8"/>
  <c r="Z20" i="26" s="1"/>
  <c r="AA204" i="8"/>
  <c r="Z14" i="26" s="1"/>
  <c r="AA211" i="8"/>
  <c r="Z21" i="26" s="1"/>
  <c r="AA203" i="8"/>
  <c r="Z13" i="26" s="1"/>
  <c r="S236" i="8"/>
  <c r="S237" i="8" s="1"/>
  <c r="S238" i="8" s="1"/>
  <c r="S239" i="8" s="1"/>
  <c r="S240" i="8" s="1"/>
  <c r="S241" i="8" s="1"/>
  <c r="S242" i="8" s="1"/>
  <c r="S243" i="8" s="1"/>
  <c r="S244" i="8" s="1"/>
  <c r="S245" i="8" s="1"/>
  <c r="S246" i="8" s="1"/>
  <c r="S247" i="8" s="1"/>
  <c r="S248" i="8" s="1"/>
  <c r="S249" i="8" s="1"/>
  <c r="S250" i="8" s="1"/>
  <c r="S251" i="8" s="1"/>
  <c r="S252" i="8" s="1"/>
  <c r="S253" i="8" s="1"/>
  <c r="S254" i="8" s="1"/>
  <c r="S255" i="8" s="1"/>
  <c r="S256" i="8" s="1"/>
  <c r="S257" i="8" s="1"/>
  <c r="S258" i="8" s="1"/>
  <c r="S259" i="8" s="1"/>
  <c r="K236" i="8"/>
  <c r="K237" i="8" s="1"/>
  <c r="K238" i="8" s="1"/>
  <c r="K239" i="8" s="1"/>
  <c r="K240" i="8" s="1"/>
  <c r="K241" i="8" s="1"/>
  <c r="K242" i="8" s="1"/>
  <c r="K243" i="8" s="1"/>
  <c r="K244" i="8" s="1"/>
  <c r="K245" i="8" s="1"/>
  <c r="K246" i="8" s="1"/>
  <c r="K247" i="8" s="1"/>
  <c r="K248" i="8" s="1"/>
  <c r="K249" i="8" s="1"/>
  <c r="K250" i="8" s="1"/>
  <c r="K251" i="8" s="1"/>
  <c r="K252" i="8" s="1"/>
  <c r="K253" i="8" s="1"/>
  <c r="K254" i="8" s="1"/>
  <c r="K255" i="8" s="1"/>
  <c r="K256" i="8" s="1"/>
  <c r="K257" i="8" s="1"/>
  <c r="K258" i="8" s="1"/>
  <c r="K259" i="8" s="1"/>
  <c r="Y236" i="8"/>
  <c r="Y237" i="8" s="1"/>
  <c r="Y238" i="8" s="1"/>
  <c r="Y239" i="8" s="1"/>
  <c r="Y240" i="8" s="1"/>
  <c r="Y241" i="8" s="1"/>
  <c r="Y242" i="8" s="1"/>
  <c r="Y243" i="8" s="1"/>
  <c r="Y244" i="8" s="1"/>
  <c r="Y245" i="8" s="1"/>
  <c r="Y246" i="8" s="1"/>
  <c r="Y247" i="8" s="1"/>
  <c r="Y248" i="8" s="1"/>
  <c r="Y249" i="8" s="1"/>
  <c r="Y250" i="8" s="1"/>
  <c r="Y251" i="8" s="1"/>
  <c r="Y252" i="8" s="1"/>
  <c r="Y253" i="8" s="1"/>
  <c r="Y254" i="8" s="1"/>
  <c r="Y255" i="8" s="1"/>
  <c r="Y256" i="8" s="1"/>
  <c r="Y257" i="8" s="1"/>
  <c r="Y258" i="8" s="1"/>
  <c r="Y259" i="8" s="1"/>
  <c r="Q236" i="8"/>
  <c r="Q237" i="8" s="1"/>
  <c r="Q238" i="8" s="1"/>
  <c r="Q239" i="8" s="1"/>
  <c r="Q240" i="8" s="1"/>
  <c r="Q241" i="8" s="1"/>
  <c r="Q242" i="8" s="1"/>
  <c r="Q243" i="8" s="1"/>
  <c r="Q244" i="8" s="1"/>
  <c r="Q245" i="8" s="1"/>
  <c r="Q246" i="8" s="1"/>
  <c r="Q247" i="8" s="1"/>
  <c r="Q248" i="8" s="1"/>
  <c r="Q249" i="8" s="1"/>
  <c r="Q250" i="8" s="1"/>
  <c r="Q251" i="8" s="1"/>
  <c r="Q252" i="8" s="1"/>
  <c r="Q253" i="8" s="1"/>
  <c r="Q254" i="8" s="1"/>
  <c r="Q255" i="8" s="1"/>
  <c r="Q256" i="8" s="1"/>
  <c r="Q257" i="8" s="1"/>
  <c r="Q258" i="8" s="1"/>
  <c r="Q259" i="8" s="1"/>
  <c r="I236" i="8"/>
  <c r="I237" i="8" s="1"/>
  <c r="I238" i="8" s="1"/>
  <c r="I239" i="8" s="1"/>
  <c r="I240" i="8" s="1"/>
  <c r="I241" i="8" s="1"/>
  <c r="I242" i="8" s="1"/>
  <c r="I243" i="8" s="1"/>
  <c r="I244" i="8" s="1"/>
  <c r="I245" i="8" s="1"/>
  <c r="I246" i="8" s="1"/>
  <c r="I247" i="8" s="1"/>
  <c r="I248" i="8" s="1"/>
  <c r="I249" i="8" s="1"/>
  <c r="I250" i="8" s="1"/>
  <c r="I251" i="8" s="1"/>
  <c r="I252" i="8" s="1"/>
  <c r="I253" i="8" s="1"/>
  <c r="I254" i="8" s="1"/>
  <c r="I255" i="8" s="1"/>
  <c r="I256" i="8" s="1"/>
  <c r="I257" i="8" s="1"/>
  <c r="I258" i="8" s="1"/>
  <c r="I259" i="8" s="1"/>
  <c r="X236" i="8"/>
  <c r="X237" i="8" s="1"/>
  <c r="X238" i="8" s="1"/>
  <c r="X239" i="8" s="1"/>
  <c r="X240" i="8" s="1"/>
  <c r="X241" i="8" s="1"/>
  <c r="X242" i="8" s="1"/>
  <c r="X243" i="8" s="1"/>
  <c r="X244" i="8" s="1"/>
  <c r="X245" i="8" s="1"/>
  <c r="X246" i="8" s="1"/>
  <c r="X247" i="8" s="1"/>
  <c r="X248" i="8" s="1"/>
  <c r="X249" i="8" s="1"/>
  <c r="X250" i="8" s="1"/>
  <c r="X251" i="8" s="1"/>
  <c r="X252" i="8" s="1"/>
  <c r="X253" i="8" s="1"/>
  <c r="X254" i="8" s="1"/>
  <c r="X255" i="8" s="1"/>
  <c r="X256" i="8" s="1"/>
  <c r="X257" i="8" s="1"/>
  <c r="X258" i="8" s="1"/>
  <c r="X259" i="8" s="1"/>
  <c r="N236" i="8"/>
  <c r="N237" i="8" s="1"/>
  <c r="N238" i="8" s="1"/>
  <c r="N239" i="8" s="1"/>
  <c r="N240" i="8" s="1"/>
  <c r="N241" i="8" s="1"/>
  <c r="N242" i="8" s="1"/>
  <c r="N243" i="8" s="1"/>
  <c r="N244" i="8" s="1"/>
  <c r="N245" i="8" s="1"/>
  <c r="N246" i="8" s="1"/>
  <c r="N247" i="8" s="1"/>
  <c r="N248" i="8" s="1"/>
  <c r="N249" i="8" s="1"/>
  <c r="N250" i="8" s="1"/>
  <c r="N251" i="8" s="1"/>
  <c r="N252" i="8" s="1"/>
  <c r="N253" i="8" s="1"/>
  <c r="N254" i="8" s="1"/>
  <c r="N255" i="8" s="1"/>
  <c r="N256" i="8" s="1"/>
  <c r="N257" i="8" s="1"/>
  <c r="N258" i="8" s="1"/>
  <c r="N259" i="8" s="1"/>
  <c r="W236" i="8"/>
  <c r="W237" i="8" s="1"/>
  <c r="W238" i="8" s="1"/>
  <c r="W239" i="8" s="1"/>
  <c r="W240" i="8" s="1"/>
  <c r="W241" i="8" s="1"/>
  <c r="W242" i="8" s="1"/>
  <c r="W243" i="8" s="1"/>
  <c r="W244" i="8" s="1"/>
  <c r="W245" i="8" s="1"/>
  <c r="W246" i="8" s="1"/>
  <c r="W247" i="8" s="1"/>
  <c r="W248" i="8" s="1"/>
  <c r="W249" i="8" s="1"/>
  <c r="W250" i="8" s="1"/>
  <c r="W251" i="8" s="1"/>
  <c r="W252" i="8" s="1"/>
  <c r="W253" i="8" s="1"/>
  <c r="W254" i="8" s="1"/>
  <c r="W255" i="8" s="1"/>
  <c r="W256" i="8" s="1"/>
  <c r="W257" i="8" s="1"/>
  <c r="W258" i="8" s="1"/>
  <c r="W259" i="8" s="1"/>
  <c r="M236" i="8"/>
  <c r="M237" i="8" s="1"/>
  <c r="M238" i="8" s="1"/>
  <c r="M239" i="8" s="1"/>
  <c r="M240" i="8" s="1"/>
  <c r="M241" i="8" s="1"/>
  <c r="M242" i="8" s="1"/>
  <c r="M243" i="8" s="1"/>
  <c r="M244" i="8" s="1"/>
  <c r="M245" i="8" s="1"/>
  <c r="M246" i="8" s="1"/>
  <c r="M247" i="8" s="1"/>
  <c r="M248" i="8" s="1"/>
  <c r="M249" i="8" s="1"/>
  <c r="M250" i="8" s="1"/>
  <c r="M251" i="8" s="1"/>
  <c r="M252" i="8" s="1"/>
  <c r="M253" i="8" s="1"/>
  <c r="M254" i="8" s="1"/>
  <c r="M255" i="8" s="1"/>
  <c r="M256" i="8" s="1"/>
  <c r="M257" i="8" s="1"/>
  <c r="M258" i="8" s="1"/>
  <c r="M259" i="8" s="1"/>
  <c r="O236" i="8"/>
  <c r="O237" i="8" s="1"/>
  <c r="O238" i="8" s="1"/>
  <c r="O239" i="8" s="1"/>
  <c r="O240" i="8" s="1"/>
  <c r="O241" i="8" s="1"/>
  <c r="O242" i="8" s="1"/>
  <c r="O243" i="8" s="1"/>
  <c r="O244" i="8" s="1"/>
  <c r="O245" i="8" s="1"/>
  <c r="O246" i="8" s="1"/>
  <c r="O247" i="8" s="1"/>
  <c r="O248" i="8" s="1"/>
  <c r="O249" i="8" s="1"/>
  <c r="O250" i="8" s="1"/>
  <c r="O251" i="8" s="1"/>
  <c r="O252" i="8" s="1"/>
  <c r="O253" i="8" s="1"/>
  <c r="O254" i="8" s="1"/>
  <c r="O255" i="8" s="1"/>
  <c r="O256" i="8" s="1"/>
  <c r="O257" i="8" s="1"/>
  <c r="O258" i="8" s="1"/>
  <c r="O259" i="8" s="1"/>
  <c r="L236" i="8"/>
  <c r="L237" i="8" s="1"/>
  <c r="L238" i="8" s="1"/>
  <c r="L239" i="8" s="1"/>
  <c r="L240" i="8" s="1"/>
  <c r="L241" i="8" s="1"/>
  <c r="L242" i="8" s="1"/>
  <c r="L243" i="8" s="1"/>
  <c r="L244" i="8" s="1"/>
  <c r="L245" i="8" s="1"/>
  <c r="L246" i="8" s="1"/>
  <c r="L247" i="8" s="1"/>
  <c r="L248" i="8" s="1"/>
  <c r="L249" i="8" s="1"/>
  <c r="L250" i="8" s="1"/>
  <c r="L251" i="8" s="1"/>
  <c r="L252" i="8" s="1"/>
  <c r="L253" i="8" s="1"/>
  <c r="L254" i="8" s="1"/>
  <c r="L255" i="8" s="1"/>
  <c r="L256" i="8" s="1"/>
  <c r="L257" i="8" s="1"/>
  <c r="L258" i="8" s="1"/>
  <c r="L259" i="8" s="1"/>
  <c r="Z236" i="8"/>
  <c r="Z237" i="8" s="1"/>
  <c r="Z238" i="8" s="1"/>
  <c r="Z239" i="8" s="1"/>
  <c r="Z240" i="8" s="1"/>
  <c r="Z241" i="8" s="1"/>
  <c r="Z242" i="8" s="1"/>
  <c r="Z243" i="8" s="1"/>
  <c r="Z244" i="8" s="1"/>
  <c r="Z245" i="8" s="1"/>
  <c r="Z246" i="8" s="1"/>
  <c r="Z247" i="8" s="1"/>
  <c r="Z248" i="8" s="1"/>
  <c r="Z249" i="8" s="1"/>
  <c r="Z250" i="8" s="1"/>
  <c r="Z251" i="8" s="1"/>
  <c r="Z252" i="8" s="1"/>
  <c r="Z253" i="8" s="1"/>
  <c r="Z254" i="8" s="1"/>
  <c r="Z255" i="8" s="1"/>
  <c r="Z256" i="8" s="1"/>
  <c r="Z257" i="8" s="1"/>
  <c r="Z258" i="8" s="1"/>
  <c r="Z259" i="8" s="1"/>
  <c r="J236" i="8"/>
  <c r="J237" i="8" s="1"/>
  <c r="J238" i="8" s="1"/>
  <c r="J239" i="8" s="1"/>
  <c r="J240" i="8" s="1"/>
  <c r="J241" i="8" s="1"/>
  <c r="J242" i="8" s="1"/>
  <c r="J243" i="8" s="1"/>
  <c r="J244" i="8" s="1"/>
  <c r="J245" i="8" s="1"/>
  <c r="J246" i="8" s="1"/>
  <c r="J247" i="8" s="1"/>
  <c r="J248" i="8" s="1"/>
  <c r="J249" i="8" s="1"/>
  <c r="J250" i="8" s="1"/>
  <c r="J251" i="8" s="1"/>
  <c r="J252" i="8" s="1"/>
  <c r="J253" i="8" s="1"/>
  <c r="J254" i="8" s="1"/>
  <c r="J255" i="8" s="1"/>
  <c r="J256" i="8" s="1"/>
  <c r="J257" i="8" s="1"/>
  <c r="J258" i="8" s="1"/>
  <c r="J259" i="8" s="1"/>
  <c r="V236" i="8"/>
  <c r="V237" i="8" s="1"/>
  <c r="V238" i="8" s="1"/>
  <c r="V239" i="8" s="1"/>
  <c r="V240" i="8" s="1"/>
  <c r="V241" i="8" s="1"/>
  <c r="V242" i="8" s="1"/>
  <c r="V243" i="8" s="1"/>
  <c r="V244" i="8" s="1"/>
  <c r="V245" i="8" s="1"/>
  <c r="V246" i="8" s="1"/>
  <c r="V247" i="8" s="1"/>
  <c r="V248" i="8" s="1"/>
  <c r="V249" i="8" s="1"/>
  <c r="V250" i="8" s="1"/>
  <c r="V251" i="8" s="1"/>
  <c r="V252" i="8" s="1"/>
  <c r="V253" i="8" s="1"/>
  <c r="V254" i="8" s="1"/>
  <c r="V255" i="8" s="1"/>
  <c r="V256" i="8" s="1"/>
  <c r="V257" i="8" s="1"/>
  <c r="V258" i="8" s="1"/>
  <c r="V259" i="8" s="1"/>
  <c r="H236" i="8"/>
  <c r="H237" i="8" s="1"/>
  <c r="H238" i="8" s="1"/>
  <c r="H239" i="8" s="1"/>
  <c r="H240" i="8" s="1"/>
  <c r="H241" i="8" s="1"/>
  <c r="H242" i="8" s="1"/>
  <c r="H243" i="8" s="1"/>
  <c r="H244" i="8" s="1"/>
  <c r="H245" i="8" s="1"/>
  <c r="H246" i="8" s="1"/>
  <c r="H247" i="8" s="1"/>
  <c r="H248" i="8" s="1"/>
  <c r="H249" i="8" s="1"/>
  <c r="H250" i="8" s="1"/>
  <c r="H251" i="8" s="1"/>
  <c r="H252" i="8" s="1"/>
  <c r="H253" i="8" s="1"/>
  <c r="H254" i="8" s="1"/>
  <c r="H255" i="8" s="1"/>
  <c r="H256" i="8" s="1"/>
  <c r="H257" i="8" s="1"/>
  <c r="H258" i="8" s="1"/>
  <c r="H259" i="8" s="1"/>
  <c r="U236" i="8"/>
  <c r="U237" i="8" s="1"/>
  <c r="U238" i="8" s="1"/>
  <c r="U239" i="8" s="1"/>
  <c r="U240" i="8" s="1"/>
  <c r="U241" i="8" s="1"/>
  <c r="U242" i="8" s="1"/>
  <c r="U243" i="8" s="1"/>
  <c r="U244" i="8" s="1"/>
  <c r="U245" i="8" s="1"/>
  <c r="U246" i="8" s="1"/>
  <c r="U247" i="8" s="1"/>
  <c r="U248" i="8" s="1"/>
  <c r="U249" i="8" s="1"/>
  <c r="U250" i="8" s="1"/>
  <c r="U251" i="8" s="1"/>
  <c r="U252" i="8" s="1"/>
  <c r="U253" i="8" s="1"/>
  <c r="U254" i="8" s="1"/>
  <c r="U255" i="8" s="1"/>
  <c r="U256" i="8" s="1"/>
  <c r="U257" i="8" s="1"/>
  <c r="U258" i="8" s="1"/>
  <c r="U259" i="8" s="1"/>
  <c r="G236" i="8"/>
  <c r="G237" i="8" s="1"/>
  <c r="G238" i="8" s="1"/>
  <c r="G239" i="8" s="1"/>
  <c r="G240" i="8" s="1"/>
  <c r="G241" i="8" s="1"/>
  <c r="G242" i="8" s="1"/>
  <c r="G243" i="8" s="1"/>
  <c r="G244" i="8" s="1"/>
  <c r="G245" i="8" s="1"/>
  <c r="G246" i="8" s="1"/>
  <c r="G247" i="8" s="1"/>
  <c r="G248" i="8" s="1"/>
  <c r="G249" i="8" s="1"/>
  <c r="G250" i="8" s="1"/>
  <c r="G251" i="8" s="1"/>
  <c r="G252" i="8" s="1"/>
  <c r="G253" i="8" s="1"/>
  <c r="G254" i="8" s="1"/>
  <c r="G255" i="8" s="1"/>
  <c r="G256" i="8" s="1"/>
  <c r="G257" i="8" s="1"/>
  <c r="G258" i="8" s="1"/>
  <c r="G259" i="8" s="1"/>
  <c r="F236" i="8"/>
  <c r="F237" i="8" s="1"/>
  <c r="F238" i="8" s="1"/>
  <c r="F239" i="8" s="1"/>
  <c r="F240" i="8" s="1"/>
  <c r="F241" i="8" s="1"/>
  <c r="F242" i="8" s="1"/>
  <c r="F243" i="8" s="1"/>
  <c r="F244" i="8" s="1"/>
  <c r="F245" i="8" s="1"/>
  <c r="F246" i="8" s="1"/>
  <c r="F247" i="8" s="1"/>
  <c r="F248" i="8" s="1"/>
  <c r="F249" i="8" s="1"/>
  <c r="F250" i="8" s="1"/>
  <c r="F251" i="8" s="1"/>
  <c r="F252" i="8" s="1"/>
  <c r="F253" i="8" s="1"/>
  <c r="F254" i="8" s="1"/>
  <c r="F255" i="8" s="1"/>
  <c r="F256" i="8" s="1"/>
  <c r="F257" i="8" s="1"/>
  <c r="F258" i="8" s="1"/>
  <c r="F259" i="8" s="1"/>
  <c r="E236" i="8"/>
  <c r="E237" i="8" s="1"/>
  <c r="E238" i="8" s="1"/>
  <c r="E239" i="8" s="1"/>
  <c r="E240" i="8" s="1"/>
  <c r="E241" i="8" s="1"/>
  <c r="E242" i="8" s="1"/>
  <c r="E243" i="8" s="1"/>
  <c r="E244" i="8" s="1"/>
  <c r="E245" i="8" s="1"/>
  <c r="E246" i="8" s="1"/>
  <c r="E247" i="8" s="1"/>
  <c r="E248" i="8" s="1"/>
  <c r="E249" i="8" s="1"/>
  <c r="E250" i="8" s="1"/>
  <c r="E251" i="8" s="1"/>
  <c r="E252" i="8" s="1"/>
  <c r="E253" i="8" s="1"/>
  <c r="E254" i="8" s="1"/>
  <c r="E255" i="8" s="1"/>
  <c r="E256" i="8" s="1"/>
  <c r="E257" i="8" s="1"/>
  <c r="E258" i="8" s="1"/>
  <c r="E259" i="8" s="1"/>
  <c r="T236" i="8"/>
  <c r="T237" i="8" s="1"/>
  <c r="T238" i="8" s="1"/>
  <c r="T239" i="8" s="1"/>
  <c r="T240" i="8" s="1"/>
  <c r="T241" i="8" s="1"/>
  <c r="T242" i="8" s="1"/>
  <c r="T243" i="8" s="1"/>
  <c r="T244" i="8" s="1"/>
  <c r="T245" i="8" s="1"/>
  <c r="T246" i="8" s="1"/>
  <c r="T247" i="8" s="1"/>
  <c r="T248" i="8" s="1"/>
  <c r="T249" i="8" s="1"/>
  <c r="T250" i="8" s="1"/>
  <c r="T251" i="8" s="1"/>
  <c r="T252" i="8" s="1"/>
  <c r="T253" i="8" s="1"/>
  <c r="T254" i="8" s="1"/>
  <c r="T255" i="8" s="1"/>
  <c r="T256" i="8" s="1"/>
  <c r="T257" i="8" s="1"/>
  <c r="T258" i="8" s="1"/>
  <c r="T259" i="8" s="1"/>
  <c r="R236" i="8"/>
  <c r="R237" i="8" s="1"/>
  <c r="R238" i="8" s="1"/>
  <c r="R239" i="8" s="1"/>
  <c r="R240" i="8" s="1"/>
  <c r="R241" i="8" s="1"/>
  <c r="R242" i="8" s="1"/>
  <c r="R243" i="8" s="1"/>
  <c r="R244" i="8" s="1"/>
  <c r="R245" i="8" s="1"/>
  <c r="R246" i="8" s="1"/>
  <c r="R247" i="8" s="1"/>
  <c r="R248" i="8" s="1"/>
  <c r="R249" i="8" s="1"/>
  <c r="R250" i="8" s="1"/>
  <c r="R251" i="8" s="1"/>
  <c r="R252" i="8" s="1"/>
  <c r="R253" i="8" s="1"/>
  <c r="R254" i="8" s="1"/>
  <c r="R255" i="8" s="1"/>
  <c r="R256" i="8" s="1"/>
  <c r="R257" i="8" s="1"/>
  <c r="R258" i="8" s="1"/>
  <c r="R259" i="8" s="1"/>
  <c r="P236" i="8"/>
  <c r="P237" i="8" s="1"/>
  <c r="P238" i="8" s="1"/>
  <c r="P239" i="8" s="1"/>
  <c r="P240" i="8" s="1"/>
  <c r="P241" i="8" s="1"/>
  <c r="P242" i="8" s="1"/>
  <c r="P243" i="8" s="1"/>
  <c r="P244" i="8" s="1"/>
  <c r="P245" i="8" s="1"/>
  <c r="P246" i="8" s="1"/>
  <c r="P247" i="8" s="1"/>
  <c r="P248" i="8" s="1"/>
  <c r="P249" i="8" s="1"/>
  <c r="P250" i="8" s="1"/>
  <c r="P251" i="8" s="1"/>
  <c r="P252" i="8" s="1"/>
  <c r="P253" i="8" s="1"/>
  <c r="P254" i="8" s="1"/>
  <c r="P255" i="8" s="1"/>
  <c r="P256" i="8" s="1"/>
  <c r="P257" i="8" s="1"/>
  <c r="P258" i="8" s="1"/>
  <c r="P259" i="8" s="1"/>
  <c r="AA183" i="8"/>
  <c r="AA182" i="8"/>
  <c r="AA181" i="8"/>
  <c r="AA188" i="8"/>
  <c r="AA180" i="8"/>
  <c r="AA189" i="8"/>
  <c r="AA184" i="8"/>
  <c r="AA187" i="8"/>
  <c r="AA179" i="8"/>
  <c r="AA186" i="8"/>
  <c r="AA178" i="8"/>
  <c r="AA185" i="8"/>
  <c r="D261" i="8" l="1"/>
  <c r="C104" i="26"/>
  <c r="C138" i="26"/>
  <c r="AF244" i="42"/>
  <c r="AF74" i="42" s="1"/>
  <c r="AF216" i="42"/>
  <c r="AF46" i="42" s="1"/>
  <c r="AF80" i="26"/>
  <c r="AD80" i="26"/>
  <c r="AC80" i="26"/>
  <c r="AA80" i="26"/>
  <c r="AB80" i="26"/>
  <c r="AE80" i="26"/>
  <c r="AE237" i="8"/>
  <c r="AD237" i="8"/>
  <c r="AB237" i="8"/>
  <c r="AG237" i="8"/>
  <c r="AC237" i="8"/>
  <c r="AF237" i="8"/>
  <c r="AA260" i="8"/>
  <c r="AA266" i="8"/>
  <c r="AA214" i="8"/>
  <c r="Z24" i="26" s="1"/>
  <c r="AA223" i="8"/>
  <c r="Z33" i="26" s="1"/>
  <c r="AA212" i="8"/>
  <c r="Z22" i="26" s="1"/>
  <c r="AA215" i="8"/>
  <c r="Z25" i="26" s="1"/>
  <c r="AA220" i="8"/>
  <c r="Z30" i="26" s="1"/>
  <c r="AA216" i="8"/>
  <c r="Z26" i="26" s="1"/>
  <c r="AA218" i="8"/>
  <c r="Z28" i="26" s="1"/>
  <c r="AA219" i="8"/>
  <c r="Z29" i="26" s="1"/>
  <c r="AA222" i="8"/>
  <c r="Z32" i="26" s="1"/>
  <c r="AA213" i="8"/>
  <c r="Z23" i="26" s="1"/>
  <c r="AA217" i="8"/>
  <c r="Z27" i="26" s="1"/>
  <c r="AA221" i="8"/>
  <c r="Z31" i="26" s="1"/>
  <c r="Z260" i="8"/>
  <c r="Z266" i="8"/>
  <c r="X260" i="8"/>
  <c r="X266" i="8"/>
  <c r="E260" i="8"/>
  <c r="E266" i="8"/>
  <c r="L260" i="8"/>
  <c r="L266" i="8"/>
  <c r="I260" i="8"/>
  <c r="I266" i="8"/>
  <c r="F260" i="8"/>
  <c r="F266" i="8"/>
  <c r="Q260" i="8"/>
  <c r="Q266" i="8"/>
  <c r="P260" i="8"/>
  <c r="P266" i="8"/>
  <c r="G260" i="8"/>
  <c r="G266" i="8"/>
  <c r="O260" i="8"/>
  <c r="O266" i="8"/>
  <c r="Y260" i="8"/>
  <c r="Y266" i="8"/>
  <c r="U260" i="8"/>
  <c r="U266" i="8"/>
  <c r="T260" i="8"/>
  <c r="T266" i="8"/>
  <c r="H260" i="8"/>
  <c r="H266" i="8"/>
  <c r="M260" i="8"/>
  <c r="M266" i="8"/>
  <c r="K260" i="8"/>
  <c r="K266" i="8"/>
  <c r="R260" i="8"/>
  <c r="R266" i="8"/>
  <c r="V260" i="8"/>
  <c r="V266" i="8"/>
  <c r="W260" i="8"/>
  <c r="W266" i="8"/>
  <c r="S260" i="8"/>
  <c r="S266" i="8"/>
  <c r="J260" i="8"/>
  <c r="J266" i="8"/>
  <c r="N260" i="8"/>
  <c r="N266" i="8"/>
  <c r="C114" i="26"/>
  <c r="C80" i="26"/>
  <c r="T80" i="26"/>
  <c r="F114" i="26"/>
  <c r="E114" i="26"/>
  <c r="J114" i="26"/>
  <c r="G114" i="26"/>
  <c r="K114" i="26"/>
  <c r="D114" i="26"/>
  <c r="AF114" i="42" l="1"/>
  <c r="AF148" i="42"/>
  <c r="AF108" i="42"/>
  <c r="AF176" i="42"/>
  <c r="D262" i="8"/>
  <c r="C139" i="26"/>
  <c r="C105" i="26"/>
  <c r="AF81" i="26"/>
  <c r="AA81" i="26"/>
  <c r="AC81" i="26"/>
  <c r="AD81" i="26"/>
  <c r="AE81" i="26"/>
  <c r="AB81" i="26"/>
  <c r="AG238" i="8"/>
  <c r="AD238" i="8"/>
  <c r="AC238" i="8"/>
  <c r="AB238" i="8"/>
  <c r="AF238" i="8"/>
  <c r="AE238" i="8"/>
  <c r="V138" i="26"/>
  <c r="P138" i="26"/>
  <c r="M138" i="26"/>
  <c r="U138" i="26"/>
  <c r="G138" i="26"/>
  <c r="N138" i="26"/>
  <c r="E138" i="26"/>
  <c r="W138" i="26"/>
  <c r="X138" i="26"/>
  <c r="L138" i="26"/>
  <c r="D138" i="26"/>
  <c r="I138" i="26"/>
  <c r="Q138" i="26"/>
  <c r="S138" i="26"/>
  <c r="F138" i="26"/>
  <c r="H138" i="26"/>
  <c r="Y138" i="26"/>
  <c r="Z138" i="26"/>
  <c r="R138" i="26"/>
  <c r="J138" i="26"/>
  <c r="T138" i="26"/>
  <c r="O138" i="26"/>
  <c r="K138" i="26"/>
  <c r="N261" i="8"/>
  <c r="M104" i="26"/>
  <c r="V261" i="8"/>
  <c r="U104" i="26"/>
  <c r="H261" i="8"/>
  <c r="G104" i="26"/>
  <c r="O261" i="8"/>
  <c r="N104" i="26"/>
  <c r="F261" i="8"/>
  <c r="E104" i="26"/>
  <c r="X261" i="8"/>
  <c r="W104" i="26"/>
  <c r="J261" i="8"/>
  <c r="I104" i="26"/>
  <c r="R261" i="8"/>
  <c r="Q104" i="26"/>
  <c r="T261" i="8"/>
  <c r="S104" i="26"/>
  <c r="G261" i="8"/>
  <c r="F104" i="26"/>
  <c r="I261" i="8"/>
  <c r="H104" i="26"/>
  <c r="Z261" i="8"/>
  <c r="Y104" i="26"/>
  <c r="S261" i="8"/>
  <c r="R104" i="26"/>
  <c r="K261" i="8"/>
  <c r="J104" i="26"/>
  <c r="U261" i="8"/>
  <c r="T104" i="26"/>
  <c r="P261" i="8"/>
  <c r="O104" i="26"/>
  <c r="L261" i="8"/>
  <c r="K104" i="26"/>
  <c r="AA261" i="8"/>
  <c r="Z104" i="26"/>
  <c r="W261" i="8"/>
  <c r="V104" i="26"/>
  <c r="M261" i="8"/>
  <c r="L104" i="26"/>
  <c r="Y261" i="8"/>
  <c r="X104" i="26"/>
  <c r="Q261" i="8"/>
  <c r="P104" i="26"/>
  <c r="E261" i="8"/>
  <c r="D104" i="26"/>
  <c r="C81" i="26"/>
  <c r="C115" i="26"/>
  <c r="T81" i="26"/>
  <c r="F115" i="26"/>
  <c r="D115" i="26"/>
  <c r="D81" i="26"/>
  <c r="E115" i="26"/>
  <c r="K115" i="26"/>
  <c r="G115" i="26"/>
  <c r="J115" i="26"/>
  <c r="H115" i="26"/>
  <c r="D263" i="8" l="1"/>
  <c r="C140" i="26"/>
  <c r="C106" i="26"/>
  <c r="AF82" i="26"/>
  <c r="AA82" i="26"/>
  <c r="AB82" i="26"/>
  <c r="AC82" i="26"/>
  <c r="AD82" i="26"/>
  <c r="AE82" i="26"/>
  <c r="AB239" i="8"/>
  <c r="AD239" i="8"/>
  <c r="AF239" i="8"/>
  <c r="AC239" i="8"/>
  <c r="AE239" i="8"/>
  <c r="AG239" i="8"/>
  <c r="X139" i="26"/>
  <c r="K139" i="26"/>
  <c r="S139" i="26"/>
  <c r="E139" i="26"/>
  <c r="M139" i="26"/>
  <c r="R139" i="26"/>
  <c r="O139" i="26"/>
  <c r="Y139" i="26"/>
  <c r="Q139" i="26"/>
  <c r="N139" i="26"/>
  <c r="L139" i="26"/>
  <c r="V139" i="26"/>
  <c r="H139" i="26"/>
  <c r="I139" i="26"/>
  <c r="G139" i="26"/>
  <c r="T139" i="26"/>
  <c r="D139" i="26"/>
  <c r="P139" i="26"/>
  <c r="Z139" i="26"/>
  <c r="J139" i="26"/>
  <c r="F139" i="26"/>
  <c r="W139" i="26"/>
  <c r="U139" i="26"/>
  <c r="R262" i="8"/>
  <c r="Q105" i="26"/>
  <c r="O262" i="8"/>
  <c r="N105" i="26"/>
  <c r="I262" i="8"/>
  <c r="H105" i="26"/>
  <c r="J262" i="8"/>
  <c r="I105" i="26"/>
  <c r="H262" i="8"/>
  <c r="G105" i="26"/>
  <c r="M262" i="8"/>
  <c r="L105" i="26"/>
  <c r="E262" i="8"/>
  <c r="D105" i="26"/>
  <c r="Z262" i="8"/>
  <c r="Y105" i="26"/>
  <c r="W262" i="8"/>
  <c r="V105" i="26"/>
  <c r="Q262" i="8"/>
  <c r="P105" i="26"/>
  <c r="AA262" i="8"/>
  <c r="Z105" i="26"/>
  <c r="K262" i="8"/>
  <c r="J105" i="26"/>
  <c r="G262" i="8"/>
  <c r="F105" i="26"/>
  <c r="X262" i="8"/>
  <c r="W105" i="26"/>
  <c r="V262" i="8"/>
  <c r="U105" i="26"/>
  <c r="P262" i="8"/>
  <c r="O105" i="26"/>
  <c r="U262" i="8"/>
  <c r="T105" i="26"/>
  <c r="Y262" i="8"/>
  <c r="X105" i="26"/>
  <c r="L262" i="8"/>
  <c r="K105" i="26"/>
  <c r="S262" i="8"/>
  <c r="R105" i="26"/>
  <c r="T262" i="8"/>
  <c r="S105" i="26"/>
  <c r="F262" i="8"/>
  <c r="E105" i="26"/>
  <c r="N262" i="8"/>
  <c r="M105" i="26"/>
  <c r="C116" i="26"/>
  <c r="C82" i="26"/>
  <c r="T82" i="26"/>
  <c r="F116" i="26"/>
  <c r="K116" i="26"/>
  <c r="M116" i="26"/>
  <c r="E116" i="26"/>
  <c r="E82" i="26"/>
  <c r="G116" i="26"/>
  <c r="L116" i="26"/>
  <c r="I116" i="26"/>
  <c r="J116" i="26"/>
  <c r="H116" i="26"/>
  <c r="D116" i="26"/>
  <c r="D82" i="26"/>
  <c r="D264" i="8" l="1"/>
  <c r="C141" i="26"/>
  <c r="C107" i="26"/>
  <c r="AF83" i="26"/>
  <c r="AD83" i="26"/>
  <c r="AB83" i="26"/>
  <c r="AE83" i="26"/>
  <c r="AA83" i="26"/>
  <c r="AC83" i="26"/>
  <c r="AD240" i="8"/>
  <c r="AE240" i="8"/>
  <c r="AF240" i="8"/>
  <c r="AC240" i="8"/>
  <c r="AG240" i="8"/>
  <c r="AB240" i="8"/>
  <c r="T140" i="26"/>
  <c r="F140" i="26"/>
  <c r="G140" i="26"/>
  <c r="Q140" i="26"/>
  <c r="S140" i="26"/>
  <c r="V140" i="26"/>
  <c r="Y140" i="26"/>
  <c r="I140" i="26"/>
  <c r="J140" i="26"/>
  <c r="K140" i="26"/>
  <c r="Z140" i="26"/>
  <c r="D140" i="26"/>
  <c r="H140" i="26"/>
  <c r="R140" i="26"/>
  <c r="M140" i="26"/>
  <c r="U140" i="26"/>
  <c r="O140" i="26"/>
  <c r="E140" i="26"/>
  <c r="X140" i="26"/>
  <c r="W140" i="26"/>
  <c r="P140" i="26"/>
  <c r="L140" i="26"/>
  <c r="N140" i="26"/>
  <c r="Z263" i="8"/>
  <c r="Y106" i="26"/>
  <c r="S263" i="8"/>
  <c r="R106" i="26"/>
  <c r="V263" i="8"/>
  <c r="U106" i="26"/>
  <c r="AA263" i="8"/>
  <c r="Z106" i="26"/>
  <c r="E263" i="8"/>
  <c r="D106" i="26"/>
  <c r="I263" i="8"/>
  <c r="H106" i="26"/>
  <c r="P263" i="8"/>
  <c r="O106" i="26"/>
  <c r="N263" i="8"/>
  <c r="M106" i="26"/>
  <c r="J263" i="8"/>
  <c r="I106" i="26"/>
  <c r="L263" i="8"/>
  <c r="K106" i="26"/>
  <c r="F263" i="8"/>
  <c r="E106" i="26"/>
  <c r="Y263" i="8"/>
  <c r="X106" i="26"/>
  <c r="X263" i="8"/>
  <c r="W106" i="26"/>
  <c r="Q263" i="8"/>
  <c r="P106" i="26"/>
  <c r="M263" i="8"/>
  <c r="L106" i="26"/>
  <c r="O263" i="8"/>
  <c r="N106" i="26"/>
  <c r="K263" i="8"/>
  <c r="J106" i="26"/>
  <c r="T263" i="8"/>
  <c r="S106" i="26"/>
  <c r="U263" i="8"/>
  <c r="T106" i="26"/>
  <c r="G263" i="8"/>
  <c r="F106" i="26"/>
  <c r="W263" i="8"/>
  <c r="V106" i="26"/>
  <c r="H263" i="8"/>
  <c r="G106" i="26"/>
  <c r="R263" i="8"/>
  <c r="Q106" i="26"/>
  <c r="C83" i="26"/>
  <c r="C117" i="26"/>
  <c r="T83" i="26"/>
  <c r="N117" i="26"/>
  <c r="I117" i="26"/>
  <c r="K117" i="26"/>
  <c r="G117" i="26"/>
  <c r="D117" i="26"/>
  <c r="D83" i="26"/>
  <c r="E117" i="26"/>
  <c r="E83" i="26"/>
  <c r="F117" i="26"/>
  <c r="F83" i="26"/>
  <c r="J117" i="26"/>
  <c r="H117" i="26"/>
  <c r="O117" i="26"/>
  <c r="L117" i="26"/>
  <c r="M117" i="26"/>
  <c r="D265" i="8" l="1"/>
  <c r="C108" i="26"/>
  <c r="C142" i="26"/>
  <c r="AF84" i="26"/>
  <c r="AB84" i="26"/>
  <c r="AE84" i="26"/>
  <c r="AC84" i="26"/>
  <c r="AD84" i="26"/>
  <c r="AA84" i="26"/>
  <c r="AE241" i="8"/>
  <c r="AG241" i="8"/>
  <c r="AF241" i="8"/>
  <c r="AC241" i="8"/>
  <c r="AB241" i="8"/>
  <c r="AD241" i="8"/>
  <c r="M141" i="26"/>
  <c r="G141" i="26"/>
  <c r="H141" i="26"/>
  <c r="N141" i="26"/>
  <c r="S141" i="26"/>
  <c r="K141" i="26"/>
  <c r="V141" i="26"/>
  <c r="J141" i="26"/>
  <c r="I141" i="26"/>
  <c r="D141" i="26"/>
  <c r="Y141" i="26"/>
  <c r="X141" i="26"/>
  <c r="Q141" i="26"/>
  <c r="P141" i="26"/>
  <c r="R141" i="26"/>
  <c r="W141" i="26"/>
  <c r="F141" i="26"/>
  <c r="Z141" i="26"/>
  <c r="T141" i="26"/>
  <c r="L141" i="26"/>
  <c r="E141" i="26"/>
  <c r="O141" i="26"/>
  <c r="U141" i="26"/>
  <c r="Y264" i="8"/>
  <c r="X107" i="26"/>
  <c r="O264" i="8"/>
  <c r="N107" i="26"/>
  <c r="U264" i="8"/>
  <c r="T107" i="26"/>
  <c r="M264" i="8"/>
  <c r="L107" i="26"/>
  <c r="F264" i="8"/>
  <c r="E107" i="26"/>
  <c r="P264" i="8"/>
  <c r="O107" i="26"/>
  <c r="V264" i="8"/>
  <c r="U107" i="26"/>
  <c r="R264" i="8"/>
  <c r="Q107" i="26"/>
  <c r="N264" i="8"/>
  <c r="M107" i="26"/>
  <c r="H264" i="8"/>
  <c r="G107" i="26"/>
  <c r="T264" i="8"/>
  <c r="S107" i="26"/>
  <c r="L264" i="8"/>
  <c r="K107" i="26"/>
  <c r="I264" i="8"/>
  <c r="H107" i="26"/>
  <c r="S264" i="8"/>
  <c r="R107" i="26"/>
  <c r="G264" i="8"/>
  <c r="F107" i="26"/>
  <c r="AA264" i="8"/>
  <c r="Z107" i="26"/>
  <c r="Q264" i="8"/>
  <c r="P107" i="26"/>
  <c r="W264" i="8"/>
  <c r="V107" i="26"/>
  <c r="K264" i="8"/>
  <c r="J107" i="26"/>
  <c r="X264" i="8"/>
  <c r="W107" i="26"/>
  <c r="J264" i="8"/>
  <c r="I107" i="26"/>
  <c r="E264" i="8"/>
  <c r="D107" i="26"/>
  <c r="Z264" i="8"/>
  <c r="Y107" i="26"/>
  <c r="Z120" i="26"/>
  <c r="V119" i="26"/>
  <c r="X119" i="26"/>
  <c r="C118" i="26"/>
  <c r="C84" i="26"/>
  <c r="Y119" i="26"/>
  <c r="U119" i="26"/>
  <c r="W119" i="26"/>
  <c r="T84" i="26"/>
  <c r="L118" i="26"/>
  <c r="D118" i="26"/>
  <c r="D84" i="26"/>
  <c r="P118" i="26"/>
  <c r="I118" i="26"/>
  <c r="N118" i="26"/>
  <c r="M118" i="26"/>
  <c r="O118" i="26"/>
  <c r="Q118" i="26"/>
  <c r="G118" i="26"/>
  <c r="G84" i="26"/>
  <c r="J118" i="26"/>
  <c r="K118" i="26"/>
  <c r="H118" i="26"/>
  <c r="R118" i="26"/>
  <c r="F118" i="26"/>
  <c r="F84" i="26"/>
  <c r="S118" i="26"/>
  <c r="E118" i="26"/>
  <c r="E84" i="26"/>
  <c r="C143" i="26" l="1"/>
  <c r="C109" i="26"/>
  <c r="AF85" i="26"/>
  <c r="AB85" i="26"/>
  <c r="AE85" i="26"/>
  <c r="AD85" i="26"/>
  <c r="AC85" i="26"/>
  <c r="AA85" i="26"/>
  <c r="AC242" i="8"/>
  <c r="AG242" i="8"/>
  <c r="AB242" i="8"/>
  <c r="AF242" i="8"/>
  <c r="AD242" i="8"/>
  <c r="AE242" i="8"/>
  <c r="Y142" i="26"/>
  <c r="U142" i="26"/>
  <c r="P142" i="26"/>
  <c r="M142" i="26"/>
  <c r="E142" i="26"/>
  <c r="X142" i="26"/>
  <c r="I142" i="26"/>
  <c r="H142" i="26"/>
  <c r="W142" i="26"/>
  <c r="Z142" i="26"/>
  <c r="K142" i="26"/>
  <c r="Q142" i="26"/>
  <c r="L142" i="26"/>
  <c r="F142" i="26"/>
  <c r="T142" i="26"/>
  <c r="J142" i="26"/>
  <c r="S142" i="26"/>
  <c r="D142" i="26"/>
  <c r="V142" i="26"/>
  <c r="R142" i="26"/>
  <c r="G142" i="26"/>
  <c r="O142" i="26"/>
  <c r="N142" i="26"/>
  <c r="X265" i="8"/>
  <c r="W108" i="26"/>
  <c r="R265" i="8"/>
  <c r="Q108" i="26"/>
  <c r="Z265" i="8"/>
  <c r="Y108" i="26"/>
  <c r="T265" i="8"/>
  <c r="S108" i="26"/>
  <c r="V265" i="8"/>
  <c r="U108" i="26"/>
  <c r="U265" i="8"/>
  <c r="T108" i="26"/>
  <c r="AA265" i="8"/>
  <c r="Z108" i="26"/>
  <c r="K265" i="8"/>
  <c r="J108" i="26"/>
  <c r="E265" i="8"/>
  <c r="D108" i="26"/>
  <c r="W265" i="8"/>
  <c r="V108" i="26"/>
  <c r="H265" i="8"/>
  <c r="G108" i="26"/>
  <c r="P265" i="8"/>
  <c r="O108" i="26"/>
  <c r="O265" i="8"/>
  <c r="N108" i="26"/>
  <c r="M265" i="8"/>
  <c r="L108" i="26"/>
  <c r="G265" i="8"/>
  <c r="F108" i="26"/>
  <c r="S265" i="8"/>
  <c r="R108" i="26"/>
  <c r="L265" i="8"/>
  <c r="K108" i="26"/>
  <c r="J265" i="8"/>
  <c r="I108" i="26"/>
  <c r="Q265" i="8"/>
  <c r="P108" i="26"/>
  <c r="I265" i="8"/>
  <c r="H108" i="26"/>
  <c r="N265" i="8"/>
  <c r="M108" i="26"/>
  <c r="F265" i="8"/>
  <c r="E108" i="26"/>
  <c r="Y265" i="8"/>
  <c r="X108" i="26"/>
  <c r="Z121" i="26"/>
  <c r="W120" i="26"/>
  <c r="C119" i="26"/>
  <c r="C85" i="26"/>
  <c r="U120" i="26"/>
  <c r="X120" i="26"/>
  <c r="Y120" i="26"/>
  <c r="V120" i="26"/>
  <c r="T119" i="26"/>
  <c r="H119" i="26"/>
  <c r="H85" i="26"/>
  <c r="I119" i="26"/>
  <c r="L119" i="26"/>
  <c r="M119" i="26"/>
  <c r="E119" i="26"/>
  <c r="E85" i="26"/>
  <c r="G119" i="26"/>
  <c r="G85" i="26"/>
  <c r="D119" i="26"/>
  <c r="D85" i="26"/>
  <c r="J119" i="26"/>
  <c r="S119" i="26"/>
  <c r="P119" i="26"/>
  <c r="K119" i="26"/>
  <c r="O119" i="26"/>
  <c r="Q119" i="26"/>
  <c r="N119" i="26"/>
  <c r="R119" i="26"/>
  <c r="F119" i="26"/>
  <c r="F85" i="26"/>
  <c r="AF243" i="8" l="1"/>
  <c r="AG243" i="8"/>
  <c r="AD243" i="8"/>
  <c r="AB243" i="8"/>
  <c r="AE243" i="8"/>
  <c r="AC243" i="8"/>
  <c r="M109" i="26"/>
  <c r="M143" i="26"/>
  <c r="D109" i="26"/>
  <c r="D143" i="26"/>
  <c r="U109" i="26"/>
  <c r="U143" i="26"/>
  <c r="W109" i="26"/>
  <c r="W143" i="26"/>
  <c r="N109" i="26"/>
  <c r="N143" i="26"/>
  <c r="R109" i="26"/>
  <c r="R143" i="26"/>
  <c r="O109" i="26"/>
  <c r="O143" i="26"/>
  <c r="S109" i="26"/>
  <c r="S143" i="26"/>
  <c r="K109" i="26"/>
  <c r="K143" i="26"/>
  <c r="H109" i="26"/>
  <c r="H143" i="26"/>
  <c r="J109" i="26"/>
  <c r="J143" i="26"/>
  <c r="P109" i="26"/>
  <c r="P143" i="26"/>
  <c r="F109" i="26"/>
  <c r="F143" i="26"/>
  <c r="Y109" i="26"/>
  <c r="Y143" i="26"/>
  <c r="Z109" i="26"/>
  <c r="Z143" i="26"/>
  <c r="I109" i="26"/>
  <c r="I143" i="26"/>
  <c r="V109" i="26"/>
  <c r="V143" i="26"/>
  <c r="T109" i="26"/>
  <c r="T143" i="26"/>
  <c r="Q109" i="26"/>
  <c r="Q143" i="26"/>
  <c r="X109" i="26"/>
  <c r="X143" i="26"/>
  <c r="G109" i="26"/>
  <c r="G143" i="26"/>
  <c r="E109" i="26"/>
  <c r="E143" i="26"/>
  <c r="L109" i="26"/>
  <c r="L143" i="26"/>
  <c r="Z122" i="26"/>
  <c r="V121" i="26"/>
  <c r="U121" i="26"/>
  <c r="C86" i="26"/>
  <c r="C120" i="26"/>
  <c r="Y121" i="26"/>
  <c r="X121" i="26"/>
  <c r="W121" i="26"/>
  <c r="M120" i="26"/>
  <c r="H120" i="26"/>
  <c r="H86" i="26"/>
  <c r="O120" i="26"/>
  <c r="R120" i="26"/>
  <c r="I120" i="26"/>
  <c r="I86" i="26"/>
  <c r="P120" i="26"/>
  <c r="Q120" i="26"/>
  <c r="S120" i="26"/>
  <c r="T120" i="26"/>
  <c r="N120" i="26"/>
  <c r="L120" i="26"/>
  <c r="D120" i="26"/>
  <c r="D86" i="26"/>
  <c r="G120" i="26"/>
  <c r="G86" i="26"/>
  <c r="K120" i="26"/>
  <c r="F120" i="26"/>
  <c r="F86" i="26"/>
  <c r="J120" i="26"/>
  <c r="E120" i="26"/>
  <c r="E86" i="26"/>
  <c r="AB244" i="8" l="1"/>
  <c r="AE244" i="8"/>
  <c r="AG244" i="8"/>
  <c r="AD244" i="8"/>
  <c r="AC244" i="8"/>
  <c r="AF244" i="8"/>
  <c r="Z123" i="26"/>
  <c r="W122" i="26"/>
  <c r="X122" i="26"/>
  <c r="U122" i="26"/>
  <c r="C121" i="26"/>
  <c r="C87" i="26"/>
  <c r="Y122" i="26"/>
  <c r="V122" i="26"/>
  <c r="K121" i="26"/>
  <c r="T121" i="26"/>
  <c r="Q121" i="26"/>
  <c r="M121" i="26"/>
  <c r="D121" i="26"/>
  <c r="D87" i="26"/>
  <c r="S121" i="26"/>
  <c r="E121" i="26"/>
  <c r="E87" i="26"/>
  <c r="N121" i="26"/>
  <c r="O121" i="26"/>
  <c r="P121" i="26"/>
  <c r="H121" i="26"/>
  <c r="H87" i="26"/>
  <c r="R121" i="26"/>
  <c r="F121" i="26"/>
  <c r="F87" i="26"/>
  <c r="L121" i="26"/>
  <c r="G121" i="26"/>
  <c r="G87" i="26"/>
  <c r="I121" i="26"/>
  <c r="I87" i="26"/>
  <c r="J121" i="26"/>
  <c r="J87" i="26"/>
  <c r="AA122" i="26" l="1"/>
  <c r="AD245" i="8"/>
  <c r="AC245" i="8"/>
  <c r="AE245" i="8"/>
  <c r="AG245" i="8"/>
  <c r="AF245" i="8"/>
  <c r="AB245" i="8"/>
  <c r="Z124" i="26"/>
  <c r="V123" i="26"/>
  <c r="U123" i="26"/>
  <c r="Y123" i="26"/>
  <c r="X123" i="26"/>
  <c r="C88" i="26"/>
  <c r="C122" i="26"/>
  <c r="W123" i="26"/>
  <c r="L122" i="26"/>
  <c r="R122" i="26"/>
  <c r="F122" i="26"/>
  <c r="F88" i="26"/>
  <c r="E122" i="26"/>
  <c r="E88" i="26"/>
  <c r="Q122" i="26"/>
  <c r="I122" i="26"/>
  <c r="I88" i="26"/>
  <c r="N122" i="26"/>
  <c r="T122" i="26"/>
  <c r="P122" i="26"/>
  <c r="G122" i="26"/>
  <c r="G88" i="26"/>
  <c r="H122" i="26"/>
  <c r="H88" i="26"/>
  <c r="D122" i="26"/>
  <c r="D88" i="26"/>
  <c r="S122" i="26"/>
  <c r="J122" i="26"/>
  <c r="J88" i="26"/>
  <c r="O122" i="26"/>
  <c r="K122" i="26"/>
  <c r="K88" i="26"/>
  <c r="M122" i="26"/>
  <c r="AF123" i="26" l="1"/>
  <c r="AD123" i="26"/>
  <c r="AC123" i="26"/>
  <c r="AB123" i="26"/>
  <c r="AA123" i="26"/>
  <c r="AE123" i="26"/>
  <c r="AG246" i="8"/>
  <c r="AC246" i="8"/>
  <c r="AF246" i="8"/>
  <c r="AE246" i="8"/>
  <c r="AB246" i="8"/>
  <c r="AD246" i="8"/>
  <c r="Z125" i="26"/>
  <c r="W124" i="26"/>
  <c r="Y124" i="26"/>
  <c r="U124" i="26"/>
  <c r="X124" i="26"/>
  <c r="C89" i="26"/>
  <c r="C123" i="26"/>
  <c r="V124" i="26"/>
  <c r="N123" i="26"/>
  <c r="I123" i="26"/>
  <c r="I89" i="26"/>
  <c r="P123" i="26"/>
  <c r="R123" i="26"/>
  <c r="O123" i="26"/>
  <c r="Q123" i="26"/>
  <c r="F123" i="26"/>
  <c r="F89" i="26"/>
  <c r="L123" i="26"/>
  <c r="L89" i="26"/>
  <c r="S123" i="26"/>
  <c r="M123" i="26"/>
  <c r="E123" i="26"/>
  <c r="E89" i="26"/>
  <c r="T123" i="26"/>
  <c r="J123" i="26"/>
  <c r="J89" i="26"/>
  <c r="G123" i="26"/>
  <c r="G89" i="26"/>
  <c r="K123" i="26"/>
  <c r="K89" i="26"/>
  <c r="D123" i="26"/>
  <c r="D89" i="26"/>
  <c r="H123" i="26"/>
  <c r="H89" i="26"/>
  <c r="AF124" i="26" l="1"/>
  <c r="AE124" i="26"/>
  <c r="AB124" i="26"/>
  <c r="AD124" i="26"/>
  <c r="AC124" i="26"/>
  <c r="AA124" i="26"/>
  <c r="AE247" i="8"/>
  <c r="AB247" i="8"/>
  <c r="AC247" i="8"/>
  <c r="AF247" i="8"/>
  <c r="AD247" i="8"/>
  <c r="AG247" i="8"/>
  <c r="Z126" i="26"/>
  <c r="V125" i="26"/>
  <c r="U125" i="26"/>
  <c r="Y125" i="26"/>
  <c r="C90" i="26"/>
  <c r="C124" i="26"/>
  <c r="X125" i="26"/>
  <c r="W125" i="26"/>
  <c r="O124" i="26"/>
  <c r="I124" i="26"/>
  <c r="I90" i="26"/>
  <c r="E124" i="26"/>
  <c r="E90" i="26"/>
  <c r="D124" i="26"/>
  <c r="D90" i="26"/>
  <c r="K124" i="26"/>
  <c r="K90" i="26"/>
  <c r="F124" i="26"/>
  <c r="F90" i="26"/>
  <c r="T124" i="26"/>
  <c r="J124" i="26"/>
  <c r="J90" i="26"/>
  <c r="P124" i="26"/>
  <c r="M124" i="26"/>
  <c r="M90" i="26"/>
  <c r="S124" i="26"/>
  <c r="L124" i="26"/>
  <c r="L90" i="26"/>
  <c r="H124" i="26"/>
  <c r="H90" i="26"/>
  <c r="Q124" i="26"/>
  <c r="G124" i="26"/>
  <c r="G90" i="26"/>
  <c r="N124" i="26"/>
  <c r="R124" i="26"/>
  <c r="AF125" i="26" l="1"/>
  <c r="AE125" i="26"/>
  <c r="AB125" i="26"/>
  <c r="AD125" i="26"/>
  <c r="AA125" i="26"/>
  <c r="AC125" i="26"/>
  <c r="AF248" i="8"/>
  <c r="AB248" i="8"/>
  <c r="AD248" i="8"/>
  <c r="AC248" i="8"/>
  <c r="AG248" i="8"/>
  <c r="AE248" i="8"/>
  <c r="Z127" i="26"/>
  <c r="W126" i="26"/>
  <c r="Y126" i="26"/>
  <c r="C91" i="26"/>
  <c r="C125" i="26"/>
  <c r="X126" i="26"/>
  <c r="U126" i="26"/>
  <c r="V126" i="26"/>
  <c r="Q125" i="26"/>
  <c r="O125" i="26"/>
  <c r="L125" i="26"/>
  <c r="L91" i="26"/>
  <c r="S125" i="26"/>
  <c r="G125" i="26"/>
  <c r="G91" i="26"/>
  <c r="D125" i="26"/>
  <c r="D91" i="26"/>
  <c r="M125" i="26"/>
  <c r="M91" i="26"/>
  <c r="K125" i="26"/>
  <c r="K91" i="26"/>
  <c r="E125" i="26"/>
  <c r="E91" i="26"/>
  <c r="F125" i="26"/>
  <c r="F91" i="26"/>
  <c r="N125" i="26"/>
  <c r="N91" i="26"/>
  <c r="T125" i="26"/>
  <c r="H125" i="26"/>
  <c r="H91" i="26"/>
  <c r="P125" i="26"/>
  <c r="R125" i="26"/>
  <c r="J125" i="26"/>
  <c r="J91" i="26"/>
  <c r="I125" i="26"/>
  <c r="I91" i="26"/>
  <c r="AF126" i="26" l="1"/>
  <c r="AB126" i="26"/>
  <c r="AC126" i="26"/>
  <c r="AE126" i="26"/>
  <c r="AA126" i="26"/>
  <c r="AD126" i="26"/>
  <c r="AC249" i="8"/>
  <c r="AG249" i="8"/>
  <c r="AB249" i="8"/>
  <c r="AD249" i="8"/>
  <c r="AE249" i="8"/>
  <c r="AF249" i="8"/>
  <c r="Z128" i="26"/>
  <c r="V127" i="26"/>
  <c r="C126" i="26"/>
  <c r="C92" i="26"/>
  <c r="U127" i="26"/>
  <c r="Y127" i="26"/>
  <c r="X127" i="26"/>
  <c r="W127" i="26"/>
  <c r="G126" i="26"/>
  <c r="G92" i="26"/>
  <c r="L126" i="26"/>
  <c r="L92" i="26"/>
  <c r="D126" i="26"/>
  <c r="D92" i="26"/>
  <c r="H126" i="26"/>
  <c r="H92" i="26"/>
  <c r="R126" i="26"/>
  <c r="N126" i="26"/>
  <c r="N92" i="26"/>
  <c r="E126" i="26"/>
  <c r="E92" i="26"/>
  <c r="Q126" i="26"/>
  <c r="M126" i="26"/>
  <c r="M92" i="26"/>
  <c r="I126" i="26"/>
  <c r="I92" i="26"/>
  <c r="S126" i="26"/>
  <c r="F126" i="26"/>
  <c r="F92" i="26"/>
  <c r="T126" i="26"/>
  <c r="K126" i="26"/>
  <c r="K92" i="26"/>
  <c r="O126" i="26"/>
  <c r="O92" i="26"/>
  <c r="P126" i="26"/>
  <c r="J126" i="26"/>
  <c r="J92" i="26"/>
  <c r="AF127" i="26" l="1"/>
  <c r="AE127" i="26"/>
  <c r="AC127" i="26"/>
  <c r="AA127" i="26"/>
  <c r="AD127" i="26"/>
  <c r="AB127" i="26"/>
  <c r="AD250" i="8"/>
  <c r="AE250" i="8"/>
  <c r="AG250" i="8"/>
  <c r="AB250" i="8"/>
  <c r="AF250" i="8"/>
  <c r="AC250" i="8"/>
  <c r="Z129" i="26"/>
  <c r="W128" i="26"/>
  <c r="U128" i="26"/>
  <c r="X128" i="26"/>
  <c r="C127" i="26"/>
  <c r="C93" i="26"/>
  <c r="Y128" i="26"/>
  <c r="V128" i="26"/>
  <c r="O127" i="26"/>
  <c r="O93" i="26"/>
  <c r="D127" i="26"/>
  <c r="D93" i="26"/>
  <c r="Q127" i="26"/>
  <c r="F127" i="26"/>
  <c r="F93" i="26"/>
  <c r="E127" i="26"/>
  <c r="E93" i="26"/>
  <c r="H127" i="26"/>
  <c r="H93" i="26"/>
  <c r="J127" i="26"/>
  <c r="J93" i="26"/>
  <c r="N127" i="26"/>
  <c r="N93" i="26"/>
  <c r="M127" i="26"/>
  <c r="M93" i="26"/>
  <c r="T127" i="26"/>
  <c r="R127" i="26"/>
  <c r="P127" i="26"/>
  <c r="P93" i="26"/>
  <c r="G127" i="26"/>
  <c r="G93" i="26"/>
  <c r="I127" i="26"/>
  <c r="I93" i="26"/>
  <c r="K127" i="26"/>
  <c r="K93" i="26"/>
  <c r="L127" i="26"/>
  <c r="L93" i="26"/>
  <c r="S127" i="26"/>
  <c r="AF128" i="26" l="1"/>
  <c r="AE128" i="26"/>
  <c r="AA128" i="26"/>
  <c r="AB128" i="26"/>
  <c r="AC128" i="26"/>
  <c r="AD128" i="26"/>
  <c r="AB251" i="8"/>
  <c r="AE251" i="8"/>
  <c r="AF251" i="8"/>
  <c r="AG251" i="8"/>
  <c r="AC251" i="8"/>
  <c r="AD251" i="8"/>
  <c r="Z130" i="26"/>
  <c r="V129" i="26"/>
  <c r="X129" i="26"/>
  <c r="Y129" i="26"/>
  <c r="U129" i="26"/>
  <c r="C94" i="26"/>
  <c r="C128" i="26"/>
  <c r="W129" i="26"/>
  <c r="P128" i="26"/>
  <c r="P94" i="26"/>
  <c r="N128" i="26"/>
  <c r="N94" i="26"/>
  <c r="K128" i="26"/>
  <c r="K94" i="26"/>
  <c r="J128" i="26"/>
  <c r="J94" i="26"/>
  <c r="L128" i="26"/>
  <c r="L94" i="26"/>
  <c r="H128" i="26"/>
  <c r="H94" i="26"/>
  <c r="O128" i="26"/>
  <c r="O94" i="26"/>
  <c r="M128" i="26"/>
  <c r="M94" i="26"/>
  <c r="I128" i="26"/>
  <c r="I94" i="26"/>
  <c r="S128" i="26"/>
  <c r="D128" i="26"/>
  <c r="D94" i="26"/>
  <c r="T128" i="26"/>
  <c r="R128" i="26"/>
  <c r="F128" i="26"/>
  <c r="F94" i="26"/>
  <c r="Q128" i="26"/>
  <c r="Q94" i="26"/>
  <c r="G128" i="26"/>
  <c r="G94" i="26"/>
  <c r="E128" i="26"/>
  <c r="E94" i="26"/>
  <c r="AF129" i="26" l="1"/>
  <c r="AB129" i="26"/>
  <c r="AE129" i="26"/>
  <c r="AD129" i="26"/>
  <c r="AA129" i="26"/>
  <c r="AC129" i="26"/>
  <c r="AG252" i="8"/>
  <c r="AE252" i="8"/>
  <c r="AC252" i="8"/>
  <c r="AF252" i="8"/>
  <c r="AD252" i="8"/>
  <c r="AB252" i="8"/>
  <c r="Z131" i="26"/>
  <c r="W130" i="26"/>
  <c r="Y130" i="26"/>
  <c r="X130" i="26"/>
  <c r="C95" i="26"/>
  <c r="C129" i="26"/>
  <c r="U130" i="26"/>
  <c r="V130" i="26"/>
  <c r="J129" i="26"/>
  <c r="J95" i="26"/>
  <c r="F129" i="26"/>
  <c r="F95" i="26"/>
  <c r="H129" i="26"/>
  <c r="H95" i="26"/>
  <c r="P129" i="26"/>
  <c r="P95" i="26"/>
  <c r="T129" i="26"/>
  <c r="D129" i="26"/>
  <c r="D95" i="26"/>
  <c r="Q129" i="26"/>
  <c r="Q95" i="26"/>
  <c r="N129" i="26"/>
  <c r="N95" i="26"/>
  <c r="O129" i="26"/>
  <c r="O95" i="26"/>
  <c r="E129" i="26"/>
  <c r="E95" i="26"/>
  <c r="M129" i="26"/>
  <c r="M95" i="26"/>
  <c r="G129" i="26"/>
  <c r="G95" i="26"/>
  <c r="R129" i="26"/>
  <c r="R95" i="26"/>
  <c r="I129" i="26"/>
  <c r="I95" i="26"/>
  <c r="S129" i="26"/>
  <c r="L129" i="26"/>
  <c r="L95" i="26"/>
  <c r="K129" i="26"/>
  <c r="K95" i="26"/>
  <c r="AF130" i="26" l="1"/>
  <c r="AB130" i="26"/>
  <c r="AD130" i="26"/>
  <c r="AE130" i="26"/>
  <c r="AA130" i="26"/>
  <c r="AC130" i="26"/>
  <c r="AF253" i="8"/>
  <c r="AE253" i="8"/>
  <c r="AD253" i="8"/>
  <c r="AC253" i="8"/>
  <c r="AB253" i="8"/>
  <c r="AG253" i="8"/>
  <c r="Z132" i="26"/>
  <c r="V131" i="26"/>
  <c r="X131" i="26"/>
  <c r="U131" i="26"/>
  <c r="Y131" i="26"/>
  <c r="C130" i="26"/>
  <c r="C96" i="26"/>
  <c r="W131" i="26"/>
  <c r="J130" i="26"/>
  <c r="J96" i="26"/>
  <c r="N130" i="26"/>
  <c r="N96" i="26"/>
  <c r="I130" i="26"/>
  <c r="I96" i="26"/>
  <c r="S130" i="26"/>
  <c r="S96" i="26"/>
  <c r="D130" i="26"/>
  <c r="D96" i="26"/>
  <c r="L130" i="26"/>
  <c r="L96" i="26"/>
  <c r="R130" i="26"/>
  <c r="R96" i="26"/>
  <c r="G130" i="26"/>
  <c r="G96" i="26"/>
  <c r="E130" i="26"/>
  <c r="E96" i="26"/>
  <c r="O130" i="26"/>
  <c r="O96" i="26"/>
  <c r="K130" i="26"/>
  <c r="K96" i="26"/>
  <c r="T130" i="26"/>
  <c r="H130" i="26"/>
  <c r="H96" i="26"/>
  <c r="P130" i="26"/>
  <c r="P96" i="26"/>
  <c r="Q130" i="26"/>
  <c r="Q96" i="26"/>
  <c r="M130" i="26"/>
  <c r="M96" i="26"/>
  <c r="F130" i="26"/>
  <c r="F96" i="26"/>
  <c r="AF131" i="26" l="1"/>
  <c r="AC131" i="26"/>
  <c r="AD131" i="26"/>
  <c r="AB131" i="26"/>
  <c r="AE131" i="26"/>
  <c r="AA131" i="26"/>
  <c r="AC254" i="8"/>
  <c r="AB254" i="8"/>
  <c r="AE254" i="8"/>
  <c r="AD254" i="8"/>
  <c r="AG254" i="8"/>
  <c r="AF254" i="8"/>
  <c r="Z133" i="26"/>
  <c r="W132" i="26"/>
  <c r="U132" i="26"/>
  <c r="U98" i="26"/>
  <c r="X132" i="26"/>
  <c r="Y132" i="26"/>
  <c r="C97" i="26"/>
  <c r="C131" i="26"/>
  <c r="V132" i="26"/>
  <c r="P131" i="26"/>
  <c r="P97" i="26"/>
  <c r="I131" i="26"/>
  <c r="I97" i="26"/>
  <c r="J131" i="26"/>
  <c r="J97" i="26"/>
  <c r="E131" i="26"/>
  <c r="E97" i="26"/>
  <c r="T131" i="26"/>
  <c r="T97" i="26"/>
  <c r="S131" i="26"/>
  <c r="S97" i="26"/>
  <c r="R131" i="26"/>
  <c r="R97" i="26"/>
  <c r="K131" i="26"/>
  <c r="K97" i="26"/>
  <c r="D131" i="26"/>
  <c r="D97" i="26"/>
  <c r="H131" i="26"/>
  <c r="H97" i="26"/>
  <c r="N131" i="26"/>
  <c r="N97" i="26"/>
  <c r="Q131" i="26"/>
  <c r="Q97" i="26"/>
  <c r="F131" i="26"/>
  <c r="F97" i="26"/>
  <c r="O131" i="26"/>
  <c r="O97" i="26"/>
  <c r="G131" i="26"/>
  <c r="G97" i="26"/>
  <c r="M131" i="26"/>
  <c r="M97" i="26"/>
  <c r="L131" i="26"/>
  <c r="L97" i="26"/>
  <c r="AF132" i="26" l="1"/>
  <c r="AD132" i="26"/>
  <c r="AA132" i="26"/>
  <c r="AB132" i="26"/>
  <c r="AC132" i="26"/>
  <c r="AE132" i="26"/>
  <c r="AD255" i="8"/>
  <c r="AG255" i="8"/>
  <c r="AB255" i="8"/>
  <c r="AE255" i="8"/>
  <c r="AF255" i="8"/>
  <c r="AC255" i="8"/>
  <c r="Z134" i="26"/>
  <c r="V99" i="26"/>
  <c r="V133" i="26"/>
  <c r="X133" i="26"/>
  <c r="C132" i="26"/>
  <c r="C98" i="26"/>
  <c r="U99" i="26"/>
  <c r="U133" i="26"/>
  <c r="Y133" i="26"/>
  <c r="W133" i="26"/>
  <c r="J132" i="26"/>
  <c r="J98" i="26"/>
  <c r="P132" i="26"/>
  <c r="P98" i="26"/>
  <c r="N132" i="26"/>
  <c r="N98" i="26"/>
  <c r="M132" i="26"/>
  <c r="M98" i="26"/>
  <c r="Q132" i="26"/>
  <c r="Q98" i="26"/>
  <c r="F132" i="26"/>
  <c r="F98" i="26"/>
  <c r="G132" i="26"/>
  <c r="G98" i="26"/>
  <c r="L132" i="26"/>
  <c r="L98" i="26"/>
  <c r="E132" i="26"/>
  <c r="E98" i="26"/>
  <c r="T132" i="26"/>
  <c r="T98" i="26"/>
  <c r="K132" i="26"/>
  <c r="K98" i="26"/>
  <c r="I132" i="26"/>
  <c r="I98" i="26"/>
  <c r="O132" i="26"/>
  <c r="O98" i="26"/>
  <c r="S132" i="26"/>
  <c r="S98" i="26"/>
  <c r="H132" i="26"/>
  <c r="H98" i="26"/>
  <c r="R132" i="26"/>
  <c r="R98" i="26"/>
  <c r="D132" i="26"/>
  <c r="D98" i="26"/>
  <c r="AF133" i="26" l="1"/>
  <c r="AD133" i="26"/>
  <c r="AA133" i="26"/>
  <c r="AC133" i="26"/>
  <c r="AB133" i="26"/>
  <c r="AE133" i="26"/>
  <c r="AE256" i="8"/>
  <c r="AG256" i="8"/>
  <c r="AF63" i="44" s="1"/>
  <c r="AF256" i="8"/>
  <c r="AB256" i="8"/>
  <c r="AC256" i="8"/>
  <c r="AD256" i="8"/>
  <c r="Z135" i="26"/>
  <c r="W100" i="26"/>
  <c r="W134" i="26"/>
  <c r="Y134" i="26"/>
  <c r="X134" i="26"/>
  <c r="C99" i="26"/>
  <c r="C133" i="26"/>
  <c r="U134" i="26"/>
  <c r="U100" i="26"/>
  <c r="V100" i="26"/>
  <c r="V134" i="26"/>
  <c r="S133" i="26"/>
  <c r="S99" i="26"/>
  <c r="M133" i="26"/>
  <c r="M99" i="26"/>
  <c r="Q133" i="26"/>
  <c r="Q99" i="26"/>
  <c r="E133" i="26"/>
  <c r="E99" i="26"/>
  <c r="L133" i="26"/>
  <c r="L99" i="26"/>
  <c r="K133" i="26"/>
  <c r="K99" i="26"/>
  <c r="G133" i="26"/>
  <c r="G99" i="26"/>
  <c r="T133" i="26"/>
  <c r="T99" i="26"/>
  <c r="J133" i="26"/>
  <c r="J99" i="26"/>
  <c r="I133" i="26"/>
  <c r="I99" i="26"/>
  <c r="R133" i="26"/>
  <c r="R99" i="26"/>
  <c r="D133" i="26"/>
  <c r="D99" i="26"/>
  <c r="F133" i="26"/>
  <c r="F99" i="26"/>
  <c r="O133" i="26"/>
  <c r="O99" i="26"/>
  <c r="P133" i="26"/>
  <c r="P99" i="26"/>
  <c r="H133" i="26"/>
  <c r="H99" i="26"/>
  <c r="N133" i="26"/>
  <c r="N99" i="26"/>
  <c r="C82" i="44" l="1" a="1"/>
  <c r="C82" i="44" s="1"/>
  <c r="E69" i="21" s="1"/>
  <c r="C80" i="44" a="1"/>
  <c r="C80" i="44" s="1"/>
  <c r="E64" i="21" s="1"/>
  <c r="C81" i="44" a="1"/>
  <c r="C81" i="44" s="1"/>
  <c r="C79" i="44" a="1"/>
  <c r="C79" i="44" s="1"/>
  <c r="C77" i="44" a="1"/>
  <c r="C77" i="44" s="1"/>
  <c r="C78" i="44" a="1"/>
  <c r="C78" i="44" s="1"/>
  <c r="E58" i="21" s="1"/>
  <c r="AF236" i="42"/>
  <c r="AF66" i="42" s="1"/>
  <c r="C75" i="44"/>
  <c r="AF134" i="26"/>
  <c r="AE134" i="26"/>
  <c r="AD134" i="26"/>
  <c r="AA134" i="26"/>
  <c r="AC134" i="26"/>
  <c r="AB134" i="26"/>
  <c r="AB257" i="8"/>
  <c r="AC257" i="8"/>
  <c r="AG257" i="8"/>
  <c r="AF257" i="8"/>
  <c r="AD257" i="8"/>
  <c r="AE257" i="8"/>
  <c r="Z136" i="26"/>
  <c r="Z137" i="26"/>
  <c r="V135" i="26"/>
  <c r="V101" i="26"/>
  <c r="X101" i="26"/>
  <c r="X135" i="26"/>
  <c r="U101" i="26"/>
  <c r="U135" i="26"/>
  <c r="Y135" i="26"/>
  <c r="C134" i="26"/>
  <c r="C100" i="26"/>
  <c r="W135" i="26"/>
  <c r="W101" i="26"/>
  <c r="E134" i="26"/>
  <c r="E100" i="26"/>
  <c r="L134" i="26"/>
  <c r="L100" i="26"/>
  <c r="K134" i="26"/>
  <c r="K100" i="26"/>
  <c r="F134" i="26"/>
  <c r="F100" i="26"/>
  <c r="D134" i="26"/>
  <c r="D100" i="26"/>
  <c r="J134" i="26"/>
  <c r="J100" i="26"/>
  <c r="P134" i="26"/>
  <c r="P100" i="26"/>
  <c r="O134" i="26"/>
  <c r="O100" i="26"/>
  <c r="G134" i="26"/>
  <c r="G100" i="26"/>
  <c r="N134" i="26"/>
  <c r="N100" i="26"/>
  <c r="M134" i="26"/>
  <c r="M100" i="26"/>
  <c r="Q134" i="26"/>
  <c r="Q100" i="26"/>
  <c r="S134" i="26"/>
  <c r="S100" i="26"/>
  <c r="H134" i="26"/>
  <c r="H100" i="26"/>
  <c r="I134" i="26"/>
  <c r="I100" i="26"/>
  <c r="T134" i="26"/>
  <c r="T100" i="26"/>
  <c r="R134" i="26"/>
  <c r="R100" i="26"/>
  <c r="C66"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Z167" i="8"/>
  <c r="Y167" i="8"/>
  <c r="X167" i="8"/>
  <c r="W167" i="8"/>
  <c r="V167" i="8"/>
  <c r="U167" i="8"/>
  <c r="T167" i="8"/>
  <c r="S167" i="8"/>
  <c r="R167" i="8"/>
  <c r="Q167" i="8"/>
  <c r="P167" i="8"/>
  <c r="O167" i="8"/>
  <c r="N167" i="8"/>
  <c r="M167" i="8"/>
  <c r="L167" i="8"/>
  <c r="K167" i="8"/>
  <c r="J167" i="8"/>
  <c r="I167" i="8"/>
  <c r="H167" i="8"/>
  <c r="G167" i="8"/>
  <c r="F167" i="8"/>
  <c r="E167" i="8"/>
  <c r="C157" i="8"/>
  <c r="C156" i="8"/>
  <c r="C155" i="8"/>
  <c r="C154" i="8"/>
  <c r="C153" i="8"/>
  <c r="C152" i="8"/>
  <c r="C151" i="8"/>
  <c r="C150" i="8"/>
  <c r="C149" i="8"/>
  <c r="C148" i="8"/>
  <c r="C147" i="8"/>
  <c r="C146" i="8"/>
  <c r="C145" i="8"/>
  <c r="C144" i="8"/>
  <c r="C143" i="8"/>
  <c r="C142" i="8"/>
  <c r="C141" i="8"/>
  <c r="C140" i="8"/>
  <c r="C139" i="8"/>
  <c r="C138" i="8"/>
  <c r="C137" i="8"/>
  <c r="C136" i="8"/>
  <c r="C135" i="8"/>
  <c r="C134" i="8"/>
  <c r="Z133" i="8"/>
  <c r="Y133" i="8"/>
  <c r="X133" i="8"/>
  <c r="W133" i="8"/>
  <c r="V133" i="8"/>
  <c r="U133" i="8"/>
  <c r="T133" i="8"/>
  <c r="S133" i="8"/>
  <c r="R133" i="8"/>
  <c r="Q133" i="8"/>
  <c r="P133" i="8"/>
  <c r="O133" i="8"/>
  <c r="N133" i="8"/>
  <c r="M133" i="8"/>
  <c r="L133" i="8"/>
  <c r="K133" i="8"/>
  <c r="J133" i="8"/>
  <c r="I133" i="8"/>
  <c r="H133" i="8"/>
  <c r="G133" i="8"/>
  <c r="F133" i="8"/>
  <c r="E133" i="8"/>
  <c r="D133" i="8"/>
  <c r="D134" i="8" s="1"/>
  <c r="D135" i="8" s="1"/>
  <c r="D136" i="8" s="1"/>
  <c r="D137" i="8" s="1"/>
  <c r="D138" i="8" s="1"/>
  <c r="D139" i="8" s="1"/>
  <c r="D140" i="8" s="1"/>
  <c r="D141" i="8" s="1"/>
  <c r="D142" i="8" s="1"/>
  <c r="D143" i="8" s="1"/>
  <c r="D144" i="8" s="1"/>
  <c r="D145" i="8" s="1"/>
  <c r="D146" i="8" s="1"/>
  <c r="D147" i="8" s="1"/>
  <c r="D148" i="8" s="1"/>
  <c r="D149" i="8" s="1"/>
  <c r="D150" i="8" s="1"/>
  <c r="D151" i="8" s="1"/>
  <c r="D152" i="8" s="1"/>
  <c r="D153" i="8" s="1"/>
  <c r="D154" i="8" s="1"/>
  <c r="D155" i="8" s="1"/>
  <c r="D156" i="8" s="1"/>
  <c r="D157" i="8" s="1"/>
  <c r="D158" i="8" s="1"/>
  <c r="D159" i="8" s="1"/>
  <c r="C87" i="8"/>
  <c r="C86" i="8"/>
  <c r="C85" i="8"/>
  <c r="C84" i="8"/>
  <c r="C83" i="8"/>
  <c r="C82" i="8"/>
  <c r="C81" i="8"/>
  <c r="C80" i="8"/>
  <c r="C79" i="8"/>
  <c r="C78" i="8"/>
  <c r="C77" i="8"/>
  <c r="C76" i="8"/>
  <c r="C75" i="8"/>
  <c r="C74" i="8"/>
  <c r="C73" i="8"/>
  <c r="C72" i="8"/>
  <c r="C71" i="8"/>
  <c r="C70" i="8"/>
  <c r="C69" i="8"/>
  <c r="C68" i="8"/>
  <c r="C67" i="8"/>
  <c r="Z65" i="8"/>
  <c r="Y65" i="8"/>
  <c r="X65" i="8"/>
  <c r="W65" i="8"/>
  <c r="V65" i="8"/>
  <c r="U65" i="8"/>
  <c r="T65" i="8"/>
  <c r="S65" i="8"/>
  <c r="R65" i="8"/>
  <c r="Q65" i="8"/>
  <c r="P65" i="8"/>
  <c r="O65" i="8"/>
  <c r="N65" i="8"/>
  <c r="M65" i="8"/>
  <c r="L65" i="8"/>
  <c r="K65" i="8"/>
  <c r="J65" i="8"/>
  <c r="I65" i="8"/>
  <c r="H65" i="8"/>
  <c r="G65" i="8"/>
  <c r="F65" i="8"/>
  <c r="E65" i="8"/>
  <c r="B27" i="8"/>
  <c r="B26" i="8"/>
  <c r="B25" i="8"/>
  <c r="B24" i="8"/>
  <c r="Y18" i="8"/>
  <c r="X18" i="8"/>
  <c r="W18" i="8"/>
  <c r="V18" i="8"/>
  <c r="U18" i="8"/>
  <c r="T18" i="8"/>
  <c r="S18" i="8"/>
  <c r="R18" i="8"/>
  <c r="Q18" i="8"/>
  <c r="P18" i="8"/>
  <c r="O18" i="8"/>
  <c r="N18" i="8"/>
  <c r="M18" i="8"/>
  <c r="L18" i="8"/>
  <c r="K18" i="8"/>
  <c r="J18" i="8"/>
  <c r="I18" i="8"/>
  <c r="H18" i="8"/>
  <c r="G18" i="8"/>
  <c r="F18" i="8"/>
  <c r="AF100" i="42" l="1"/>
  <c r="AF168" i="42"/>
  <c r="F95" i="8"/>
  <c r="F197" i="8" s="1"/>
  <c r="F231" i="8" s="1"/>
  <c r="E41" i="26" s="1"/>
  <c r="F94" i="8"/>
  <c r="F196" i="8" s="1"/>
  <c r="F230" i="8" s="1"/>
  <c r="E40" i="26" s="1"/>
  <c r="F93" i="8"/>
  <c r="F195" i="8" s="1"/>
  <c r="F229" i="8" s="1"/>
  <c r="E39" i="26" s="1"/>
  <c r="F92" i="8"/>
  <c r="F194" i="8" s="1"/>
  <c r="F228" i="8" s="1"/>
  <c r="E38" i="26" s="1"/>
  <c r="F91" i="8"/>
  <c r="F193" i="8" s="1"/>
  <c r="F227" i="8" s="1"/>
  <c r="E37" i="26" s="1"/>
  <c r="F90" i="8"/>
  <c r="F192" i="8" s="1"/>
  <c r="F89" i="8"/>
  <c r="F191" i="8" s="1"/>
  <c r="F88" i="8"/>
  <c r="F190" i="8" s="1"/>
  <c r="F87" i="8"/>
  <c r="F189" i="8" s="1"/>
  <c r="F86" i="8"/>
  <c r="F188" i="8" s="1"/>
  <c r="F85" i="8"/>
  <c r="F84" i="8"/>
  <c r="F186" i="8" s="1"/>
  <c r="F83" i="8"/>
  <c r="F82" i="8"/>
  <c r="F81" i="8"/>
  <c r="F80" i="8"/>
  <c r="F79" i="8"/>
  <c r="F77" i="8"/>
  <c r="F75" i="8"/>
  <c r="F76" i="8"/>
  <c r="F74" i="8"/>
  <c r="F73" i="8"/>
  <c r="F72" i="8"/>
  <c r="F71" i="8"/>
  <c r="F67" i="8"/>
  <c r="F78" i="8"/>
  <c r="F70" i="8"/>
  <c r="F69" i="8"/>
  <c r="F68" i="8"/>
  <c r="F66" i="8"/>
  <c r="O95" i="8"/>
  <c r="O197" i="8" s="1"/>
  <c r="O231" i="8" s="1"/>
  <c r="N41" i="26" s="1"/>
  <c r="O94" i="8"/>
  <c r="O196" i="8" s="1"/>
  <c r="O230" i="8" s="1"/>
  <c r="N40" i="26" s="1"/>
  <c r="O93" i="8"/>
  <c r="O195" i="8" s="1"/>
  <c r="O229" i="8" s="1"/>
  <c r="N39" i="26" s="1"/>
  <c r="O92" i="8"/>
  <c r="O194" i="8" s="1"/>
  <c r="O228" i="8" s="1"/>
  <c r="N38" i="26" s="1"/>
  <c r="O91" i="8"/>
  <c r="O193" i="8" s="1"/>
  <c r="O227" i="8" s="1"/>
  <c r="N37" i="26" s="1"/>
  <c r="O90" i="8"/>
  <c r="O192" i="8" s="1"/>
  <c r="O89" i="8"/>
  <c r="O191" i="8" s="1"/>
  <c r="O88" i="8"/>
  <c r="O190" i="8" s="1"/>
  <c r="O87" i="8"/>
  <c r="O86" i="8"/>
  <c r="O188" i="8" s="1"/>
  <c r="O85" i="8"/>
  <c r="O84" i="8"/>
  <c r="O83" i="8"/>
  <c r="O82" i="8"/>
  <c r="O81" i="8"/>
  <c r="O80" i="8"/>
  <c r="O79" i="8"/>
  <c r="O78" i="8"/>
  <c r="O77" i="8"/>
  <c r="O76" i="8"/>
  <c r="O75" i="8"/>
  <c r="O74" i="8"/>
  <c r="O73" i="8"/>
  <c r="O72" i="8"/>
  <c r="O71" i="8"/>
  <c r="O70" i="8"/>
  <c r="O69" i="8"/>
  <c r="O68" i="8"/>
  <c r="O67" i="8"/>
  <c r="O66" i="8"/>
  <c r="H95" i="8"/>
  <c r="H197" i="8" s="1"/>
  <c r="H231" i="8" s="1"/>
  <c r="G41" i="26" s="1"/>
  <c r="H87" i="8"/>
  <c r="H189" i="8" s="1"/>
  <c r="H92" i="8"/>
  <c r="H194" i="8" s="1"/>
  <c r="H228" i="8" s="1"/>
  <c r="G38" i="26" s="1"/>
  <c r="H84" i="8"/>
  <c r="H186" i="8" s="1"/>
  <c r="H89" i="8"/>
  <c r="H191" i="8" s="1"/>
  <c r="H76" i="8"/>
  <c r="H94" i="8"/>
  <c r="H196" i="8" s="1"/>
  <c r="H230" i="8" s="1"/>
  <c r="G40" i="26" s="1"/>
  <c r="H86" i="8"/>
  <c r="H188" i="8" s="1"/>
  <c r="H81" i="8"/>
  <c r="H73" i="8"/>
  <c r="H72" i="8"/>
  <c r="H71" i="8"/>
  <c r="H91" i="8"/>
  <c r="H193" i="8" s="1"/>
  <c r="H227" i="8" s="1"/>
  <c r="G37" i="26" s="1"/>
  <c r="H83" i="8"/>
  <c r="H80" i="8"/>
  <c r="H74" i="8"/>
  <c r="H70" i="8"/>
  <c r="H69" i="8"/>
  <c r="H68" i="8"/>
  <c r="H88" i="8"/>
  <c r="H190" i="8" s="1"/>
  <c r="H79" i="8"/>
  <c r="H78" i="8"/>
  <c r="H67" i="8"/>
  <c r="H66" i="8"/>
  <c r="H82" i="8"/>
  <c r="H75" i="8"/>
  <c r="H93" i="8"/>
  <c r="H195" i="8" s="1"/>
  <c r="H229" i="8" s="1"/>
  <c r="G39" i="26" s="1"/>
  <c r="H85" i="8"/>
  <c r="H90" i="8"/>
  <c r="H192" i="8" s="1"/>
  <c r="H77" i="8"/>
  <c r="P92" i="8"/>
  <c r="P194" i="8" s="1"/>
  <c r="P228" i="8" s="1"/>
  <c r="O38" i="26" s="1"/>
  <c r="P84" i="8"/>
  <c r="P186" i="8" s="1"/>
  <c r="P75" i="8"/>
  <c r="P89" i="8"/>
  <c r="P191" i="8" s="1"/>
  <c r="P81" i="8"/>
  <c r="P80" i="8"/>
  <c r="P77" i="8"/>
  <c r="P94" i="8"/>
  <c r="P196" i="8" s="1"/>
  <c r="P230" i="8" s="1"/>
  <c r="O40" i="26" s="1"/>
  <c r="P86" i="8"/>
  <c r="P188" i="8" s="1"/>
  <c r="P79" i="8"/>
  <c r="P91" i="8"/>
  <c r="P193" i="8" s="1"/>
  <c r="P227" i="8" s="1"/>
  <c r="O37" i="26" s="1"/>
  <c r="P83" i="8"/>
  <c r="P76" i="8"/>
  <c r="P73" i="8"/>
  <c r="P72" i="8"/>
  <c r="P71" i="8"/>
  <c r="P87" i="8"/>
  <c r="P189" i="8" s="1"/>
  <c r="P88" i="8"/>
  <c r="P190" i="8" s="1"/>
  <c r="P70" i="8"/>
  <c r="P69" i="8"/>
  <c r="P68" i="8"/>
  <c r="P93" i="8"/>
  <c r="P195" i="8" s="1"/>
  <c r="P229" i="8" s="1"/>
  <c r="O39" i="26" s="1"/>
  <c r="P85" i="8"/>
  <c r="P74" i="8"/>
  <c r="P67" i="8"/>
  <c r="P66" i="8"/>
  <c r="P95" i="8"/>
  <c r="P197" i="8" s="1"/>
  <c r="P231" i="8" s="1"/>
  <c r="O41" i="26" s="1"/>
  <c r="P90" i="8"/>
  <c r="P192" i="8" s="1"/>
  <c r="P82" i="8"/>
  <c r="P78" i="8"/>
  <c r="X89" i="8"/>
  <c r="X191" i="8" s="1"/>
  <c r="X81" i="8"/>
  <c r="X94" i="8"/>
  <c r="X196" i="8" s="1"/>
  <c r="X230" i="8" s="1"/>
  <c r="W40" i="26" s="1"/>
  <c r="X86" i="8"/>
  <c r="X188" i="8" s="1"/>
  <c r="X78" i="8"/>
  <c r="X75" i="8"/>
  <c r="X91" i="8"/>
  <c r="X193" i="8" s="1"/>
  <c r="X227" i="8" s="1"/>
  <c r="W37" i="26" s="1"/>
  <c r="X83" i="8"/>
  <c r="X88" i="8"/>
  <c r="X190" i="8" s="1"/>
  <c r="X77" i="8"/>
  <c r="X73" i="8"/>
  <c r="X72" i="8"/>
  <c r="X71" i="8"/>
  <c r="X93" i="8"/>
  <c r="X195" i="8" s="1"/>
  <c r="X229" i="8" s="1"/>
  <c r="W39" i="26" s="1"/>
  <c r="X85" i="8"/>
  <c r="X70" i="8"/>
  <c r="X69" i="8"/>
  <c r="X68" i="8"/>
  <c r="X92" i="8"/>
  <c r="X194" i="8" s="1"/>
  <c r="X228" i="8" s="1"/>
  <c r="W38" i="26" s="1"/>
  <c r="X90" i="8"/>
  <c r="X192" i="8" s="1"/>
  <c r="X82" i="8"/>
  <c r="X76" i="8"/>
  <c r="X67" i="8"/>
  <c r="X66" i="8"/>
  <c r="X79" i="8"/>
  <c r="X95" i="8"/>
  <c r="X197" i="8" s="1"/>
  <c r="X231" i="8" s="1"/>
  <c r="W41" i="26" s="1"/>
  <c r="X87" i="8"/>
  <c r="X189" i="8" s="1"/>
  <c r="X80" i="8"/>
  <c r="X74" i="8"/>
  <c r="X84" i="8"/>
  <c r="X186" i="8" s="1"/>
  <c r="I95" i="8"/>
  <c r="I197" i="8" s="1"/>
  <c r="I231" i="8" s="1"/>
  <c r="H41" i="26" s="1"/>
  <c r="I94" i="8"/>
  <c r="I196" i="8" s="1"/>
  <c r="I230" i="8" s="1"/>
  <c r="H40" i="26" s="1"/>
  <c r="I93" i="8"/>
  <c r="I195" i="8" s="1"/>
  <c r="I229" i="8" s="1"/>
  <c r="H39" i="26" s="1"/>
  <c r="I92" i="8"/>
  <c r="I194" i="8" s="1"/>
  <c r="I228" i="8" s="1"/>
  <c r="H38" i="26" s="1"/>
  <c r="I91" i="8"/>
  <c r="I193" i="8" s="1"/>
  <c r="I227" i="8" s="1"/>
  <c r="H37" i="26" s="1"/>
  <c r="I90" i="8"/>
  <c r="I192" i="8" s="1"/>
  <c r="I89" i="8"/>
  <c r="I191" i="8" s="1"/>
  <c r="I88" i="8"/>
  <c r="I190" i="8" s="1"/>
  <c r="I87" i="8"/>
  <c r="I189" i="8" s="1"/>
  <c r="I86" i="8"/>
  <c r="I188" i="8" s="1"/>
  <c r="I85" i="8"/>
  <c r="I84" i="8"/>
  <c r="I186" i="8" s="1"/>
  <c r="I83" i="8"/>
  <c r="I82" i="8"/>
  <c r="I76" i="8"/>
  <c r="I81" i="8"/>
  <c r="I73" i="8"/>
  <c r="I72" i="8"/>
  <c r="I71" i="8"/>
  <c r="I80" i="8"/>
  <c r="I74" i="8"/>
  <c r="I70" i="8"/>
  <c r="I69" i="8"/>
  <c r="I68" i="8"/>
  <c r="I79" i="8"/>
  <c r="I78" i="8"/>
  <c r="I67" i="8"/>
  <c r="I66" i="8"/>
  <c r="I77" i="8"/>
  <c r="I75" i="8"/>
  <c r="Y95" i="8"/>
  <c r="Y197" i="8" s="1"/>
  <c r="Y231" i="8" s="1"/>
  <c r="X41" i="26" s="1"/>
  <c r="Y94" i="8"/>
  <c r="Y196" i="8" s="1"/>
  <c r="Y230" i="8" s="1"/>
  <c r="X40" i="26" s="1"/>
  <c r="Y93" i="8"/>
  <c r="Y195" i="8" s="1"/>
  <c r="Y229" i="8" s="1"/>
  <c r="X39" i="26" s="1"/>
  <c r="Y92" i="8"/>
  <c r="Y194" i="8" s="1"/>
  <c r="Y228" i="8" s="1"/>
  <c r="X38" i="26" s="1"/>
  <c r="Y91" i="8"/>
  <c r="Y193" i="8" s="1"/>
  <c r="Y227" i="8" s="1"/>
  <c r="X37" i="26" s="1"/>
  <c r="Y90" i="8"/>
  <c r="Y192" i="8" s="1"/>
  <c r="Y89" i="8"/>
  <c r="Y191" i="8" s="1"/>
  <c r="Y88" i="8"/>
  <c r="Y190" i="8" s="1"/>
  <c r="Y87" i="8"/>
  <c r="Y189" i="8" s="1"/>
  <c r="Y86" i="8"/>
  <c r="Y188" i="8" s="1"/>
  <c r="Y85" i="8"/>
  <c r="Y84" i="8"/>
  <c r="Y186" i="8" s="1"/>
  <c r="Y83" i="8"/>
  <c r="Y82" i="8"/>
  <c r="Y81" i="8"/>
  <c r="Y78" i="8"/>
  <c r="Y75" i="8"/>
  <c r="Y77" i="8"/>
  <c r="Y73" i="8"/>
  <c r="Y72" i="8"/>
  <c r="Y71" i="8"/>
  <c r="Y70" i="8"/>
  <c r="Y69" i="8"/>
  <c r="Y68" i="8"/>
  <c r="Y76" i="8"/>
  <c r="Y67" i="8"/>
  <c r="Y66" i="8"/>
  <c r="Y80" i="8"/>
  <c r="Y74" i="8"/>
  <c r="Y79" i="8"/>
  <c r="J95" i="8"/>
  <c r="J197" i="8" s="1"/>
  <c r="J231" i="8" s="1"/>
  <c r="I41" i="26" s="1"/>
  <c r="J94" i="8"/>
  <c r="J196" i="8" s="1"/>
  <c r="J230" i="8" s="1"/>
  <c r="I40" i="26" s="1"/>
  <c r="J93" i="8"/>
  <c r="J195" i="8" s="1"/>
  <c r="J229" i="8" s="1"/>
  <c r="I39" i="26" s="1"/>
  <c r="J92" i="8"/>
  <c r="J194" i="8" s="1"/>
  <c r="J228" i="8" s="1"/>
  <c r="I38" i="26" s="1"/>
  <c r="J91" i="8"/>
  <c r="J193" i="8" s="1"/>
  <c r="J227" i="8" s="1"/>
  <c r="I37" i="26" s="1"/>
  <c r="J90" i="8"/>
  <c r="J192" i="8" s="1"/>
  <c r="J89" i="8"/>
  <c r="J191" i="8" s="1"/>
  <c r="J88" i="8"/>
  <c r="J190" i="8" s="1"/>
  <c r="J87" i="8"/>
  <c r="J189" i="8" s="1"/>
  <c r="J86" i="8"/>
  <c r="J188" i="8" s="1"/>
  <c r="J85" i="8"/>
  <c r="J84" i="8"/>
  <c r="J186" i="8" s="1"/>
  <c r="J83" i="8"/>
  <c r="J82" i="8"/>
  <c r="J81" i="8"/>
  <c r="J80" i="8"/>
  <c r="J79" i="8"/>
  <c r="J76" i="8"/>
  <c r="J73" i="8"/>
  <c r="J72" i="8"/>
  <c r="J71" i="8"/>
  <c r="J74" i="8"/>
  <c r="J70" i="8"/>
  <c r="J69" i="8"/>
  <c r="J68" i="8"/>
  <c r="J78" i="8"/>
  <c r="J67" i="8"/>
  <c r="J66" i="8"/>
  <c r="J77" i="8"/>
  <c r="J75" i="8"/>
  <c r="Z95" i="8"/>
  <c r="Z197" i="8" s="1"/>
  <c r="Z231" i="8" s="1"/>
  <c r="Y41" i="26" s="1"/>
  <c r="Z94" i="8"/>
  <c r="Z196" i="8" s="1"/>
  <c r="Z230" i="8" s="1"/>
  <c r="Y40" i="26" s="1"/>
  <c r="Z93" i="8"/>
  <c r="Z195" i="8" s="1"/>
  <c r="Z229" i="8" s="1"/>
  <c r="Y39" i="26" s="1"/>
  <c r="Z92" i="8"/>
  <c r="Z194" i="8" s="1"/>
  <c r="Z228" i="8" s="1"/>
  <c r="Y38" i="26" s="1"/>
  <c r="Z91" i="8"/>
  <c r="Z193" i="8" s="1"/>
  <c r="Z227" i="8" s="1"/>
  <c r="Y37" i="26" s="1"/>
  <c r="Z90" i="8"/>
  <c r="Z192" i="8" s="1"/>
  <c r="Z89" i="8"/>
  <c r="Z191" i="8" s="1"/>
  <c r="Z88" i="8"/>
  <c r="Z190" i="8" s="1"/>
  <c r="Z87" i="8"/>
  <c r="Z189" i="8" s="1"/>
  <c r="Z86" i="8"/>
  <c r="Z188" i="8" s="1"/>
  <c r="Z85" i="8"/>
  <c r="Z84" i="8"/>
  <c r="Z186" i="8" s="1"/>
  <c r="Z83" i="8"/>
  <c r="Z82" i="8"/>
  <c r="Z81" i="8"/>
  <c r="Z80" i="8"/>
  <c r="Z79" i="8"/>
  <c r="Z78" i="8"/>
  <c r="Z77" i="8"/>
  <c r="Z73" i="8"/>
  <c r="Z72" i="8"/>
  <c r="Z71" i="8"/>
  <c r="Z70" i="8"/>
  <c r="Z69" i="8"/>
  <c r="Z68" i="8"/>
  <c r="Z76" i="8"/>
  <c r="Z67" i="8"/>
  <c r="Z66" i="8"/>
  <c r="Z75" i="8"/>
  <c r="Z74" i="8"/>
  <c r="S95" i="8"/>
  <c r="S197" i="8" s="1"/>
  <c r="S231" i="8" s="1"/>
  <c r="R41" i="26" s="1"/>
  <c r="S94" i="8"/>
  <c r="S196" i="8" s="1"/>
  <c r="S230" i="8" s="1"/>
  <c r="R40" i="26" s="1"/>
  <c r="S93" i="8"/>
  <c r="S195" i="8" s="1"/>
  <c r="S229" i="8" s="1"/>
  <c r="R39" i="26" s="1"/>
  <c r="S92" i="8"/>
  <c r="S194" i="8" s="1"/>
  <c r="S228" i="8" s="1"/>
  <c r="R38" i="26" s="1"/>
  <c r="S91" i="8"/>
  <c r="S193" i="8" s="1"/>
  <c r="S227" i="8" s="1"/>
  <c r="R37" i="26" s="1"/>
  <c r="S90" i="8"/>
  <c r="S192" i="8" s="1"/>
  <c r="S89" i="8"/>
  <c r="S191" i="8" s="1"/>
  <c r="S88" i="8"/>
  <c r="S190" i="8" s="1"/>
  <c r="S87" i="8"/>
  <c r="S189" i="8" s="1"/>
  <c r="S86" i="8"/>
  <c r="S188" i="8" s="1"/>
  <c r="S85" i="8"/>
  <c r="S84" i="8"/>
  <c r="S186" i="8" s="1"/>
  <c r="S83" i="8"/>
  <c r="S82" i="8"/>
  <c r="S81" i="8"/>
  <c r="S80" i="8"/>
  <c r="S79" i="8"/>
  <c r="S76" i="8"/>
  <c r="S73" i="8"/>
  <c r="S72" i="8"/>
  <c r="S71" i="8"/>
  <c r="S70" i="8"/>
  <c r="S69" i="8"/>
  <c r="S68" i="8"/>
  <c r="S74" i="8"/>
  <c r="S67" i="8"/>
  <c r="S66" i="8"/>
  <c r="S78" i="8"/>
  <c r="S75" i="8"/>
  <c r="S77" i="8"/>
  <c r="L95" i="8"/>
  <c r="L197" i="8" s="1"/>
  <c r="L231" i="8" s="1"/>
  <c r="K41" i="26" s="1"/>
  <c r="L94" i="8"/>
  <c r="L196" i="8" s="1"/>
  <c r="L230" i="8" s="1"/>
  <c r="K40" i="26" s="1"/>
  <c r="L93" i="8"/>
  <c r="L195" i="8" s="1"/>
  <c r="L229" i="8" s="1"/>
  <c r="K39" i="26" s="1"/>
  <c r="L92" i="8"/>
  <c r="L194" i="8" s="1"/>
  <c r="L228" i="8" s="1"/>
  <c r="K38" i="26" s="1"/>
  <c r="L91" i="8"/>
  <c r="L193" i="8" s="1"/>
  <c r="L227" i="8" s="1"/>
  <c r="K37" i="26" s="1"/>
  <c r="L90" i="8"/>
  <c r="L192" i="8" s="1"/>
  <c r="L89" i="8"/>
  <c r="L191" i="8" s="1"/>
  <c r="L88" i="8"/>
  <c r="L190" i="8" s="1"/>
  <c r="L87" i="8"/>
  <c r="L189" i="8" s="1"/>
  <c r="L86" i="8"/>
  <c r="L188" i="8" s="1"/>
  <c r="L85" i="8"/>
  <c r="L84" i="8"/>
  <c r="L186" i="8" s="1"/>
  <c r="L83" i="8"/>
  <c r="L82" i="8"/>
  <c r="L81" i="8"/>
  <c r="L80" i="8"/>
  <c r="L79" i="8"/>
  <c r="L78" i="8"/>
  <c r="L77" i="8"/>
  <c r="L74" i="8"/>
  <c r="L70" i="8"/>
  <c r="L69" i="8"/>
  <c r="L68" i="8"/>
  <c r="L67" i="8"/>
  <c r="L66" i="8"/>
  <c r="L73" i="8"/>
  <c r="L75" i="8"/>
  <c r="L72" i="8"/>
  <c r="L76" i="8"/>
  <c r="L71" i="8"/>
  <c r="T95" i="8"/>
  <c r="T197" i="8" s="1"/>
  <c r="T231" i="8" s="1"/>
  <c r="S41" i="26" s="1"/>
  <c r="T94" i="8"/>
  <c r="T196" i="8" s="1"/>
  <c r="T230" i="8" s="1"/>
  <c r="S40" i="26" s="1"/>
  <c r="T93" i="8"/>
  <c r="T195" i="8" s="1"/>
  <c r="T229" i="8" s="1"/>
  <c r="S39" i="26" s="1"/>
  <c r="T92" i="8"/>
  <c r="T194" i="8" s="1"/>
  <c r="T228" i="8" s="1"/>
  <c r="S38" i="26" s="1"/>
  <c r="T91" i="8"/>
  <c r="T193" i="8" s="1"/>
  <c r="T227" i="8" s="1"/>
  <c r="S37" i="26" s="1"/>
  <c r="T90" i="8"/>
  <c r="T192" i="8" s="1"/>
  <c r="T89" i="8"/>
  <c r="T191" i="8" s="1"/>
  <c r="T88" i="8"/>
  <c r="T190" i="8" s="1"/>
  <c r="T87" i="8"/>
  <c r="T189" i="8" s="1"/>
  <c r="T86" i="8"/>
  <c r="T188" i="8" s="1"/>
  <c r="T85" i="8"/>
  <c r="T84" i="8"/>
  <c r="T186" i="8" s="1"/>
  <c r="T83" i="8"/>
  <c r="T82" i="8"/>
  <c r="T81" i="8"/>
  <c r="T80" i="8"/>
  <c r="T79" i="8"/>
  <c r="T78" i="8"/>
  <c r="T77" i="8"/>
  <c r="T76" i="8"/>
  <c r="T70" i="8"/>
  <c r="T69" i="8"/>
  <c r="T68" i="8"/>
  <c r="T74" i="8"/>
  <c r="T67" i="8"/>
  <c r="T66" i="8"/>
  <c r="T73" i="8"/>
  <c r="T75" i="8"/>
  <c r="T71" i="8"/>
  <c r="T72" i="8"/>
  <c r="N95" i="8"/>
  <c r="N197" i="8" s="1"/>
  <c r="N231" i="8" s="1"/>
  <c r="M41" i="26" s="1"/>
  <c r="N94" i="8"/>
  <c r="N196" i="8" s="1"/>
  <c r="N230" i="8" s="1"/>
  <c r="M40" i="26" s="1"/>
  <c r="N93" i="8"/>
  <c r="N195" i="8" s="1"/>
  <c r="N229" i="8" s="1"/>
  <c r="M39" i="26" s="1"/>
  <c r="N92" i="8"/>
  <c r="N194" i="8" s="1"/>
  <c r="N228" i="8" s="1"/>
  <c r="M38" i="26" s="1"/>
  <c r="N91" i="8"/>
  <c r="N193" i="8" s="1"/>
  <c r="N227" i="8" s="1"/>
  <c r="M37" i="26" s="1"/>
  <c r="N90" i="8"/>
  <c r="N192" i="8" s="1"/>
  <c r="N89" i="8"/>
  <c r="N191" i="8" s="1"/>
  <c r="N88" i="8"/>
  <c r="N190" i="8" s="1"/>
  <c r="N87" i="8"/>
  <c r="N189" i="8" s="1"/>
  <c r="N86" i="8"/>
  <c r="N188" i="8" s="1"/>
  <c r="N85" i="8"/>
  <c r="N84" i="8"/>
  <c r="N186" i="8" s="1"/>
  <c r="N83" i="8"/>
  <c r="N82" i="8"/>
  <c r="N81" i="8"/>
  <c r="N80" i="8"/>
  <c r="N79" i="8"/>
  <c r="N78" i="8"/>
  <c r="N66" i="8"/>
  <c r="N75" i="8"/>
  <c r="N77" i="8"/>
  <c r="N76" i="8"/>
  <c r="N73" i="8"/>
  <c r="N72" i="8"/>
  <c r="N71" i="8"/>
  <c r="N74" i="8"/>
  <c r="N70" i="8"/>
  <c r="N69" i="8"/>
  <c r="N68" i="8"/>
  <c r="N67" i="8"/>
  <c r="V95" i="8"/>
  <c r="V197" i="8" s="1"/>
  <c r="V231" i="8" s="1"/>
  <c r="U41" i="26" s="1"/>
  <c r="V94" i="8"/>
  <c r="V196" i="8" s="1"/>
  <c r="V230" i="8" s="1"/>
  <c r="U40" i="26" s="1"/>
  <c r="V93" i="8"/>
  <c r="V195" i="8" s="1"/>
  <c r="V229" i="8" s="1"/>
  <c r="U39" i="26" s="1"/>
  <c r="V92" i="8"/>
  <c r="V194" i="8" s="1"/>
  <c r="V228" i="8" s="1"/>
  <c r="U38" i="26" s="1"/>
  <c r="V91" i="8"/>
  <c r="V193" i="8" s="1"/>
  <c r="V227" i="8" s="1"/>
  <c r="U37" i="26" s="1"/>
  <c r="V90" i="8"/>
  <c r="V192" i="8" s="1"/>
  <c r="V89" i="8"/>
  <c r="V191" i="8" s="1"/>
  <c r="V88" i="8"/>
  <c r="V190" i="8" s="1"/>
  <c r="V87" i="8"/>
  <c r="V189" i="8" s="1"/>
  <c r="V86" i="8"/>
  <c r="V188" i="8" s="1"/>
  <c r="V85" i="8"/>
  <c r="V84" i="8"/>
  <c r="V186" i="8" s="1"/>
  <c r="V83" i="8"/>
  <c r="V82" i="8"/>
  <c r="V81" i="8"/>
  <c r="V80" i="8"/>
  <c r="V79" i="8"/>
  <c r="V74" i="8"/>
  <c r="V78" i="8"/>
  <c r="V75" i="8"/>
  <c r="V67" i="8"/>
  <c r="V66" i="8"/>
  <c r="V77" i="8"/>
  <c r="V73" i="8"/>
  <c r="V72" i="8"/>
  <c r="V71" i="8"/>
  <c r="V76" i="8"/>
  <c r="V70" i="8"/>
  <c r="V69" i="8"/>
  <c r="V68" i="8"/>
  <c r="G95" i="8"/>
  <c r="G197" i="8" s="1"/>
  <c r="G231" i="8" s="1"/>
  <c r="F41" i="26" s="1"/>
  <c r="G94" i="8"/>
  <c r="G196" i="8" s="1"/>
  <c r="G230" i="8" s="1"/>
  <c r="F40" i="26" s="1"/>
  <c r="G93" i="8"/>
  <c r="G195" i="8" s="1"/>
  <c r="G229" i="8" s="1"/>
  <c r="F39" i="26" s="1"/>
  <c r="G92" i="8"/>
  <c r="G194" i="8" s="1"/>
  <c r="G228" i="8" s="1"/>
  <c r="F38" i="26" s="1"/>
  <c r="G91" i="8"/>
  <c r="G193" i="8" s="1"/>
  <c r="G227" i="8" s="1"/>
  <c r="F37" i="26" s="1"/>
  <c r="G90" i="8"/>
  <c r="G192" i="8" s="1"/>
  <c r="G89" i="8"/>
  <c r="G191" i="8" s="1"/>
  <c r="G88" i="8"/>
  <c r="G190" i="8" s="1"/>
  <c r="G87" i="8"/>
  <c r="G189" i="8" s="1"/>
  <c r="G86" i="8"/>
  <c r="G188" i="8" s="1"/>
  <c r="G85" i="8"/>
  <c r="G84" i="8"/>
  <c r="G186" i="8" s="1"/>
  <c r="G83" i="8"/>
  <c r="G82" i="8"/>
  <c r="G81" i="8"/>
  <c r="G80" i="8"/>
  <c r="G79" i="8"/>
  <c r="G78" i="8"/>
  <c r="G77" i="8"/>
  <c r="G76" i="8"/>
  <c r="G75" i="8"/>
  <c r="G74" i="8"/>
  <c r="G73" i="8"/>
  <c r="G72" i="8"/>
  <c r="G71" i="8"/>
  <c r="G70" i="8"/>
  <c r="G69" i="8"/>
  <c r="G68" i="8"/>
  <c r="G67" i="8"/>
  <c r="G66" i="8"/>
  <c r="W95" i="8"/>
  <c r="W197" i="8" s="1"/>
  <c r="W231" i="8" s="1"/>
  <c r="V41" i="26" s="1"/>
  <c r="W94" i="8"/>
  <c r="W196" i="8" s="1"/>
  <c r="W230" i="8" s="1"/>
  <c r="V40" i="26" s="1"/>
  <c r="W93" i="8"/>
  <c r="W195" i="8" s="1"/>
  <c r="W229" i="8" s="1"/>
  <c r="V39" i="26" s="1"/>
  <c r="W92" i="8"/>
  <c r="W194" i="8" s="1"/>
  <c r="W228" i="8" s="1"/>
  <c r="V38" i="26" s="1"/>
  <c r="W91" i="8"/>
  <c r="W193" i="8" s="1"/>
  <c r="W227" i="8" s="1"/>
  <c r="V37" i="26" s="1"/>
  <c r="W90" i="8"/>
  <c r="W192" i="8" s="1"/>
  <c r="W89" i="8"/>
  <c r="W191" i="8" s="1"/>
  <c r="W88" i="8"/>
  <c r="W190" i="8" s="1"/>
  <c r="W87" i="8"/>
  <c r="W189" i="8" s="1"/>
  <c r="W86" i="8"/>
  <c r="W188" i="8" s="1"/>
  <c r="W85" i="8"/>
  <c r="W84" i="8"/>
  <c r="W186" i="8" s="1"/>
  <c r="W83" i="8"/>
  <c r="W82" i="8"/>
  <c r="W81" i="8"/>
  <c r="W80" i="8"/>
  <c r="W79" i="8"/>
  <c r="W78" i="8"/>
  <c r="W77" i="8"/>
  <c r="W76" i="8"/>
  <c r="W75" i="8"/>
  <c r="W74" i="8"/>
  <c r="W73" i="8"/>
  <c r="W72" i="8"/>
  <c r="W71" i="8"/>
  <c r="W70" i="8"/>
  <c r="W69" i="8"/>
  <c r="W68" i="8"/>
  <c r="W67" i="8"/>
  <c r="W66" i="8"/>
  <c r="D160" i="8"/>
  <c r="C34" i="13"/>
  <c r="C68" i="13" s="1"/>
  <c r="C241" i="26" s="1"/>
  <c r="C71" i="26" s="1"/>
  <c r="C173" i="26" s="1"/>
  <c r="Q95" i="8"/>
  <c r="Q197" i="8" s="1"/>
  <c r="Q231" i="8" s="1"/>
  <c r="P41" i="26" s="1"/>
  <c r="Q94" i="8"/>
  <c r="Q196" i="8" s="1"/>
  <c r="Q230" i="8" s="1"/>
  <c r="P40" i="26" s="1"/>
  <c r="Q93" i="8"/>
  <c r="Q195" i="8" s="1"/>
  <c r="Q229" i="8" s="1"/>
  <c r="P39" i="26" s="1"/>
  <c r="Q92" i="8"/>
  <c r="Q194" i="8" s="1"/>
  <c r="Q228" i="8" s="1"/>
  <c r="P38" i="26" s="1"/>
  <c r="Q91" i="8"/>
  <c r="Q193" i="8" s="1"/>
  <c r="Q227" i="8" s="1"/>
  <c r="P37" i="26" s="1"/>
  <c r="Q90" i="8"/>
  <c r="Q192" i="8" s="1"/>
  <c r="Q89" i="8"/>
  <c r="Q191" i="8" s="1"/>
  <c r="Q88" i="8"/>
  <c r="Q190" i="8" s="1"/>
  <c r="Q87" i="8"/>
  <c r="Q189" i="8" s="1"/>
  <c r="Q86" i="8"/>
  <c r="Q188" i="8" s="1"/>
  <c r="Q85" i="8"/>
  <c r="Q84" i="8"/>
  <c r="Q186" i="8" s="1"/>
  <c r="Q83" i="8"/>
  <c r="Q82" i="8"/>
  <c r="Q81" i="8"/>
  <c r="Q80" i="8"/>
  <c r="Q77" i="8"/>
  <c r="Q79" i="8"/>
  <c r="Q76" i="8"/>
  <c r="Q73" i="8"/>
  <c r="Q72" i="8"/>
  <c r="Q71" i="8"/>
  <c r="Q70" i="8"/>
  <c r="Q69" i="8"/>
  <c r="Q68" i="8"/>
  <c r="Q74" i="8"/>
  <c r="Q67" i="8"/>
  <c r="Q66" i="8"/>
  <c r="Q78" i="8"/>
  <c r="Q75" i="8"/>
  <c r="R95" i="8"/>
  <c r="R197" i="8" s="1"/>
  <c r="R231" i="8" s="1"/>
  <c r="Q41" i="26" s="1"/>
  <c r="R94" i="8"/>
  <c r="R196" i="8" s="1"/>
  <c r="R230" i="8" s="1"/>
  <c r="Q40" i="26" s="1"/>
  <c r="R93" i="8"/>
  <c r="R195" i="8" s="1"/>
  <c r="R229" i="8" s="1"/>
  <c r="Q39" i="26" s="1"/>
  <c r="R92" i="8"/>
  <c r="R194" i="8" s="1"/>
  <c r="R228" i="8" s="1"/>
  <c r="Q38" i="26" s="1"/>
  <c r="R91" i="8"/>
  <c r="R193" i="8" s="1"/>
  <c r="R227" i="8" s="1"/>
  <c r="Q37" i="26" s="1"/>
  <c r="R90" i="8"/>
  <c r="R192" i="8" s="1"/>
  <c r="R89" i="8"/>
  <c r="R191" i="8" s="1"/>
  <c r="R88" i="8"/>
  <c r="R190" i="8" s="1"/>
  <c r="R87" i="8"/>
  <c r="R189" i="8" s="1"/>
  <c r="R86" i="8"/>
  <c r="R188" i="8" s="1"/>
  <c r="R85" i="8"/>
  <c r="R84" i="8"/>
  <c r="R186" i="8" s="1"/>
  <c r="R83" i="8"/>
  <c r="R82" i="8"/>
  <c r="R81" i="8"/>
  <c r="R80" i="8"/>
  <c r="R79" i="8"/>
  <c r="R76" i="8"/>
  <c r="R73" i="8"/>
  <c r="R72" i="8"/>
  <c r="R71" i="8"/>
  <c r="R70" i="8"/>
  <c r="R69" i="8"/>
  <c r="R68" i="8"/>
  <c r="R74" i="8"/>
  <c r="R67" i="8"/>
  <c r="R66" i="8"/>
  <c r="R77" i="8"/>
  <c r="R78" i="8"/>
  <c r="R75" i="8"/>
  <c r="K95" i="8"/>
  <c r="K197" i="8" s="1"/>
  <c r="K231" i="8" s="1"/>
  <c r="J41" i="26" s="1"/>
  <c r="K94" i="8"/>
  <c r="K196" i="8" s="1"/>
  <c r="K230" i="8" s="1"/>
  <c r="J40" i="26" s="1"/>
  <c r="K93" i="8"/>
  <c r="K195" i="8" s="1"/>
  <c r="K229" i="8" s="1"/>
  <c r="J39" i="26" s="1"/>
  <c r="K92" i="8"/>
  <c r="K194" i="8" s="1"/>
  <c r="K228" i="8" s="1"/>
  <c r="J38" i="26" s="1"/>
  <c r="K91" i="8"/>
  <c r="K193" i="8" s="1"/>
  <c r="K227" i="8" s="1"/>
  <c r="J37" i="26" s="1"/>
  <c r="K90" i="8"/>
  <c r="K192" i="8" s="1"/>
  <c r="K89" i="8"/>
  <c r="K191" i="8" s="1"/>
  <c r="K88" i="8"/>
  <c r="K190" i="8" s="1"/>
  <c r="K87" i="8"/>
  <c r="K189" i="8" s="1"/>
  <c r="K86" i="8"/>
  <c r="K188" i="8" s="1"/>
  <c r="K85" i="8"/>
  <c r="K84" i="8"/>
  <c r="K186" i="8" s="1"/>
  <c r="K83" i="8"/>
  <c r="K82" i="8"/>
  <c r="K81" i="8"/>
  <c r="K80" i="8"/>
  <c r="K79" i="8"/>
  <c r="K73" i="8"/>
  <c r="K72" i="8"/>
  <c r="K71" i="8"/>
  <c r="K74" i="8"/>
  <c r="K70" i="8"/>
  <c r="K69" i="8"/>
  <c r="K68" i="8"/>
  <c r="K78" i="8"/>
  <c r="K67" i="8"/>
  <c r="K66" i="8"/>
  <c r="K77" i="8"/>
  <c r="K75" i="8"/>
  <c r="K76" i="8"/>
  <c r="E95" i="8"/>
  <c r="E197" i="8" s="1"/>
  <c r="E231" i="8" s="1"/>
  <c r="D41" i="26" s="1"/>
  <c r="E94" i="8"/>
  <c r="E196" i="8" s="1"/>
  <c r="E230" i="8" s="1"/>
  <c r="D40" i="26" s="1"/>
  <c r="E93" i="8"/>
  <c r="E195" i="8" s="1"/>
  <c r="E229" i="8" s="1"/>
  <c r="D39" i="26" s="1"/>
  <c r="E92" i="8"/>
  <c r="E194" i="8" s="1"/>
  <c r="E228" i="8" s="1"/>
  <c r="D38" i="26" s="1"/>
  <c r="E91" i="8"/>
  <c r="E193" i="8" s="1"/>
  <c r="E227" i="8" s="1"/>
  <c r="D37" i="26" s="1"/>
  <c r="E90" i="8"/>
  <c r="E192" i="8" s="1"/>
  <c r="E89" i="8"/>
  <c r="E191" i="8" s="1"/>
  <c r="E88" i="8"/>
  <c r="E190" i="8" s="1"/>
  <c r="E87" i="8"/>
  <c r="E189" i="8" s="1"/>
  <c r="E86" i="8"/>
  <c r="E188" i="8" s="1"/>
  <c r="E85" i="8"/>
  <c r="E84" i="8"/>
  <c r="E186" i="8" s="1"/>
  <c r="E83" i="8"/>
  <c r="E82" i="8"/>
  <c r="E67" i="8"/>
  <c r="E66" i="8"/>
  <c r="E69" i="8"/>
  <c r="E77" i="8"/>
  <c r="E75" i="8"/>
  <c r="E81" i="8"/>
  <c r="E76" i="8"/>
  <c r="E68" i="8"/>
  <c r="E80" i="8"/>
  <c r="E78" i="8"/>
  <c r="E79" i="8"/>
  <c r="E74" i="8"/>
  <c r="E73" i="8"/>
  <c r="E72" i="8"/>
  <c r="E71" i="8"/>
  <c r="E70" i="8"/>
  <c r="M95" i="8"/>
  <c r="M197" i="8" s="1"/>
  <c r="M231" i="8" s="1"/>
  <c r="L41" i="26" s="1"/>
  <c r="M94" i="8"/>
  <c r="M196" i="8" s="1"/>
  <c r="M230" i="8" s="1"/>
  <c r="L40" i="26" s="1"/>
  <c r="M93" i="8"/>
  <c r="M195" i="8" s="1"/>
  <c r="M229" i="8" s="1"/>
  <c r="L39" i="26" s="1"/>
  <c r="M92" i="8"/>
  <c r="M194" i="8" s="1"/>
  <c r="M228" i="8" s="1"/>
  <c r="L38" i="26" s="1"/>
  <c r="M91" i="8"/>
  <c r="M193" i="8" s="1"/>
  <c r="M227" i="8" s="1"/>
  <c r="L37" i="26" s="1"/>
  <c r="M90" i="8"/>
  <c r="M192" i="8" s="1"/>
  <c r="M89" i="8"/>
  <c r="M191" i="8" s="1"/>
  <c r="M88" i="8"/>
  <c r="M190" i="8" s="1"/>
  <c r="M87" i="8"/>
  <c r="M189" i="8" s="1"/>
  <c r="M86" i="8"/>
  <c r="M188" i="8" s="1"/>
  <c r="M85" i="8"/>
  <c r="M84" i="8"/>
  <c r="M186" i="8" s="1"/>
  <c r="M83" i="8"/>
  <c r="M82" i="8"/>
  <c r="M81" i="8"/>
  <c r="M67" i="8"/>
  <c r="M66" i="8"/>
  <c r="M78" i="8"/>
  <c r="M80" i="8"/>
  <c r="M75" i="8"/>
  <c r="M68" i="8"/>
  <c r="M79" i="8"/>
  <c r="M77" i="8"/>
  <c r="M74" i="8"/>
  <c r="M70" i="8"/>
  <c r="M76" i="8"/>
  <c r="M69" i="8"/>
  <c r="M73" i="8"/>
  <c r="M72" i="8"/>
  <c r="M71" i="8"/>
  <c r="U95" i="8"/>
  <c r="U197" i="8" s="1"/>
  <c r="U231" i="8" s="1"/>
  <c r="T41" i="26" s="1"/>
  <c r="U94" i="8"/>
  <c r="U196" i="8" s="1"/>
  <c r="U230" i="8" s="1"/>
  <c r="T40" i="26" s="1"/>
  <c r="U93" i="8"/>
  <c r="U195" i="8" s="1"/>
  <c r="U229" i="8" s="1"/>
  <c r="T39" i="26" s="1"/>
  <c r="U92" i="8"/>
  <c r="U194" i="8" s="1"/>
  <c r="U228" i="8" s="1"/>
  <c r="T38" i="26" s="1"/>
  <c r="U91" i="8"/>
  <c r="U193" i="8" s="1"/>
  <c r="U227" i="8" s="1"/>
  <c r="T37" i="26" s="1"/>
  <c r="U90" i="8"/>
  <c r="U192" i="8" s="1"/>
  <c r="U89" i="8"/>
  <c r="U191" i="8" s="1"/>
  <c r="U88" i="8"/>
  <c r="U190" i="8" s="1"/>
  <c r="U87" i="8"/>
  <c r="U189" i="8" s="1"/>
  <c r="U86" i="8"/>
  <c r="U188" i="8" s="1"/>
  <c r="U85" i="8"/>
  <c r="U84" i="8"/>
  <c r="U186" i="8" s="1"/>
  <c r="U83" i="8"/>
  <c r="U82" i="8"/>
  <c r="U81" i="8"/>
  <c r="U79" i="8"/>
  <c r="U74" i="8"/>
  <c r="U67" i="8"/>
  <c r="U66" i="8"/>
  <c r="U68" i="8"/>
  <c r="U78" i="8"/>
  <c r="U75" i="8"/>
  <c r="U69" i="8"/>
  <c r="U76" i="8"/>
  <c r="U77" i="8"/>
  <c r="U70" i="8"/>
  <c r="U73" i="8"/>
  <c r="U72" i="8"/>
  <c r="U71" i="8"/>
  <c r="U80" i="8"/>
  <c r="E70" i="21"/>
  <c r="E67" i="21"/>
  <c r="E66" i="21"/>
  <c r="E68" i="21"/>
  <c r="AF135" i="26"/>
  <c r="AB135" i="26"/>
  <c r="AA135" i="26"/>
  <c r="AE135" i="26"/>
  <c r="AD135" i="26"/>
  <c r="AC135" i="26"/>
  <c r="AC258" i="8"/>
  <c r="AD258" i="8"/>
  <c r="AF258" i="8"/>
  <c r="AG258" i="8"/>
  <c r="AE258" i="8"/>
  <c r="AB258" i="8"/>
  <c r="AC134" i="8"/>
  <c r="AB9" i="13" s="1"/>
  <c r="AB43" i="13" s="1"/>
  <c r="U134" i="8"/>
  <c r="U135" i="8" s="1"/>
  <c r="U136" i="8" s="1"/>
  <c r="U137" i="8" s="1"/>
  <c r="U138" i="8" s="1"/>
  <c r="U139" i="8" s="1"/>
  <c r="U140" i="8" s="1"/>
  <c r="U141" i="8" s="1"/>
  <c r="U142" i="8" s="1"/>
  <c r="U143" i="8" s="1"/>
  <c r="U144" i="8" s="1"/>
  <c r="U145" i="8" s="1"/>
  <c r="U146" i="8" s="1"/>
  <c r="U147" i="8" s="1"/>
  <c r="U148" i="8" s="1"/>
  <c r="U149" i="8" s="1"/>
  <c r="U150" i="8" s="1"/>
  <c r="U151" i="8" s="1"/>
  <c r="U152" i="8" s="1"/>
  <c r="U153" i="8" s="1"/>
  <c r="U154" i="8" s="1"/>
  <c r="U155" i="8" s="1"/>
  <c r="U156" i="8" s="1"/>
  <c r="U157" i="8" s="1"/>
  <c r="U158" i="8" s="1"/>
  <c r="U159" i="8" s="1"/>
  <c r="AB134" i="8"/>
  <c r="AA9" i="13" s="1"/>
  <c r="AA43" i="13" s="1"/>
  <c r="AA134" i="8"/>
  <c r="AA135" i="8" s="1"/>
  <c r="AA136" i="8" s="1"/>
  <c r="AA137" i="8" s="1"/>
  <c r="AA138" i="8" s="1"/>
  <c r="AA139" i="8" s="1"/>
  <c r="AA140" i="8" s="1"/>
  <c r="AA141" i="8" s="1"/>
  <c r="AA142" i="8" s="1"/>
  <c r="AA143" i="8" s="1"/>
  <c r="AA144" i="8" s="1"/>
  <c r="AA145" i="8" s="1"/>
  <c r="AA146" i="8" s="1"/>
  <c r="AA147" i="8" s="1"/>
  <c r="AA148" i="8" s="1"/>
  <c r="AA149" i="8" s="1"/>
  <c r="AA150" i="8" s="1"/>
  <c r="AA151" i="8" s="1"/>
  <c r="AA152" i="8" s="1"/>
  <c r="AA153" i="8" s="1"/>
  <c r="AA154" i="8" s="1"/>
  <c r="AA155" i="8" s="1"/>
  <c r="AA156" i="8" s="1"/>
  <c r="AA157" i="8" s="1"/>
  <c r="Y134" i="8"/>
  <c r="Y135" i="8" s="1"/>
  <c r="Y136" i="8" s="1"/>
  <c r="Y137" i="8" s="1"/>
  <c r="Y138" i="8" s="1"/>
  <c r="Y139" i="8" s="1"/>
  <c r="Y140" i="8" s="1"/>
  <c r="Y141" i="8" s="1"/>
  <c r="Y142" i="8" s="1"/>
  <c r="Y143" i="8" s="1"/>
  <c r="Y144" i="8" s="1"/>
  <c r="Y145" i="8" s="1"/>
  <c r="Y146" i="8" s="1"/>
  <c r="Y147" i="8" s="1"/>
  <c r="Y148" i="8" s="1"/>
  <c r="Y149" i="8" s="1"/>
  <c r="Y150" i="8" s="1"/>
  <c r="Y151" i="8" s="1"/>
  <c r="Y152" i="8" s="1"/>
  <c r="Y153" i="8" s="1"/>
  <c r="Y154" i="8" s="1"/>
  <c r="Y155" i="8" s="1"/>
  <c r="Y156" i="8" s="1"/>
  <c r="Y157" i="8" s="1"/>
  <c r="Y158" i="8" s="1"/>
  <c r="Y159" i="8" s="1"/>
  <c r="P134" i="8"/>
  <c r="P135" i="8" s="1"/>
  <c r="P136" i="8" s="1"/>
  <c r="P137" i="8" s="1"/>
  <c r="P138" i="8" s="1"/>
  <c r="P139" i="8" s="1"/>
  <c r="P140" i="8" s="1"/>
  <c r="P141" i="8" s="1"/>
  <c r="P142" i="8" s="1"/>
  <c r="P143" i="8" s="1"/>
  <c r="P144" i="8" s="1"/>
  <c r="P145" i="8" s="1"/>
  <c r="P146" i="8" s="1"/>
  <c r="P147" i="8" s="1"/>
  <c r="P148" i="8" s="1"/>
  <c r="P149" i="8" s="1"/>
  <c r="P150" i="8" s="1"/>
  <c r="P151" i="8" s="1"/>
  <c r="P152" i="8" s="1"/>
  <c r="P153" i="8" s="1"/>
  <c r="P154" i="8" s="1"/>
  <c r="P155" i="8" s="1"/>
  <c r="P156" i="8" s="1"/>
  <c r="P157" i="8" s="1"/>
  <c r="P158" i="8" s="1"/>
  <c r="P159" i="8" s="1"/>
  <c r="H134" i="8"/>
  <c r="H135" i="8" s="1"/>
  <c r="H136" i="8" s="1"/>
  <c r="H137" i="8" s="1"/>
  <c r="H138" i="8" s="1"/>
  <c r="H139" i="8" s="1"/>
  <c r="H140" i="8" s="1"/>
  <c r="H141" i="8" s="1"/>
  <c r="H142" i="8" s="1"/>
  <c r="H143" i="8" s="1"/>
  <c r="H144" i="8" s="1"/>
  <c r="H145" i="8" s="1"/>
  <c r="H146" i="8" s="1"/>
  <c r="H147" i="8" s="1"/>
  <c r="H148" i="8" s="1"/>
  <c r="H149" i="8" s="1"/>
  <c r="H150" i="8" s="1"/>
  <c r="H151" i="8" s="1"/>
  <c r="H152" i="8" s="1"/>
  <c r="H153" i="8" s="1"/>
  <c r="H154" i="8" s="1"/>
  <c r="H155" i="8" s="1"/>
  <c r="H156" i="8" s="1"/>
  <c r="H157" i="8" s="1"/>
  <c r="H158" i="8" s="1"/>
  <c r="H159" i="8" s="1"/>
  <c r="X134" i="8"/>
  <c r="X135" i="8" s="1"/>
  <c r="X136" i="8" s="1"/>
  <c r="X137" i="8" s="1"/>
  <c r="X138" i="8" s="1"/>
  <c r="X139" i="8" s="1"/>
  <c r="X140" i="8" s="1"/>
  <c r="X141" i="8" s="1"/>
  <c r="X142" i="8" s="1"/>
  <c r="X143" i="8" s="1"/>
  <c r="X144" i="8" s="1"/>
  <c r="X145" i="8" s="1"/>
  <c r="X146" i="8" s="1"/>
  <c r="X147" i="8" s="1"/>
  <c r="X148" i="8" s="1"/>
  <c r="X149" i="8" s="1"/>
  <c r="X150" i="8" s="1"/>
  <c r="X151" i="8" s="1"/>
  <c r="X152" i="8" s="1"/>
  <c r="X153" i="8" s="1"/>
  <c r="X154" i="8" s="1"/>
  <c r="X155" i="8" s="1"/>
  <c r="X156" i="8" s="1"/>
  <c r="X157" i="8" s="1"/>
  <c r="X158" i="8" s="1"/>
  <c r="X159" i="8" s="1"/>
  <c r="O134" i="8"/>
  <c r="O135" i="8" s="1"/>
  <c r="O136" i="8" s="1"/>
  <c r="O137" i="8" s="1"/>
  <c r="O138" i="8" s="1"/>
  <c r="O139" i="8" s="1"/>
  <c r="O140" i="8" s="1"/>
  <c r="O141" i="8" s="1"/>
  <c r="O142" i="8" s="1"/>
  <c r="O143" i="8" s="1"/>
  <c r="O144" i="8" s="1"/>
  <c r="O145" i="8" s="1"/>
  <c r="O146" i="8" s="1"/>
  <c r="O147" i="8" s="1"/>
  <c r="O148" i="8" s="1"/>
  <c r="O149" i="8" s="1"/>
  <c r="O150" i="8" s="1"/>
  <c r="O151" i="8" s="1"/>
  <c r="O152" i="8" s="1"/>
  <c r="O153" i="8" s="1"/>
  <c r="O154" i="8" s="1"/>
  <c r="O155" i="8" s="1"/>
  <c r="O156" i="8" s="1"/>
  <c r="O157" i="8" s="1"/>
  <c r="O158" i="8" s="1"/>
  <c r="O159" i="8" s="1"/>
  <c r="G134" i="8"/>
  <c r="G135" i="8" s="1"/>
  <c r="G136" i="8" s="1"/>
  <c r="G137" i="8" s="1"/>
  <c r="G138" i="8" s="1"/>
  <c r="G139" i="8" s="1"/>
  <c r="G140" i="8" s="1"/>
  <c r="G141" i="8" s="1"/>
  <c r="G142" i="8" s="1"/>
  <c r="G143" i="8" s="1"/>
  <c r="G144" i="8" s="1"/>
  <c r="G145" i="8" s="1"/>
  <c r="G146" i="8" s="1"/>
  <c r="G147" i="8" s="1"/>
  <c r="G148" i="8" s="1"/>
  <c r="G149" i="8" s="1"/>
  <c r="G150" i="8" s="1"/>
  <c r="G151" i="8" s="1"/>
  <c r="G152" i="8" s="1"/>
  <c r="G153" i="8" s="1"/>
  <c r="G154" i="8" s="1"/>
  <c r="G155" i="8" s="1"/>
  <c r="G156" i="8" s="1"/>
  <c r="G157" i="8" s="1"/>
  <c r="G158" i="8" s="1"/>
  <c r="G159" i="8" s="1"/>
  <c r="W134" i="8"/>
  <c r="W135" i="8" s="1"/>
  <c r="W136" i="8" s="1"/>
  <c r="W137" i="8" s="1"/>
  <c r="W138" i="8" s="1"/>
  <c r="W139" i="8" s="1"/>
  <c r="W140" i="8" s="1"/>
  <c r="W141" i="8" s="1"/>
  <c r="W142" i="8" s="1"/>
  <c r="W143" i="8" s="1"/>
  <c r="W144" i="8" s="1"/>
  <c r="W145" i="8" s="1"/>
  <c r="W146" i="8" s="1"/>
  <c r="W147" i="8" s="1"/>
  <c r="W148" i="8" s="1"/>
  <c r="W149" i="8" s="1"/>
  <c r="W150" i="8" s="1"/>
  <c r="W151" i="8" s="1"/>
  <c r="W152" i="8" s="1"/>
  <c r="W153" i="8" s="1"/>
  <c r="W154" i="8" s="1"/>
  <c r="W155" i="8" s="1"/>
  <c r="W156" i="8" s="1"/>
  <c r="W157" i="8" s="1"/>
  <c r="W158" i="8" s="1"/>
  <c r="W159" i="8" s="1"/>
  <c r="N134" i="8"/>
  <c r="N135" i="8" s="1"/>
  <c r="N136" i="8" s="1"/>
  <c r="N137" i="8" s="1"/>
  <c r="N138" i="8" s="1"/>
  <c r="N139" i="8" s="1"/>
  <c r="N140" i="8" s="1"/>
  <c r="N141" i="8" s="1"/>
  <c r="N142" i="8" s="1"/>
  <c r="N143" i="8" s="1"/>
  <c r="N144" i="8" s="1"/>
  <c r="N145" i="8" s="1"/>
  <c r="N146" i="8" s="1"/>
  <c r="N147" i="8" s="1"/>
  <c r="N148" i="8" s="1"/>
  <c r="N149" i="8" s="1"/>
  <c r="N150" i="8" s="1"/>
  <c r="N151" i="8" s="1"/>
  <c r="N152" i="8" s="1"/>
  <c r="N153" i="8" s="1"/>
  <c r="N154" i="8" s="1"/>
  <c r="N155" i="8" s="1"/>
  <c r="N156" i="8" s="1"/>
  <c r="N157" i="8" s="1"/>
  <c r="N158" i="8" s="1"/>
  <c r="N159" i="8" s="1"/>
  <c r="F134" i="8"/>
  <c r="F135" i="8" s="1"/>
  <c r="F136" i="8" s="1"/>
  <c r="F137" i="8" s="1"/>
  <c r="F138" i="8" s="1"/>
  <c r="F139" i="8" s="1"/>
  <c r="F140" i="8" s="1"/>
  <c r="F141" i="8" s="1"/>
  <c r="F142" i="8" s="1"/>
  <c r="F143" i="8" s="1"/>
  <c r="F144" i="8" s="1"/>
  <c r="F145" i="8" s="1"/>
  <c r="F146" i="8" s="1"/>
  <c r="F147" i="8" s="1"/>
  <c r="F148" i="8" s="1"/>
  <c r="F149" i="8" s="1"/>
  <c r="F150" i="8" s="1"/>
  <c r="F151" i="8" s="1"/>
  <c r="F152" i="8" s="1"/>
  <c r="F153" i="8" s="1"/>
  <c r="F154" i="8" s="1"/>
  <c r="F155" i="8" s="1"/>
  <c r="F156" i="8" s="1"/>
  <c r="F157" i="8" s="1"/>
  <c r="F158" i="8" s="1"/>
  <c r="F159" i="8" s="1"/>
  <c r="AG134" i="8"/>
  <c r="AF9" i="13" s="1"/>
  <c r="AF43" i="13" s="1"/>
  <c r="V134" i="8"/>
  <c r="V135" i="8" s="1"/>
  <c r="V136" i="8" s="1"/>
  <c r="V137" i="8" s="1"/>
  <c r="V138" i="8" s="1"/>
  <c r="V139" i="8" s="1"/>
  <c r="V140" i="8" s="1"/>
  <c r="V141" i="8" s="1"/>
  <c r="V142" i="8" s="1"/>
  <c r="V143" i="8" s="1"/>
  <c r="V144" i="8" s="1"/>
  <c r="V145" i="8" s="1"/>
  <c r="V146" i="8" s="1"/>
  <c r="V147" i="8" s="1"/>
  <c r="V148" i="8" s="1"/>
  <c r="V149" i="8" s="1"/>
  <c r="V150" i="8" s="1"/>
  <c r="V151" i="8" s="1"/>
  <c r="V152" i="8" s="1"/>
  <c r="V153" i="8" s="1"/>
  <c r="V154" i="8" s="1"/>
  <c r="V155" i="8" s="1"/>
  <c r="V156" i="8" s="1"/>
  <c r="V157" i="8" s="1"/>
  <c r="V158" i="8" s="1"/>
  <c r="V159" i="8" s="1"/>
  <c r="M134" i="8"/>
  <c r="M135" i="8" s="1"/>
  <c r="M136" i="8" s="1"/>
  <c r="M137" i="8" s="1"/>
  <c r="M138" i="8" s="1"/>
  <c r="M139" i="8" s="1"/>
  <c r="M140" i="8" s="1"/>
  <c r="M141" i="8" s="1"/>
  <c r="M142" i="8" s="1"/>
  <c r="M143" i="8" s="1"/>
  <c r="M144" i="8" s="1"/>
  <c r="M145" i="8" s="1"/>
  <c r="M146" i="8" s="1"/>
  <c r="M147" i="8" s="1"/>
  <c r="M148" i="8" s="1"/>
  <c r="M149" i="8" s="1"/>
  <c r="M150" i="8" s="1"/>
  <c r="M151" i="8" s="1"/>
  <c r="M152" i="8" s="1"/>
  <c r="M153" i="8" s="1"/>
  <c r="M154" i="8" s="1"/>
  <c r="M155" i="8" s="1"/>
  <c r="M156" i="8" s="1"/>
  <c r="M157" i="8" s="1"/>
  <c r="M158" i="8" s="1"/>
  <c r="M159" i="8" s="1"/>
  <c r="E134" i="8"/>
  <c r="E135" i="8" s="1"/>
  <c r="E136" i="8" s="1"/>
  <c r="E137" i="8" s="1"/>
  <c r="E138" i="8" s="1"/>
  <c r="E139" i="8" s="1"/>
  <c r="E140" i="8" s="1"/>
  <c r="E141" i="8" s="1"/>
  <c r="E142" i="8" s="1"/>
  <c r="E143" i="8" s="1"/>
  <c r="E144" i="8" s="1"/>
  <c r="E145" i="8" s="1"/>
  <c r="E146" i="8" s="1"/>
  <c r="E147" i="8" s="1"/>
  <c r="E148" i="8" s="1"/>
  <c r="E149" i="8" s="1"/>
  <c r="E150" i="8" s="1"/>
  <c r="E151" i="8" s="1"/>
  <c r="E152" i="8" s="1"/>
  <c r="E153" i="8" s="1"/>
  <c r="E154" i="8" s="1"/>
  <c r="E155" i="8" s="1"/>
  <c r="E156" i="8" s="1"/>
  <c r="E157" i="8" s="1"/>
  <c r="E158" i="8" s="1"/>
  <c r="E159" i="8" s="1"/>
  <c r="AF134" i="8"/>
  <c r="AE9" i="13" s="1"/>
  <c r="AE43" i="13" s="1"/>
  <c r="T134" i="8"/>
  <c r="T135" i="8" s="1"/>
  <c r="T136" i="8" s="1"/>
  <c r="T137" i="8" s="1"/>
  <c r="T138" i="8" s="1"/>
  <c r="T139" i="8" s="1"/>
  <c r="T140" i="8" s="1"/>
  <c r="T141" i="8" s="1"/>
  <c r="T142" i="8" s="1"/>
  <c r="T143" i="8" s="1"/>
  <c r="T144" i="8" s="1"/>
  <c r="T145" i="8" s="1"/>
  <c r="T146" i="8" s="1"/>
  <c r="T147" i="8" s="1"/>
  <c r="T148" i="8" s="1"/>
  <c r="T149" i="8" s="1"/>
  <c r="T150" i="8" s="1"/>
  <c r="T151" i="8" s="1"/>
  <c r="T152" i="8" s="1"/>
  <c r="T153" i="8" s="1"/>
  <c r="T154" i="8" s="1"/>
  <c r="T155" i="8" s="1"/>
  <c r="T156" i="8" s="1"/>
  <c r="T157" i="8" s="1"/>
  <c r="T158" i="8" s="1"/>
  <c r="T159" i="8" s="1"/>
  <c r="L134" i="8"/>
  <c r="L135" i="8" s="1"/>
  <c r="L136" i="8" s="1"/>
  <c r="L137" i="8" s="1"/>
  <c r="L138" i="8" s="1"/>
  <c r="L139" i="8" s="1"/>
  <c r="L140" i="8" s="1"/>
  <c r="L141" i="8" s="1"/>
  <c r="L142" i="8" s="1"/>
  <c r="L143" i="8" s="1"/>
  <c r="L144" i="8" s="1"/>
  <c r="L145" i="8" s="1"/>
  <c r="L146" i="8" s="1"/>
  <c r="L147" i="8" s="1"/>
  <c r="L148" i="8" s="1"/>
  <c r="L149" i="8" s="1"/>
  <c r="L150" i="8" s="1"/>
  <c r="L151" i="8" s="1"/>
  <c r="L152" i="8" s="1"/>
  <c r="L153" i="8" s="1"/>
  <c r="L154" i="8" s="1"/>
  <c r="L155" i="8" s="1"/>
  <c r="L156" i="8" s="1"/>
  <c r="L157" i="8" s="1"/>
  <c r="L158" i="8" s="1"/>
  <c r="L159" i="8" s="1"/>
  <c r="AE134" i="8"/>
  <c r="AD9" i="13" s="1"/>
  <c r="AD43" i="13" s="1"/>
  <c r="S134" i="8"/>
  <c r="S135" i="8" s="1"/>
  <c r="S136" i="8" s="1"/>
  <c r="S137" i="8" s="1"/>
  <c r="S138" i="8" s="1"/>
  <c r="S139" i="8" s="1"/>
  <c r="S140" i="8" s="1"/>
  <c r="S141" i="8" s="1"/>
  <c r="S142" i="8" s="1"/>
  <c r="S143" i="8" s="1"/>
  <c r="S144" i="8" s="1"/>
  <c r="S145" i="8" s="1"/>
  <c r="S146" i="8" s="1"/>
  <c r="S147" i="8" s="1"/>
  <c r="S148" i="8" s="1"/>
  <c r="S149" i="8" s="1"/>
  <c r="S150" i="8" s="1"/>
  <c r="S151" i="8" s="1"/>
  <c r="S152" i="8" s="1"/>
  <c r="S153" i="8" s="1"/>
  <c r="S154" i="8" s="1"/>
  <c r="S155" i="8" s="1"/>
  <c r="S156" i="8" s="1"/>
  <c r="S157" i="8" s="1"/>
  <c r="S158" i="8" s="1"/>
  <c r="S159" i="8" s="1"/>
  <c r="K134" i="8"/>
  <c r="K135" i="8" s="1"/>
  <c r="K136" i="8" s="1"/>
  <c r="K137" i="8" s="1"/>
  <c r="K138" i="8" s="1"/>
  <c r="K139" i="8" s="1"/>
  <c r="K140" i="8" s="1"/>
  <c r="K141" i="8" s="1"/>
  <c r="K142" i="8" s="1"/>
  <c r="K143" i="8" s="1"/>
  <c r="K144" i="8" s="1"/>
  <c r="K145" i="8" s="1"/>
  <c r="K146" i="8" s="1"/>
  <c r="K147" i="8" s="1"/>
  <c r="K148" i="8" s="1"/>
  <c r="K149" i="8" s="1"/>
  <c r="K150" i="8" s="1"/>
  <c r="K151" i="8" s="1"/>
  <c r="K152" i="8" s="1"/>
  <c r="K153" i="8" s="1"/>
  <c r="K154" i="8" s="1"/>
  <c r="K155" i="8" s="1"/>
  <c r="K156" i="8" s="1"/>
  <c r="K157" i="8" s="1"/>
  <c r="K158" i="8" s="1"/>
  <c r="K159" i="8" s="1"/>
  <c r="AD134" i="8"/>
  <c r="AC9" i="13" s="1"/>
  <c r="AC43" i="13" s="1"/>
  <c r="R134" i="8"/>
  <c r="R135" i="8" s="1"/>
  <c r="R136" i="8" s="1"/>
  <c r="R137" i="8" s="1"/>
  <c r="R138" i="8" s="1"/>
  <c r="R139" i="8" s="1"/>
  <c r="R140" i="8" s="1"/>
  <c r="R141" i="8" s="1"/>
  <c r="R142" i="8" s="1"/>
  <c r="R143" i="8" s="1"/>
  <c r="R144" i="8" s="1"/>
  <c r="R145" i="8" s="1"/>
  <c r="R146" i="8" s="1"/>
  <c r="R147" i="8" s="1"/>
  <c r="R148" i="8" s="1"/>
  <c r="R149" i="8" s="1"/>
  <c r="R150" i="8" s="1"/>
  <c r="R151" i="8" s="1"/>
  <c r="R152" i="8" s="1"/>
  <c r="R153" i="8" s="1"/>
  <c r="R154" i="8" s="1"/>
  <c r="R155" i="8" s="1"/>
  <c r="R156" i="8" s="1"/>
  <c r="R157" i="8" s="1"/>
  <c r="R158" i="8" s="1"/>
  <c r="R159" i="8" s="1"/>
  <c r="J134" i="8"/>
  <c r="J135" i="8" s="1"/>
  <c r="J136" i="8" s="1"/>
  <c r="J137" i="8" s="1"/>
  <c r="J138" i="8" s="1"/>
  <c r="J139" i="8" s="1"/>
  <c r="J140" i="8" s="1"/>
  <c r="J141" i="8" s="1"/>
  <c r="J142" i="8" s="1"/>
  <c r="J143" i="8" s="1"/>
  <c r="J144" i="8" s="1"/>
  <c r="J145" i="8" s="1"/>
  <c r="J146" i="8" s="1"/>
  <c r="J147" i="8" s="1"/>
  <c r="J148" i="8" s="1"/>
  <c r="J149" i="8" s="1"/>
  <c r="J150" i="8" s="1"/>
  <c r="J151" i="8" s="1"/>
  <c r="J152" i="8" s="1"/>
  <c r="J153" i="8" s="1"/>
  <c r="J154" i="8" s="1"/>
  <c r="J155" i="8" s="1"/>
  <c r="J156" i="8" s="1"/>
  <c r="J157" i="8" s="1"/>
  <c r="J158" i="8" s="1"/>
  <c r="J159" i="8" s="1"/>
  <c r="Z134" i="8"/>
  <c r="Z135" i="8" s="1"/>
  <c r="Z136" i="8" s="1"/>
  <c r="Z137" i="8" s="1"/>
  <c r="Z138" i="8" s="1"/>
  <c r="Z139" i="8" s="1"/>
  <c r="Z140" i="8" s="1"/>
  <c r="Z141" i="8" s="1"/>
  <c r="Z142" i="8" s="1"/>
  <c r="Z143" i="8" s="1"/>
  <c r="Z144" i="8" s="1"/>
  <c r="Z145" i="8" s="1"/>
  <c r="Z146" i="8" s="1"/>
  <c r="Z147" i="8" s="1"/>
  <c r="Z148" i="8" s="1"/>
  <c r="Z149" i="8" s="1"/>
  <c r="Z150" i="8" s="1"/>
  <c r="Z151" i="8" s="1"/>
  <c r="Z152" i="8" s="1"/>
  <c r="Z153" i="8" s="1"/>
  <c r="Z154" i="8" s="1"/>
  <c r="Z155" i="8" s="1"/>
  <c r="Z156" i="8" s="1"/>
  <c r="Z157" i="8" s="1"/>
  <c r="Z158" i="8" s="1"/>
  <c r="Z159" i="8" s="1"/>
  <c r="Q134" i="8"/>
  <c r="Q135" i="8" s="1"/>
  <c r="Q136" i="8" s="1"/>
  <c r="Q137" i="8" s="1"/>
  <c r="Q138" i="8" s="1"/>
  <c r="Q139" i="8" s="1"/>
  <c r="Q140" i="8" s="1"/>
  <c r="Q141" i="8" s="1"/>
  <c r="Q142" i="8" s="1"/>
  <c r="Q143" i="8" s="1"/>
  <c r="Q144" i="8" s="1"/>
  <c r="Q145" i="8" s="1"/>
  <c r="Q146" i="8" s="1"/>
  <c r="Q147" i="8" s="1"/>
  <c r="Q148" i="8" s="1"/>
  <c r="Q149" i="8" s="1"/>
  <c r="Q150" i="8" s="1"/>
  <c r="Q151" i="8" s="1"/>
  <c r="Q152" i="8" s="1"/>
  <c r="Q153" i="8" s="1"/>
  <c r="Q154" i="8" s="1"/>
  <c r="Q155" i="8" s="1"/>
  <c r="Q156" i="8" s="1"/>
  <c r="Q157" i="8" s="1"/>
  <c r="Q158" i="8" s="1"/>
  <c r="Q159" i="8" s="1"/>
  <c r="I134" i="8"/>
  <c r="I135" i="8" s="1"/>
  <c r="I136" i="8" s="1"/>
  <c r="I137" i="8" s="1"/>
  <c r="I138" i="8" s="1"/>
  <c r="I139" i="8" s="1"/>
  <c r="I140" i="8" s="1"/>
  <c r="I141" i="8" s="1"/>
  <c r="I142" i="8" s="1"/>
  <c r="I143" i="8" s="1"/>
  <c r="I144" i="8" s="1"/>
  <c r="I145" i="8" s="1"/>
  <c r="I146" i="8" s="1"/>
  <c r="I147" i="8" s="1"/>
  <c r="I148" i="8" s="1"/>
  <c r="I149" i="8" s="1"/>
  <c r="I150" i="8" s="1"/>
  <c r="I151" i="8" s="1"/>
  <c r="I152" i="8" s="1"/>
  <c r="I153" i="8" s="1"/>
  <c r="I154" i="8" s="1"/>
  <c r="I155" i="8" s="1"/>
  <c r="I156" i="8" s="1"/>
  <c r="I157" i="8" s="1"/>
  <c r="I158" i="8" s="1"/>
  <c r="I159" i="8" s="1"/>
  <c r="W136" i="26"/>
  <c r="W102" i="26"/>
  <c r="U136" i="26"/>
  <c r="U102" i="26"/>
  <c r="C135" i="26"/>
  <c r="C101" i="26"/>
  <c r="X136" i="26"/>
  <c r="X102" i="26"/>
  <c r="Y136" i="26"/>
  <c r="Y102" i="26"/>
  <c r="V136" i="26"/>
  <c r="V102" i="26"/>
  <c r="J135" i="26"/>
  <c r="J101" i="26"/>
  <c r="G135" i="26"/>
  <c r="G101" i="26"/>
  <c r="O135" i="26"/>
  <c r="O101" i="26"/>
  <c r="P135" i="26"/>
  <c r="P101" i="26"/>
  <c r="M135" i="26"/>
  <c r="M101" i="26"/>
  <c r="Q135" i="26"/>
  <c r="Q101" i="26"/>
  <c r="K135" i="26"/>
  <c r="K101" i="26"/>
  <c r="E135" i="26"/>
  <c r="E101" i="26"/>
  <c r="H135" i="26"/>
  <c r="H101" i="26"/>
  <c r="R135" i="26"/>
  <c r="R101" i="26"/>
  <c r="N135" i="26"/>
  <c r="N101" i="26"/>
  <c r="F135" i="26"/>
  <c r="F101" i="26"/>
  <c r="L135" i="26"/>
  <c r="L101" i="26"/>
  <c r="S135" i="26"/>
  <c r="S101" i="26"/>
  <c r="I135" i="26"/>
  <c r="I101" i="26"/>
  <c r="T135" i="26"/>
  <c r="T101" i="26"/>
  <c r="D135" i="26"/>
  <c r="D101" i="26"/>
  <c r="O186" i="8"/>
  <c r="O189" i="8"/>
  <c r="D189" i="8"/>
  <c r="D191" i="8"/>
  <c r="D186" i="8"/>
  <c r="D188" i="8"/>
  <c r="D192" i="8"/>
  <c r="D190" i="8"/>
  <c r="B5" i="13"/>
  <c r="G34" i="13" l="1"/>
  <c r="G68" i="13" s="1"/>
  <c r="G241" i="26" s="1"/>
  <c r="G71" i="26" s="1"/>
  <c r="G173" i="26" s="1"/>
  <c r="X34" i="13"/>
  <c r="X68" i="13" s="1"/>
  <c r="X241" i="26" s="1"/>
  <c r="X71" i="26" s="1"/>
  <c r="X173" i="26" s="1"/>
  <c r="K34" i="13"/>
  <c r="K68" i="13" s="1"/>
  <c r="K241" i="26" s="1"/>
  <c r="K71" i="26" s="1"/>
  <c r="K173" i="26" s="1"/>
  <c r="S34" i="13"/>
  <c r="S68" i="13" s="1"/>
  <c r="S241" i="26" s="1"/>
  <c r="S71" i="26" s="1"/>
  <c r="S173" i="26" s="1"/>
  <c r="V34" i="13"/>
  <c r="V68" i="13" s="1"/>
  <c r="V241" i="26" s="1"/>
  <c r="V71" i="26" s="1"/>
  <c r="V173" i="26" s="1"/>
  <c r="P34" i="13"/>
  <c r="P68" i="13" s="1"/>
  <c r="P241" i="26" s="1"/>
  <c r="P71" i="26" s="1"/>
  <c r="P173" i="26" s="1"/>
  <c r="U34" i="13"/>
  <c r="U68" i="13" s="1"/>
  <c r="U241" i="26" s="1"/>
  <c r="U71" i="26" s="1"/>
  <c r="U173" i="26" s="1"/>
  <c r="Y34" i="13"/>
  <c r="Y68" i="13" s="1"/>
  <c r="Y241" i="26" s="1"/>
  <c r="Y71" i="26" s="1"/>
  <c r="Y173" i="26" s="1"/>
  <c r="Q34" i="13"/>
  <c r="Q68" i="13" s="1"/>
  <c r="Q241" i="26" s="1"/>
  <c r="Q71" i="26" s="1"/>
  <c r="Q173" i="26" s="1"/>
  <c r="J34" i="13"/>
  <c r="J68" i="13" s="1"/>
  <c r="J241" i="26" s="1"/>
  <c r="J71" i="26" s="1"/>
  <c r="J173" i="26" s="1"/>
  <c r="N34" i="13"/>
  <c r="N68" i="13" s="1"/>
  <c r="N241" i="26" s="1"/>
  <c r="N71" i="26" s="1"/>
  <c r="N173" i="26" s="1"/>
  <c r="H34" i="13"/>
  <c r="H68" i="13" s="1"/>
  <c r="H241" i="26" s="1"/>
  <c r="H71" i="26" s="1"/>
  <c r="H173" i="26" s="1"/>
  <c r="R34" i="13"/>
  <c r="R68" i="13" s="1"/>
  <c r="R241" i="26" s="1"/>
  <c r="R71" i="26" s="1"/>
  <c r="R173" i="26" s="1"/>
  <c r="D34" i="13"/>
  <c r="D68" i="13" s="1"/>
  <c r="D241" i="26" s="1"/>
  <c r="D71" i="26" s="1"/>
  <c r="D173" i="26" s="1"/>
  <c r="F34" i="13"/>
  <c r="F68" i="13" s="1"/>
  <c r="F241" i="26" s="1"/>
  <c r="F71" i="26" s="1"/>
  <c r="F173" i="26" s="1"/>
  <c r="I34" i="13"/>
  <c r="I68" i="13" s="1"/>
  <c r="I241" i="26" s="1"/>
  <c r="I71" i="26" s="1"/>
  <c r="I173" i="26" s="1"/>
  <c r="L34" i="13"/>
  <c r="L68" i="13" s="1"/>
  <c r="L241" i="26" s="1"/>
  <c r="L71" i="26" s="1"/>
  <c r="L173" i="26" s="1"/>
  <c r="W34" i="13"/>
  <c r="W68" i="13" s="1"/>
  <c r="W241" i="26" s="1"/>
  <c r="W71" i="26" s="1"/>
  <c r="W173" i="26" s="1"/>
  <c r="M34" i="13"/>
  <c r="M68" i="13" s="1"/>
  <c r="M241" i="26" s="1"/>
  <c r="M71" i="26" s="1"/>
  <c r="M173" i="26" s="1"/>
  <c r="T34" i="13"/>
  <c r="T68" i="13" s="1"/>
  <c r="T241" i="26" s="1"/>
  <c r="T71" i="26" s="1"/>
  <c r="T173" i="26" s="1"/>
  <c r="O34" i="13"/>
  <c r="O68" i="13" s="1"/>
  <c r="O241" i="26" s="1"/>
  <c r="O71" i="26" s="1"/>
  <c r="O173" i="26" s="1"/>
  <c r="E34" i="13"/>
  <c r="E68" i="13" s="1"/>
  <c r="E241" i="26" s="1"/>
  <c r="E71" i="26" s="1"/>
  <c r="E173" i="26" s="1"/>
  <c r="D161" i="8"/>
  <c r="C35" i="13"/>
  <c r="C69" i="13" s="1"/>
  <c r="C242" i="26" s="1"/>
  <c r="C72" i="26" s="1"/>
  <c r="C174" i="26" s="1"/>
  <c r="AG135" i="8"/>
  <c r="AF10" i="13" s="1"/>
  <c r="AF44" i="13" s="1"/>
  <c r="AC135" i="8"/>
  <c r="AB10" i="13" s="1"/>
  <c r="AB44" i="13" s="1"/>
  <c r="AD135" i="8"/>
  <c r="AC10" i="13" s="1"/>
  <c r="AC44" i="13" s="1"/>
  <c r="AF135" i="8"/>
  <c r="AE10" i="13" s="1"/>
  <c r="AE44" i="13" s="1"/>
  <c r="AE135" i="8"/>
  <c r="AD10" i="13" s="1"/>
  <c r="AD44" i="13" s="1"/>
  <c r="AB135" i="8"/>
  <c r="AA10" i="13" s="1"/>
  <c r="AA44" i="13" s="1"/>
  <c r="AA158" i="8"/>
  <c r="Z33" i="13" s="1"/>
  <c r="Z67" i="13" s="1"/>
  <c r="Z32" i="13"/>
  <c r="G160" i="8"/>
  <c r="F35" i="13" s="1"/>
  <c r="F69" i="13" s="1"/>
  <c r="F242" i="26" s="1"/>
  <c r="F72" i="26" s="1"/>
  <c r="F174" i="26" s="1"/>
  <c r="U160" i="8"/>
  <c r="T35" i="13" s="1"/>
  <c r="T69" i="13" s="1"/>
  <c r="T242" i="26" s="1"/>
  <c r="T72" i="26" s="1"/>
  <c r="T174" i="26" s="1"/>
  <c r="I160" i="8"/>
  <c r="H35" i="13" s="1"/>
  <c r="H69" i="13" s="1"/>
  <c r="H242" i="26" s="1"/>
  <c r="H72" i="26" s="1"/>
  <c r="H174" i="26" s="1"/>
  <c r="R160" i="8"/>
  <c r="Q35" i="13" s="1"/>
  <c r="Q69" i="13" s="1"/>
  <c r="Q242" i="26" s="1"/>
  <c r="Q72" i="26" s="1"/>
  <c r="Q174" i="26" s="1"/>
  <c r="O160" i="8"/>
  <c r="N35" i="13" s="1"/>
  <c r="N69" i="13" s="1"/>
  <c r="N242" i="26" s="1"/>
  <c r="N72" i="26" s="1"/>
  <c r="N174" i="26" s="1"/>
  <c r="M160" i="8"/>
  <c r="L35" i="13" s="1"/>
  <c r="L69" i="13" s="1"/>
  <c r="L242" i="26" s="1"/>
  <c r="L72" i="26" s="1"/>
  <c r="L174" i="26" s="1"/>
  <c r="X160" i="8"/>
  <c r="W35" i="13" s="1"/>
  <c r="W69" i="13" s="1"/>
  <c r="W242" i="26" s="1"/>
  <c r="W72" i="26" s="1"/>
  <c r="W174" i="26" s="1"/>
  <c r="Z160" i="8"/>
  <c r="Y35" i="13" s="1"/>
  <c r="Y69" i="13" s="1"/>
  <c r="Y242" i="26" s="1"/>
  <c r="Y72" i="26" s="1"/>
  <c r="Y174" i="26" s="1"/>
  <c r="J160" i="8"/>
  <c r="I35" i="13" s="1"/>
  <c r="I69" i="13" s="1"/>
  <c r="I242" i="26" s="1"/>
  <c r="I72" i="26" s="1"/>
  <c r="I174" i="26" s="1"/>
  <c r="E160" i="8"/>
  <c r="D35" i="13" s="1"/>
  <c r="D69" i="13" s="1"/>
  <c r="D242" i="26" s="1"/>
  <c r="D72" i="26" s="1"/>
  <c r="D174" i="26" s="1"/>
  <c r="K160" i="8"/>
  <c r="J35" i="13" s="1"/>
  <c r="J69" i="13" s="1"/>
  <c r="J242" i="26" s="1"/>
  <c r="J72" i="26" s="1"/>
  <c r="J174" i="26" s="1"/>
  <c r="V160" i="8"/>
  <c r="U35" i="13" s="1"/>
  <c r="U69" i="13" s="1"/>
  <c r="U242" i="26" s="1"/>
  <c r="U72" i="26" s="1"/>
  <c r="U174" i="26" s="1"/>
  <c r="H160" i="8"/>
  <c r="G35" i="13" s="1"/>
  <c r="G69" i="13" s="1"/>
  <c r="G242" i="26" s="1"/>
  <c r="G72" i="26" s="1"/>
  <c r="G174" i="26" s="1"/>
  <c r="S160" i="8"/>
  <c r="R35" i="13" s="1"/>
  <c r="R69" i="13" s="1"/>
  <c r="R242" i="26" s="1"/>
  <c r="R72" i="26" s="1"/>
  <c r="R174" i="26" s="1"/>
  <c r="P160" i="8"/>
  <c r="O35" i="13" s="1"/>
  <c r="O69" i="13" s="1"/>
  <c r="O242" i="26" s="1"/>
  <c r="O72" i="26" s="1"/>
  <c r="O174" i="26" s="1"/>
  <c r="F160" i="8"/>
  <c r="E35" i="13" s="1"/>
  <c r="E69" i="13" s="1"/>
  <c r="E242" i="26" s="1"/>
  <c r="E72" i="26" s="1"/>
  <c r="E174" i="26" s="1"/>
  <c r="Y160" i="8"/>
  <c r="X35" i="13" s="1"/>
  <c r="X69" i="13" s="1"/>
  <c r="X242" i="26" s="1"/>
  <c r="X72" i="26" s="1"/>
  <c r="X174" i="26" s="1"/>
  <c r="Q160" i="8"/>
  <c r="P35" i="13" s="1"/>
  <c r="P69" i="13" s="1"/>
  <c r="P242" i="26" s="1"/>
  <c r="P72" i="26" s="1"/>
  <c r="P174" i="26" s="1"/>
  <c r="L160" i="8"/>
  <c r="K35" i="13" s="1"/>
  <c r="K69" i="13" s="1"/>
  <c r="K242" i="26" s="1"/>
  <c r="K72" i="26" s="1"/>
  <c r="K174" i="26" s="1"/>
  <c r="N160" i="8"/>
  <c r="M35" i="13" s="1"/>
  <c r="M69" i="13" s="1"/>
  <c r="M242" i="26" s="1"/>
  <c r="M72" i="26" s="1"/>
  <c r="M174" i="26" s="1"/>
  <c r="T160" i="8"/>
  <c r="S35" i="13" s="1"/>
  <c r="S69" i="13" s="1"/>
  <c r="S242" i="26" s="1"/>
  <c r="S72" i="26" s="1"/>
  <c r="S174" i="26" s="1"/>
  <c r="W160" i="8"/>
  <c r="V35" i="13" s="1"/>
  <c r="V69" i="13" s="1"/>
  <c r="V242" i="26" s="1"/>
  <c r="V72" i="26" s="1"/>
  <c r="V174" i="26" s="1"/>
  <c r="AF136" i="26"/>
  <c r="AE136" i="26"/>
  <c r="AC136" i="26"/>
  <c r="AB136" i="26"/>
  <c r="AA136" i="26"/>
  <c r="AD136" i="26"/>
  <c r="AG259" i="8"/>
  <c r="AD259" i="8"/>
  <c r="AE259" i="8"/>
  <c r="AF259" i="8"/>
  <c r="AB259" i="8"/>
  <c r="AC259" i="8"/>
  <c r="Z9" i="13"/>
  <c r="Z43" i="13" s="1"/>
  <c r="V103" i="26"/>
  <c r="V137" i="26"/>
  <c r="Y103" i="26"/>
  <c r="Y137" i="26"/>
  <c r="U103" i="26"/>
  <c r="U137" i="26"/>
  <c r="C102" i="26"/>
  <c r="C136" i="26"/>
  <c r="X103" i="26"/>
  <c r="X137" i="26"/>
  <c r="W103" i="26"/>
  <c r="W137" i="26"/>
  <c r="M136" i="26"/>
  <c r="M102" i="26"/>
  <c r="H136" i="26"/>
  <c r="H102" i="26"/>
  <c r="I136" i="26"/>
  <c r="I102" i="26"/>
  <c r="E136" i="26"/>
  <c r="E102" i="26"/>
  <c r="O136" i="26"/>
  <c r="O102" i="26"/>
  <c r="K136" i="26"/>
  <c r="K102" i="26"/>
  <c r="J136" i="26"/>
  <c r="J102" i="26"/>
  <c r="P136" i="26"/>
  <c r="P102" i="26"/>
  <c r="S136" i="26"/>
  <c r="S102" i="26"/>
  <c r="T136" i="26"/>
  <c r="T102" i="26"/>
  <c r="L136" i="26"/>
  <c r="L102" i="26"/>
  <c r="R136" i="26"/>
  <c r="R102" i="26"/>
  <c r="D136" i="26"/>
  <c r="D102" i="26"/>
  <c r="Q136" i="26"/>
  <c r="Q102" i="26"/>
  <c r="G136" i="26"/>
  <c r="G102" i="26"/>
  <c r="N136" i="26"/>
  <c r="N102" i="26"/>
  <c r="F136" i="26"/>
  <c r="F102" i="26"/>
  <c r="G226" i="8"/>
  <c r="T226" i="8"/>
  <c r="M226" i="8"/>
  <c r="S226" i="8"/>
  <c r="K226" i="8"/>
  <c r="Q226" i="8"/>
  <c r="O226" i="8"/>
  <c r="H226" i="8"/>
  <c r="R226" i="8"/>
  <c r="V226" i="8"/>
  <c r="I226" i="8"/>
  <c r="L226" i="8"/>
  <c r="U226" i="8"/>
  <c r="Z226" i="8"/>
  <c r="J226" i="8"/>
  <c r="X226" i="8"/>
  <c r="P226" i="8"/>
  <c r="F226" i="8"/>
  <c r="D226" i="8"/>
  <c r="Y226" i="8"/>
  <c r="W226" i="8"/>
  <c r="N226" i="8"/>
  <c r="E226" i="8"/>
  <c r="Q187" i="8"/>
  <c r="Q221" i="8" s="1"/>
  <c r="P31" i="26" s="1"/>
  <c r="L187" i="8"/>
  <c r="L221" i="8" s="1"/>
  <c r="K31" i="26" s="1"/>
  <c r="W187" i="8"/>
  <c r="W221" i="8" s="1"/>
  <c r="V31" i="26" s="1"/>
  <c r="G187" i="8"/>
  <c r="G221" i="8" s="1"/>
  <c r="F31" i="26" s="1"/>
  <c r="U187" i="8"/>
  <c r="U221" i="8" s="1"/>
  <c r="T31" i="26" s="1"/>
  <c r="Z187" i="8"/>
  <c r="Z221" i="8" s="1"/>
  <c r="Y31" i="26" s="1"/>
  <c r="R187" i="8"/>
  <c r="R221" i="8" s="1"/>
  <c r="Q31" i="26" s="1"/>
  <c r="X187" i="8"/>
  <c r="X221" i="8" s="1"/>
  <c r="W31" i="26" s="1"/>
  <c r="K187" i="8"/>
  <c r="K221" i="8" s="1"/>
  <c r="J31" i="26" s="1"/>
  <c r="E187" i="8"/>
  <c r="E221" i="8" s="1"/>
  <c r="D31" i="26" s="1"/>
  <c r="J187" i="8"/>
  <c r="J221" i="8" s="1"/>
  <c r="I31" i="26" s="1"/>
  <c r="N187" i="8"/>
  <c r="N221" i="8" s="1"/>
  <c r="M31" i="26" s="1"/>
  <c r="V187" i="8"/>
  <c r="V221" i="8" s="1"/>
  <c r="U31" i="26" s="1"/>
  <c r="M187" i="8"/>
  <c r="M221" i="8" s="1"/>
  <c r="L31" i="26" s="1"/>
  <c r="Y187" i="8"/>
  <c r="Y221" i="8" s="1"/>
  <c r="X31" i="26" s="1"/>
  <c r="I187" i="8"/>
  <c r="I221" i="8" s="1"/>
  <c r="H31" i="26" s="1"/>
  <c r="O187" i="8"/>
  <c r="O221" i="8" s="1"/>
  <c r="N31" i="26" s="1"/>
  <c r="P187" i="8"/>
  <c r="P221" i="8" s="1"/>
  <c r="O31" i="26" s="1"/>
  <c r="T187" i="8"/>
  <c r="T221" i="8" s="1"/>
  <c r="S31" i="26" s="1"/>
  <c r="F187" i="8"/>
  <c r="F221" i="8" s="1"/>
  <c r="E31" i="26" s="1"/>
  <c r="S187" i="8"/>
  <c r="S221" i="8" s="1"/>
  <c r="R31" i="26" s="1"/>
  <c r="H187" i="8"/>
  <c r="H221" i="8" s="1"/>
  <c r="G31" i="26" s="1"/>
  <c r="D187" i="8"/>
  <c r="D221" i="8" s="1"/>
  <c r="C31" i="26" s="1"/>
  <c r="Q225" i="8"/>
  <c r="I224" i="8"/>
  <c r="H34" i="26" s="1"/>
  <c r="O223" i="8"/>
  <c r="N33" i="26" s="1"/>
  <c r="L223" i="8"/>
  <c r="K33" i="26" s="1"/>
  <c r="V225" i="8"/>
  <c r="N225" i="8"/>
  <c r="N220" i="8"/>
  <c r="M30" i="26" s="1"/>
  <c r="F220" i="8"/>
  <c r="E30" i="26" s="1"/>
  <c r="D223" i="8"/>
  <c r="C33" i="26" s="1"/>
  <c r="E222" i="8"/>
  <c r="D32" i="26" s="1"/>
  <c r="E225" i="8"/>
  <c r="J224" i="8"/>
  <c r="I34" i="26" s="1"/>
  <c r="J222" i="8"/>
  <c r="I32" i="26" s="1"/>
  <c r="K222" i="8"/>
  <c r="J32" i="26" s="1"/>
  <c r="Y222" i="8"/>
  <c r="X32" i="26" s="1"/>
  <c r="I222" i="8"/>
  <c r="H32" i="26" s="1"/>
  <c r="X225" i="8"/>
  <c r="X222" i="8"/>
  <c r="W32" i="26" s="1"/>
  <c r="H224" i="8"/>
  <c r="G34" i="26" s="1"/>
  <c r="H222" i="8"/>
  <c r="G32" i="26" s="1"/>
  <c r="W222" i="8"/>
  <c r="V32" i="26" s="1"/>
  <c r="G224" i="8"/>
  <c r="F34" i="26" s="1"/>
  <c r="N223" i="8"/>
  <c r="M33" i="26" s="1"/>
  <c r="N224" i="8"/>
  <c r="M34" i="26" s="1"/>
  <c r="F223" i="8"/>
  <c r="E33" i="26" s="1"/>
  <c r="D224" i="8"/>
  <c r="C34" i="26" s="1"/>
  <c r="U222" i="8"/>
  <c r="T32" i="26" s="1"/>
  <c r="M222" i="8"/>
  <c r="L32" i="26" s="1"/>
  <c r="E224" i="8"/>
  <c r="D34" i="26" s="1"/>
  <c r="S224" i="8"/>
  <c r="R34" i="26" s="1"/>
  <c r="Y223" i="8"/>
  <c r="X33" i="26" s="1"/>
  <c r="I223" i="8"/>
  <c r="H33" i="26" s="1"/>
  <c r="L222" i="8"/>
  <c r="K32" i="26" s="1"/>
  <c r="L224" i="8"/>
  <c r="K34" i="26" s="1"/>
  <c r="P220" i="8"/>
  <c r="O30" i="26" s="1"/>
  <c r="W224" i="8"/>
  <c r="V34" i="26" s="1"/>
  <c r="W225" i="8"/>
  <c r="G222" i="8"/>
  <c r="F32" i="26" s="1"/>
  <c r="T220" i="8"/>
  <c r="S30" i="26" s="1"/>
  <c r="V223" i="8"/>
  <c r="U33" i="26" s="1"/>
  <c r="M225" i="8"/>
  <c r="E220" i="8"/>
  <c r="D30" i="26" s="1"/>
  <c r="R220" i="8"/>
  <c r="Q30" i="26" s="1"/>
  <c r="S222" i="8"/>
  <c r="R32" i="26" s="1"/>
  <c r="K223" i="8"/>
  <c r="J33" i="26" s="1"/>
  <c r="Y224" i="8"/>
  <c r="X34" i="26" s="1"/>
  <c r="Q220" i="8"/>
  <c r="P30" i="26" s="1"/>
  <c r="O222" i="8"/>
  <c r="N32" i="26" s="1"/>
  <c r="L225" i="8"/>
  <c r="P225" i="8"/>
  <c r="W223" i="8"/>
  <c r="V33" i="26" s="1"/>
  <c r="G220" i="8"/>
  <c r="F30" i="26" s="1"/>
  <c r="V222" i="8"/>
  <c r="U32" i="26" s="1"/>
  <c r="Z224" i="8"/>
  <c r="Y34" i="26" s="1"/>
  <c r="Z223" i="8"/>
  <c r="Y33" i="26" s="1"/>
  <c r="Z225" i="8"/>
  <c r="R224" i="8"/>
  <c r="Q34" i="26" s="1"/>
  <c r="J223" i="8"/>
  <c r="I33" i="26" s="1"/>
  <c r="J225" i="8"/>
  <c r="S220" i="8"/>
  <c r="R30" i="26" s="1"/>
  <c r="Y225" i="8"/>
  <c r="Q224" i="8"/>
  <c r="P34" i="26" s="1"/>
  <c r="I225" i="8"/>
  <c r="P224" i="8"/>
  <c r="O34" i="26" s="1"/>
  <c r="H225" i="8"/>
  <c r="W220" i="8"/>
  <c r="V30" i="26" s="1"/>
  <c r="V220" i="8"/>
  <c r="U30" i="26" s="1"/>
  <c r="U224" i="8"/>
  <c r="T34" i="26" s="1"/>
  <c r="R222" i="8"/>
  <c r="Q32" i="26" s="1"/>
  <c r="K225" i="8"/>
  <c r="Q222" i="8"/>
  <c r="P32" i="26" s="1"/>
  <c r="L220" i="8"/>
  <c r="K30" i="26" s="1"/>
  <c r="X224" i="8"/>
  <c r="W34" i="26" s="1"/>
  <c r="P222" i="8"/>
  <c r="O32" i="26" s="1"/>
  <c r="G225" i="8"/>
  <c r="T225" i="8"/>
  <c r="T223" i="8"/>
  <c r="S33" i="26" s="1"/>
  <c r="V224" i="8"/>
  <c r="U34" i="26" s="1"/>
  <c r="U220" i="8"/>
  <c r="T30" i="26" s="1"/>
  <c r="M223" i="8"/>
  <c r="L33" i="26" s="1"/>
  <c r="E223" i="8"/>
  <c r="D33" i="26" s="1"/>
  <c r="S225" i="8"/>
  <c r="Q223" i="8"/>
  <c r="P33" i="26" s="1"/>
  <c r="O224" i="8"/>
  <c r="N34" i="26" s="1"/>
  <c r="O225" i="8"/>
  <c r="X220" i="8"/>
  <c r="W30" i="26" s="1"/>
  <c r="P223" i="8"/>
  <c r="O33" i="26" s="1"/>
  <c r="H220" i="8"/>
  <c r="G30" i="26" s="1"/>
  <c r="G223" i="8"/>
  <c r="F33" i="26" s="1"/>
  <c r="F225" i="8"/>
  <c r="F224" i="8"/>
  <c r="E34" i="26" s="1"/>
  <c r="D222" i="8"/>
  <c r="C32" i="26" s="1"/>
  <c r="U225" i="8"/>
  <c r="M220" i="8"/>
  <c r="L30" i="26" s="1"/>
  <c r="Z222" i="8"/>
  <c r="Y32" i="26" s="1"/>
  <c r="Z220" i="8"/>
  <c r="Y30" i="26" s="1"/>
  <c r="J220" i="8"/>
  <c r="I30" i="26" s="1"/>
  <c r="S223" i="8"/>
  <c r="R33" i="26" s="1"/>
  <c r="Y220" i="8"/>
  <c r="X30" i="26" s="1"/>
  <c r="I220" i="8"/>
  <c r="H30" i="26" s="1"/>
  <c r="O220" i="8"/>
  <c r="N30" i="26" s="1"/>
  <c r="X223" i="8"/>
  <c r="W33" i="26" s="1"/>
  <c r="H223" i="8"/>
  <c r="G33" i="26" s="1"/>
  <c r="T222" i="8"/>
  <c r="S32" i="26" s="1"/>
  <c r="T224" i="8"/>
  <c r="S34" i="26" s="1"/>
  <c r="N222" i="8"/>
  <c r="M32" i="26" s="1"/>
  <c r="F222" i="8"/>
  <c r="E32" i="26" s="1"/>
  <c r="D220" i="8"/>
  <c r="C30" i="26" s="1"/>
  <c r="D225" i="8"/>
  <c r="U223" i="8"/>
  <c r="T33" i="26" s="1"/>
  <c r="M224" i="8"/>
  <c r="L34" i="26" s="1"/>
  <c r="R223" i="8"/>
  <c r="Q33" i="26" s="1"/>
  <c r="R225" i="8"/>
  <c r="K224" i="8"/>
  <c r="J34" i="26" s="1"/>
  <c r="K220" i="8"/>
  <c r="J30" i="26" s="1"/>
  <c r="Q184" i="8"/>
  <c r="L179" i="8"/>
  <c r="P173" i="8"/>
  <c r="H169" i="8"/>
  <c r="W180" i="8"/>
  <c r="N171" i="8"/>
  <c r="D183" i="8"/>
  <c r="U172" i="8"/>
  <c r="U179" i="8"/>
  <c r="M176" i="8"/>
  <c r="R183" i="8"/>
  <c r="S169" i="8"/>
  <c r="K174" i="8"/>
  <c r="O185" i="8"/>
  <c r="L171" i="8"/>
  <c r="G183" i="8"/>
  <c r="D174" i="8"/>
  <c r="M177" i="8"/>
  <c r="J180" i="8"/>
  <c r="J181" i="8"/>
  <c r="S183" i="8"/>
  <c r="S184" i="8"/>
  <c r="K180" i="8"/>
  <c r="K182" i="8"/>
  <c r="K170" i="8"/>
  <c r="K179" i="8"/>
  <c r="F168" i="8"/>
  <c r="Y174" i="8"/>
  <c r="Y180" i="8"/>
  <c r="Q185" i="8"/>
  <c r="Q175" i="8"/>
  <c r="I182" i="8"/>
  <c r="I176" i="8"/>
  <c r="I180" i="8"/>
  <c r="O184" i="8"/>
  <c r="O173" i="8"/>
  <c r="O177" i="8"/>
  <c r="L173" i="8"/>
  <c r="X179" i="8"/>
  <c r="X176" i="8"/>
  <c r="X180" i="8"/>
  <c r="P185" i="8"/>
  <c r="H181" i="8"/>
  <c r="H176" i="8"/>
  <c r="H180" i="8"/>
  <c r="W178" i="8"/>
  <c r="G175" i="8"/>
  <c r="G182" i="8"/>
  <c r="T176" i="8"/>
  <c r="V169" i="8"/>
  <c r="N181" i="8"/>
  <c r="N170" i="8"/>
  <c r="N182" i="8"/>
  <c r="F180" i="8"/>
  <c r="F179" i="8"/>
  <c r="F176" i="8"/>
  <c r="D169" i="8"/>
  <c r="D181" i="8"/>
  <c r="D185" i="8"/>
  <c r="D177" i="8"/>
  <c r="U181" i="8"/>
  <c r="U182" i="8"/>
  <c r="M170" i="8"/>
  <c r="M169" i="8"/>
  <c r="E181" i="8"/>
  <c r="E180" i="8"/>
  <c r="Z179" i="8"/>
  <c r="Z172" i="8"/>
  <c r="Z173" i="8"/>
  <c r="R182" i="8"/>
  <c r="R168" i="8"/>
  <c r="J177" i="8"/>
  <c r="J172" i="8"/>
  <c r="J173" i="8"/>
  <c r="S175" i="8"/>
  <c r="S176" i="8"/>
  <c r="K172" i="8"/>
  <c r="K185" i="8"/>
  <c r="K171" i="8"/>
  <c r="F169" i="8"/>
  <c r="I169" i="8"/>
  <c r="I178" i="8"/>
  <c r="O174" i="8"/>
  <c r="X171" i="8"/>
  <c r="P183" i="8"/>
  <c r="G185" i="8"/>
  <c r="F178" i="8"/>
  <c r="Z170" i="8"/>
  <c r="S173" i="8"/>
  <c r="Y168" i="8"/>
  <c r="Y170" i="8"/>
  <c r="Q183" i="8"/>
  <c r="I174" i="8"/>
  <c r="O181" i="8"/>
  <c r="L181" i="8"/>
  <c r="X184" i="8"/>
  <c r="T175" i="8"/>
  <c r="T174" i="8"/>
  <c r="V168" i="8"/>
  <c r="N172" i="8"/>
  <c r="F183" i="8"/>
  <c r="D175" i="8"/>
  <c r="U175" i="8"/>
  <c r="U171" i="8"/>
  <c r="M180" i="8"/>
  <c r="M168" i="8"/>
  <c r="E184" i="8"/>
  <c r="Z185" i="8"/>
  <c r="Z180" i="8"/>
  <c r="Z181" i="8"/>
  <c r="R171" i="8"/>
  <c r="R175" i="8"/>
  <c r="R176" i="8"/>
  <c r="Y172" i="8"/>
  <c r="Y181" i="8"/>
  <c r="Q176" i="8"/>
  <c r="Q177" i="8"/>
  <c r="I172" i="8"/>
  <c r="I181" i="8"/>
  <c r="O169" i="8"/>
  <c r="L180" i="8"/>
  <c r="L182" i="8"/>
  <c r="X168" i="8"/>
  <c r="X172" i="8"/>
  <c r="P179" i="8"/>
  <c r="P177" i="8"/>
  <c r="P178" i="8"/>
  <c r="H168" i="8"/>
  <c r="H172" i="8"/>
  <c r="W170" i="8"/>
  <c r="W182" i="8"/>
  <c r="W183" i="8"/>
  <c r="G174" i="8"/>
  <c r="T185" i="8"/>
  <c r="T178" i="8"/>
  <c r="T168" i="8"/>
  <c r="V183" i="8"/>
  <c r="V179" i="8"/>
  <c r="N184" i="8"/>
  <c r="N174" i="8"/>
  <c r="F185" i="8"/>
  <c r="F177" i="8"/>
  <c r="F171" i="8"/>
  <c r="D184" i="8"/>
  <c r="D180" i="8"/>
  <c r="D182" i="8"/>
  <c r="U170" i="8"/>
  <c r="U173" i="8"/>
  <c r="U174" i="8"/>
  <c r="M183" i="8"/>
  <c r="M179" i="8"/>
  <c r="E178" i="8"/>
  <c r="E173" i="8"/>
  <c r="E177" i="8"/>
  <c r="R174" i="8"/>
  <c r="R178" i="8"/>
  <c r="J185" i="8"/>
  <c r="S172" i="8"/>
  <c r="S182" i="8"/>
  <c r="S168" i="8"/>
  <c r="K177" i="8"/>
  <c r="K181" i="8"/>
  <c r="F170" i="8"/>
  <c r="Q179" i="8"/>
  <c r="H170" i="8"/>
  <c r="V176" i="8"/>
  <c r="N180" i="8"/>
  <c r="F175" i="8"/>
  <c r="D170" i="8"/>
  <c r="K178" i="8"/>
  <c r="P171" i="8"/>
  <c r="P174" i="8"/>
  <c r="H184" i="8"/>
  <c r="W172" i="8"/>
  <c r="T172" i="8"/>
  <c r="V177" i="8"/>
  <c r="Y184" i="8"/>
  <c r="Y179" i="8"/>
  <c r="Y173" i="8"/>
  <c r="Q169" i="8"/>
  <c r="Q178" i="8"/>
  <c r="I179" i="8"/>
  <c r="I173" i="8"/>
  <c r="O170" i="8"/>
  <c r="O179" i="8"/>
  <c r="O180" i="8"/>
  <c r="L175" i="8"/>
  <c r="L172" i="8"/>
  <c r="L184" i="8"/>
  <c r="L174" i="8"/>
  <c r="X173" i="8"/>
  <c r="X182" i="8"/>
  <c r="X183" i="8"/>
  <c r="P169" i="8"/>
  <c r="P170" i="8"/>
  <c r="H182" i="8"/>
  <c r="H183" i="8"/>
  <c r="W174" i="8"/>
  <c r="W175" i="8"/>
  <c r="G177" i="8"/>
  <c r="G184" i="8"/>
  <c r="T170" i="8"/>
  <c r="V175" i="8"/>
  <c r="V171" i="8"/>
  <c r="V180" i="8"/>
  <c r="N175" i="8"/>
  <c r="N176" i="8"/>
  <c r="N185" i="8"/>
  <c r="F184" i="8"/>
  <c r="D172" i="8"/>
  <c r="D179" i="8"/>
  <c r="U178" i="8"/>
  <c r="U184" i="8"/>
  <c r="U185" i="8"/>
  <c r="M178" i="8"/>
  <c r="M175" i="8"/>
  <c r="M171" i="8"/>
  <c r="E179" i="8"/>
  <c r="E185" i="8"/>
  <c r="E175" i="8"/>
  <c r="Z169" i="8"/>
  <c r="Z171" i="8"/>
  <c r="Z183" i="8"/>
  <c r="Z184" i="8"/>
  <c r="R179" i="8"/>
  <c r="R170" i="8"/>
  <c r="J183" i="8"/>
  <c r="J184" i="8"/>
  <c r="S178" i="8"/>
  <c r="K169" i="8"/>
  <c r="K173" i="8"/>
  <c r="Y169" i="8"/>
  <c r="Q173" i="8"/>
  <c r="X170" i="8"/>
  <c r="H173" i="8"/>
  <c r="W179" i="8"/>
  <c r="G168" i="8"/>
  <c r="Q171" i="8"/>
  <c r="Y176" i="8"/>
  <c r="Y171" i="8"/>
  <c r="Y183" i="8"/>
  <c r="Q182" i="8"/>
  <c r="Q170" i="8"/>
  <c r="I168" i="8"/>
  <c r="I171" i="8"/>
  <c r="I183" i="8"/>
  <c r="O168" i="8"/>
  <c r="O178" i="8"/>
  <c r="O171" i="8"/>
  <c r="O172" i="8"/>
  <c r="L183" i="8"/>
  <c r="L176" i="8"/>
  <c r="X174" i="8"/>
  <c r="X175" i="8"/>
  <c r="P184" i="8"/>
  <c r="H179" i="8"/>
  <c r="H174" i="8"/>
  <c r="H175" i="8"/>
  <c r="W176" i="8"/>
  <c r="W181" i="8"/>
  <c r="W185" i="8"/>
  <c r="G172" i="8"/>
  <c r="G179" i="8"/>
  <c r="G176" i="8"/>
  <c r="T179" i="8"/>
  <c r="V173" i="8"/>
  <c r="V178" i="8"/>
  <c r="V172" i="8"/>
  <c r="N168" i="8"/>
  <c r="N177" i="8"/>
  <c r="F181" i="8"/>
  <c r="F172" i="8"/>
  <c r="D171" i="8"/>
  <c r="U176" i="8"/>
  <c r="U177" i="8"/>
  <c r="M181" i="8"/>
  <c r="M182" i="8"/>
  <c r="E171" i="8"/>
  <c r="E172" i="8"/>
  <c r="Z177" i="8"/>
  <c r="Z175" i="8"/>
  <c r="Z176" i="8"/>
  <c r="R169" i="8"/>
  <c r="R180" i="8"/>
  <c r="R181" i="8"/>
  <c r="J171" i="8"/>
  <c r="J179" i="8"/>
  <c r="J175" i="8"/>
  <c r="J176" i="8"/>
  <c r="S174" i="8"/>
  <c r="S170" i="8"/>
  <c r="S179" i="8"/>
  <c r="K183" i="8"/>
  <c r="K184" i="8"/>
  <c r="E170" i="8"/>
  <c r="Y178" i="8"/>
  <c r="O175" i="8"/>
  <c r="X169" i="8"/>
  <c r="H171" i="8"/>
  <c r="G178" i="8"/>
  <c r="U183" i="8"/>
  <c r="M185" i="8"/>
  <c r="L185" i="8"/>
  <c r="P175" i="8"/>
  <c r="W171" i="8"/>
  <c r="Y185" i="8"/>
  <c r="Y175" i="8"/>
  <c r="Q168" i="8"/>
  <c r="Q180" i="8"/>
  <c r="I185" i="8"/>
  <c r="I175" i="8"/>
  <c r="O176" i="8"/>
  <c r="L169" i="8"/>
  <c r="L178" i="8"/>
  <c r="L168" i="8"/>
  <c r="X185" i="8"/>
  <c r="P176" i="8"/>
  <c r="P180" i="8"/>
  <c r="H185" i="8"/>
  <c r="W173" i="8"/>
  <c r="W177" i="8"/>
  <c r="G181" i="8"/>
  <c r="G171" i="8"/>
  <c r="T183" i="8"/>
  <c r="T177" i="8"/>
  <c r="T181" i="8"/>
  <c r="T171" i="8"/>
  <c r="V181" i="8"/>
  <c r="V170" i="8"/>
  <c r="V182" i="8"/>
  <c r="N169" i="8"/>
  <c r="F182" i="8"/>
  <c r="D173" i="8"/>
  <c r="U168" i="8"/>
  <c r="U169" i="8"/>
  <c r="M173" i="8"/>
  <c r="M174" i="8"/>
  <c r="E183" i="8"/>
  <c r="E182" i="8"/>
  <c r="Z168" i="8"/>
  <c r="R172" i="8"/>
  <c r="R173" i="8"/>
  <c r="J182" i="8"/>
  <c r="J168" i="8"/>
  <c r="S180" i="8"/>
  <c r="S185" i="8"/>
  <c r="S171" i="8"/>
  <c r="K175" i="8"/>
  <c r="K176" i="8"/>
  <c r="G169" i="8"/>
  <c r="E169" i="8"/>
  <c r="P182" i="8"/>
  <c r="T180" i="8"/>
  <c r="T182" i="8"/>
  <c r="V185" i="8"/>
  <c r="Z174" i="8"/>
  <c r="R177" i="8"/>
  <c r="R184" i="8"/>
  <c r="J170" i="8"/>
  <c r="I170" i="8"/>
  <c r="L177" i="8"/>
  <c r="W184" i="8"/>
  <c r="G180" i="8"/>
  <c r="T184" i="8"/>
  <c r="N178" i="8"/>
  <c r="Y182" i="8"/>
  <c r="Y177" i="8"/>
  <c r="Q174" i="8"/>
  <c r="Q172" i="8"/>
  <c r="Q181" i="8"/>
  <c r="I184" i="8"/>
  <c r="I177" i="8"/>
  <c r="O182" i="8"/>
  <c r="O183" i="8"/>
  <c r="L170" i="8"/>
  <c r="X181" i="8"/>
  <c r="X177" i="8"/>
  <c r="X178" i="8"/>
  <c r="P181" i="8"/>
  <c r="P168" i="8"/>
  <c r="P172" i="8"/>
  <c r="H177" i="8"/>
  <c r="H178" i="8"/>
  <c r="W168" i="8"/>
  <c r="W169" i="8"/>
  <c r="G173" i="8"/>
  <c r="T169" i="8"/>
  <c r="T173" i="8"/>
  <c r="V184" i="8"/>
  <c r="V174" i="8"/>
  <c r="N183" i="8"/>
  <c r="N173" i="8"/>
  <c r="N179" i="8"/>
  <c r="F173" i="8"/>
  <c r="F174" i="8"/>
  <c r="D176" i="8"/>
  <c r="D178" i="8"/>
  <c r="U180" i="8"/>
  <c r="M172" i="8"/>
  <c r="M184" i="8"/>
  <c r="E176" i="8"/>
  <c r="E174" i="8"/>
  <c r="Z182" i="8"/>
  <c r="Z178" i="8"/>
  <c r="R185" i="8"/>
  <c r="J169" i="8"/>
  <c r="J174" i="8"/>
  <c r="J178" i="8"/>
  <c r="S177" i="8"/>
  <c r="S181" i="8"/>
  <c r="K168" i="8"/>
  <c r="G170" i="8"/>
  <c r="E168" i="8"/>
  <c r="J35" i="26" l="1"/>
  <c r="J32" i="13" s="1"/>
  <c r="J66" i="13" s="1"/>
  <c r="M35" i="26"/>
  <c r="M32" i="13" s="1"/>
  <c r="M66" i="13" s="1"/>
  <c r="X36" i="26"/>
  <c r="X33" i="13" s="1"/>
  <c r="X67" i="13" s="1"/>
  <c r="K36" i="26"/>
  <c r="K33" i="13" s="1"/>
  <c r="K67" i="13" s="1"/>
  <c r="R36" i="26"/>
  <c r="R33" i="13" s="1"/>
  <c r="R67" i="13" s="1"/>
  <c r="V36" i="26"/>
  <c r="V33" i="13" s="1"/>
  <c r="V67" i="13" s="1"/>
  <c r="T35" i="26"/>
  <c r="T32" i="13" s="1"/>
  <c r="T66" i="13" s="1"/>
  <c r="N35" i="26"/>
  <c r="N32" i="13" s="1"/>
  <c r="N66" i="13" s="1"/>
  <c r="X35" i="26"/>
  <c r="X32" i="13" s="1"/>
  <c r="V35" i="26"/>
  <c r="V32" i="13" s="1"/>
  <c r="U35" i="26"/>
  <c r="U32" i="13" s="1"/>
  <c r="H36" i="26"/>
  <c r="H33" i="13" s="1"/>
  <c r="H67" i="13" s="1"/>
  <c r="L36" i="26"/>
  <c r="L33" i="13" s="1"/>
  <c r="L67" i="13" s="1"/>
  <c r="S35" i="26"/>
  <c r="S32" i="13" s="1"/>
  <c r="S66" i="13" s="1"/>
  <c r="E36" i="26"/>
  <c r="E33" i="13" s="1"/>
  <c r="E67" i="13" s="1"/>
  <c r="U36" i="26"/>
  <c r="U33" i="13" s="1"/>
  <c r="U67" i="13" s="1"/>
  <c r="S36" i="26"/>
  <c r="S33" i="13" s="1"/>
  <c r="S67" i="13" s="1"/>
  <c r="H35" i="26"/>
  <c r="H32" i="13" s="1"/>
  <c r="H66" i="13" s="1"/>
  <c r="T36" i="26"/>
  <c r="T33" i="13" s="1"/>
  <c r="T67" i="13" s="1"/>
  <c r="J36" i="26"/>
  <c r="J33" i="13" s="1"/>
  <c r="J67" i="13" s="1"/>
  <c r="F35" i="26"/>
  <c r="F32" i="13" s="1"/>
  <c r="F66" i="13" s="1"/>
  <c r="I35" i="26"/>
  <c r="I32" i="13" s="1"/>
  <c r="I66" i="13" s="1"/>
  <c r="D35" i="26"/>
  <c r="D32" i="13" s="1"/>
  <c r="D66" i="13" s="1"/>
  <c r="O36" i="26"/>
  <c r="O33" i="13" s="1"/>
  <c r="O67" i="13" s="1"/>
  <c r="Q36" i="26"/>
  <c r="Q33" i="13" s="1"/>
  <c r="Q67" i="13" s="1"/>
  <c r="F36" i="26"/>
  <c r="F33" i="13" s="1"/>
  <c r="F67" i="13" s="1"/>
  <c r="E35" i="26"/>
  <c r="E32" i="13" s="1"/>
  <c r="E66" i="13" s="1"/>
  <c r="R35" i="26"/>
  <c r="R32" i="13" s="1"/>
  <c r="R66" i="13" s="1"/>
  <c r="O35" i="26"/>
  <c r="O32" i="13" s="1"/>
  <c r="O66" i="13" s="1"/>
  <c r="W36" i="26"/>
  <c r="W33" i="13" s="1"/>
  <c r="W67" i="13" s="1"/>
  <c r="G36" i="26"/>
  <c r="G33" i="13" s="1"/>
  <c r="G67" i="13" s="1"/>
  <c r="Q35" i="26"/>
  <c r="Q32" i="13" s="1"/>
  <c r="Q66" i="13" s="1"/>
  <c r="G35" i="26"/>
  <c r="G32" i="13" s="1"/>
  <c r="G66" i="13" s="1"/>
  <c r="K35" i="26"/>
  <c r="K32" i="13" s="1"/>
  <c r="K66" i="13" s="1"/>
  <c r="L35" i="26"/>
  <c r="L32" i="13" s="1"/>
  <c r="L66" i="13" s="1"/>
  <c r="W35" i="26"/>
  <c r="W32" i="13" s="1"/>
  <c r="P35" i="26"/>
  <c r="P32" i="13" s="1"/>
  <c r="P66" i="13" s="1"/>
  <c r="D36" i="26"/>
  <c r="D33" i="13" s="1"/>
  <c r="D67" i="13" s="1"/>
  <c r="I36" i="26"/>
  <c r="I33" i="13" s="1"/>
  <c r="I67" i="13" s="1"/>
  <c r="N36" i="26"/>
  <c r="N33" i="13" s="1"/>
  <c r="N67" i="13" s="1"/>
  <c r="Y35" i="26"/>
  <c r="Y32" i="13" s="1"/>
  <c r="Y66" i="13" s="1"/>
  <c r="M36" i="26"/>
  <c r="M33" i="13" s="1"/>
  <c r="M67" i="13" s="1"/>
  <c r="Y36" i="26"/>
  <c r="Y33" i="13" s="1"/>
  <c r="Y67" i="13" s="1"/>
  <c r="P36" i="26"/>
  <c r="P33" i="13" s="1"/>
  <c r="P67" i="13" s="1"/>
  <c r="C35" i="26"/>
  <c r="C32" i="13" s="1"/>
  <c r="C66" i="13" s="1"/>
  <c r="C36" i="26"/>
  <c r="C33" i="13" s="1"/>
  <c r="C67" i="13" s="1"/>
  <c r="D162" i="8"/>
  <c r="C36" i="13"/>
  <c r="C70" i="13" s="1"/>
  <c r="C243" i="26" s="1"/>
  <c r="C73" i="26" s="1"/>
  <c r="C175" i="26" s="1"/>
  <c r="AA159" i="8"/>
  <c r="Z34" i="13" s="1"/>
  <c r="Z68" i="13" s="1"/>
  <c r="Z241" i="26" s="1"/>
  <c r="Z71" i="26" s="1"/>
  <c r="Z173" i="26" s="1"/>
  <c r="AF216" i="26"/>
  <c r="AF46" i="26" s="1"/>
  <c r="AG136" i="8"/>
  <c r="AF11" i="13" s="1"/>
  <c r="AF45" i="13" s="1"/>
  <c r="AD216" i="26"/>
  <c r="AD46" i="26" s="1"/>
  <c r="AE136" i="8"/>
  <c r="AD11" i="13" s="1"/>
  <c r="AD45" i="13" s="1"/>
  <c r="AE216" i="26"/>
  <c r="AE46" i="26" s="1"/>
  <c r="AF136" i="8"/>
  <c r="AE11" i="13" s="1"/>
  <c r="AE45" i="13" s="1"/>
  <c r="AC216" i="26"/>
  <c r="AC46" i="26" s="1"/>
  <c r="AD136" i="8"/>
  <c r="AC11" i="13" s="1"/>
  <c r="AC45" i="13" s="1"/>
  <c r="AA216" i="26"/>
  <c r="AA46" i="26" s="1"/>
  <c r="AB216" i="26"/>
  <c r="AB46" i="26" s="1"/>
  <c r="AB136" i="8"/>
  <c r="AA11" i="13" s="1"/>
  <c r="AA45" i="13" s="1"/>
  <c r="AC136" i="8"/>
  <c r="AB11" i="13" s="1"/>
  <c r="AB45" i="13" s="1"/>
  <c r="Z216" i="26"/>
  <c r="Z46" i="26" s="1"/>
  <c r="Z114" i="26" s="1"/>
  <c r="N161" i="8"/>
  <c r="M36" i="13" s="1"/>
  <c r="M70" i="13" s="1"/>
  <c r="M243" i="26" s="1"/>
  <c r="M73" i="26" s="1"/>
  <c r="M175" i="26" s="1"/>
  <c r="F161" i="8"/>
  <c r="E36" i="13" s="1"/>
  <c r="E70" i="13" s="1"/>
  <c r="E243" i="26" s="1"/>
  <c r="E73" i="26" s="1"/>
  <c r="E175" i="26" s="1"/>
  <c r="V161" i="8"/>
  <c r="U36" i="13" s="1"/>
  <c r="U70" i="13" s="1"/>
  <c r="U243" i="26" s="1"/>
  <c r="U73" i="26" s="1"/>
  <c r="U175" i="26" s="1"/>
  <c r="Z161" i="8"/>
  <c r="Y36" i="13" s="1"/>
  <c r="Y70" i="13" s="1"/>
  <c r="Y243" i="26" s="1"/>
  <c r="Y73" i="26" s="1"/>
  <c r="Y175" i="26" s="1"/>
  <c r="R161" i="8"/>
  <c r="Q36" i="13" s="1"/>
  <c r="Q70" i="13" s="1"/>
  <c r="Q243" i="26" s="1"/>
  <c r="Q73" i="26" s="1"/>
  <c r="Q175" i="26" s="1"/>
  <c r="W161" i="8"/>
  <c r="V36" i="13" s="1"/>
  <c r="V70" i="13" s="1"/>
  <c r="V243" i="26" s="1"/>
  <c r="V73" i="26" s="1"/>
  <c r="V175" i="26" s="1"/>
  <c r="L161" i="8"/>
  <c r="K36" i="13" s="1"/>
  <c r="K70" i="13" s="1"/>
  <c r="K243" i="26" s="1"/>
  <c r="K73" i="26" s="1"/>
  <c r="K175" i="26" s="1"/>
  <c r="P161" i="8"/>
  <c r="O36" i="13" s="1"/>
  <c r="O70" i="13" s="1"/>
  <c r="O243" i="26" s="1"/>
  <c r="O73" i="26" s="1"/>
  <c r="O175" i="26" s="1"/>
  <c r="K161" i="8"/>
  <c r="J36" i="13" s="1"/>
  <c r="J70" i="13" s="1"/>
  <c r="J243" i="26" s="1"/>
  <c r="J73" i="26" s="1"/>
  <c r="J175" i="26" s="1"/>
  <c r="X161" i="8"/>
  <c r="W36" i="13" s="1"/>
  <c r="W70" i="13" s="1"/>
  <c r="W243" i="26" s="1"/>
  <c r="W73" i="26" s="1"/>
  <c r="W175" i="26" s="1"/>
  <c r="I161" i="8"/>
  <c r="H36" i="13" s="1"/>
  <c r="H70" i="13" s="1"/>
  <c r="H243" i="26" s="1"/>
  <c r="H73" i="26" s="1"/>
  <c r="H175" i="26" s="1"/>
  <c r="T161" i="8"/>
  <c r="S36" i="13" s="1"/>
  <c r="S70" i="13" s="1"/>
  <c r="S243" i="26" s="1"/>
  <c r="S73" i="26" s="1"/>
  <c r="S175" i="26" s="1"/>
  <c r="Q161" i="8"/>
  <c r="P36" i="13" s="1"/>
  <c r="P70" i="13" s="1"/>
  <c r="P243" i="26" s="1"/>
  <c r="P73" i="26" s="1"/>
  <c r="P175" i="26" s="1"/>
  <c r="S161" i="8"/>
  <c r="R36" i="13" s="1"/>
  <c r="R70" i="13" s="1"/>
  <c r="R243" i="26" s="1"/>
  <c r="R73" i="26" s="1"/>
  <c r="R175" i="26" s="1"/>
  <c r="E161" i="8"/>
  <c r="D36" i="13" s="1"/>
  <c r="D70" i="13" s="1"/>
  <c r="D243" i="26" s="1"/>
  <c r="D73" i="26" s="1"/>
  <c r="D175" i="26" s="1"/>
  <c r="M161" i="8"/>
  <c r="L36" i="13" s="1"/>
  <c r="L70" i="13" s="1"/>
  <c r="L243" i="26" s="1"/>
  <c r="L73" i="26" s="1"/>
  <c r="L175" i="26" s="1"/>
  <c r="U161" i="8"/>
  <c r="T36" i="13" s="1"/>
  <c r="T70" i="13" s="1"/>
  <c r="T243" i="26" s="1"/>
  <c r="T73" i="26" s="1"/>
  <c r="T175" i="26" s="1"/>
  <c r="Y161" i="8"/>
  <c r="X36" i="13" s="1"/>
  <c r="X70" i="13" s="1"/>
  <c r="X243" i="26" s="1"/>
  <c r="X73" i="26" s="1"/>
  <c r="X175" i="26" s="1"/>
  <c r="H161" i="8"/>
  <c r="G36" i="13" s="1"/>
  <c r="G70" i="13" s="1"/>
  <c r="G243" i="26" s="1"/>
  <c r="G73" i="26" s="1"/>
  <c r="G175" i="26" s="1"/>
  <c r="J161" i="8"/>
  <c r="I36" i="13" s="1"/>
  <c r="I70" i="13" s="1"/>
  <c r="I243" i="26" s="1"/>
  <c r="I73" i="26" s="1"/>
  <c r="I175" i="26" s="1"/>
  <c r="O161" i="8"/>
  <c r="N36" i="13" s="1"/>
  <c r="N70" i="13" s="1"/>
  <c r="N243" i="26" s="1"/>
  <c r="N73" i="26" s="1"/>
  <c r="N175" i="26" s="1"/>
  <c r="G161" i="8"/>
  <c r="F36" i="13" s="1"/>
  <c r="F70" i="13" s="1"/>
  <c r="F243" i="26" s="1"/>
  <c r="F73" i="26" s="1"/>
  <c r="F175" i="26" s="1"/>
  <c r="AF137" i="26"/>
  <c r="AD137" i="26"/>
  <c r="AC137" i="26"/>
  <c r="AE137" i="26"/>
  <c r="AB137" i="26"/>
  <c r="AA137" i="26"/>
  <c r="AF260" i="8"/>
  <c r="AF266" i="8"/>
  <c r="AD260" i="8"/>
  <c r="AD266" i="8"/>
  <c r="AB266" i="8"/>
  <c r="AB260" i="8"/>
  <c r="AE260" i="8"/>
  <c r="AE266" i="8"/>
  <c r="AC266" i="8"/>
  <c r="AC260" i="8"/>
  <c r="AG260" i="8"/>
  <c r="AG266" i="8"/>
  <c r="Z80" i="26"/>
  <c r="Z10" i="13"/>
  <c r="Z44" i="13" s="1"/>
  <c r="Z11" i="13"/>
  <c r="Z45" i="13" s="1"/>
  <c r="Z218" i="26" s="1"/>
  <c r="Z48" i="26" s="1"/>
  <c r="Z116" i="26" s="1"/>
  <c r="C103" i="26"/>
  <c r="C137" i="26"/>
  <c r="Q137" i="26"/>
  <c r="Q103" i="26"/>
  <c r="S137" i="26"/>
  <c r="S103" i="26"/>
  <c r="P137" i="26"/>
  <c r="P103" i="26"/>
  <c r="O137" i="26"/>
  <c r="O103" i="26"/>
  <c r="M137" i="26"/>
  <c r="M103" i="26"/>
  <c r="R137" i="26"/>
  <c r="R103" i="26"/>
  <c r="E137" i="26"/>
  <c r="E103" i="26"/>
  <c r="G137" i="26"/>
  <c r="G103" i="26"/>
  <c r="N137" i="26"/>
  <c r="N103" i="26"/>
  <c r="F137" i="26"/>
  <c r="F103" i="26"/>
  <c r="D137" i="26"/>
  <c r="D103" i="26"/>
  <c r="K137" i="26"/>
  <c r="K103" i="26"/>
  <c r="L137" i="26"/>
  <c r="L103" i="26"/>
  <c r="J137" i="26"/>
  <c r="J103" i="26"/>
  <c r="T137" i="26"/>
  <c r="T103" i="26"/>
  <c r="H137" i="26"/>
  <c r="H103" i="26"/>
  <c r="I137" i="26"/>
  <c r="I103" i="26"/>
  <c r="W30" i="13"/>
  <c r="Y31" i="13"/>
  <c r="Y65" i="13" s="1"/>
  <c r="R31" i="13"/>
  <c r="R65" i="13" s="1"/>
  <c r="X28" i="13"/>
  <c r="N27" i="13"/>
  <c r="N61" i="13" s="1"/>
  <c r="Q29" i="13"/>
  <c r="Q63" i="13" s="1"/>
  <c r="U29" i="13"/>
  <c r="J30" i="13"/>
  <c r="J64" i="13" s="1"/>
  <c r="D31" i="13"/>
  <c r="D65" i="13" s="1"/>
  <c r="V29" i="13"/>
  <c r="I29" i="13"/>
  <c r="I63" i="13" s="1"/>
  <c r="R28" i="13"/>
  <c r="R62" i="13" s="1"/>
  <c r="L28" i="13"/>
  <c r="L62" i="13" s="1"/>
  <c r="Q28" i="13"/>
  <c r="Q62" i="13" s="1"/>
  <c r="T30" i="13"/>
  <c r="T64" i="13" s="1"/>
  <c r="P31" i="13"/>
  <c r="P65" i="13" s="1"/>
  <c r="F29" i="13"/>
  <c r="F63" i="13" s="1"/>
  <c r="G28" i="13"/>
  <c r="G62" i="13" s="1"/>
  <c r="C27" i="13"/>
  <c r="C61" i="13" s="1"/>
  <c r="H27" i="13"/>
  <c r="H61" i="13" s="1"/>
  <c r="C29" i="13"/>
  <c r="C63" i="13" s="1"/>
  <c r="N31" i="13"/>
  <c r="N65" i="13" s="1"/>
  <c r="T31" i="13"/>
  <c r="T65" i="13" s="1"/>
  <c r="R27" i="13"/>
  <c r="R61" i="13" s="1"/>
  <c r="F27" i="13"/>
  <c r="F61" i="13" s="1"/>
  <c r="R29" i="13"/>
  <c r="R63" i="13" s="1"/>
  <c r="V31" i="13"/>
  <c r="L29" i="13"/>
  <c r="L63" i="13" s="1"/>
  <c r="G29" i="13"/>
  <c r="G63" i="13" s="1"/>
  <c r="I31" i="13"/>
  <c r="I65" i="13" s="1"/>
  <c r="K30" i="13"/>
  <c r="K64" i="13" s="1"/>
  <c r="E28" i="13"/>
  <c r="E62" i="13" s="1"/>
  <c r="U28" i="13"/>
  <c r="Y28" i="13"/>
  <c r="Y62" i="13" s="1"/>
  <c r="L27" i="13"/>
  <c r="L61" i="13" s="1"/>
  <c r="X31" i="13"/>
  <c r="W28" i="13"/>
  <c r="J27" i="13"/>
  <c r="J61" i="13" s="1"/>
  <c r="E29" i="13"/>
  <c r="E63" i="13" s="1"/>
  <c r="X27" i="13"/>
  <c r="E31" i="13"/>
  <c r="E65" i="13" s="1"/>
  <c r="P30" i="13"/>
  <c r="P64" i="13" s="1"/>
  <c r="U27" i="13"/>
  <c r="V30" i="13"/>
  <c r="Q27" i="13"/>
  <c r="Q61" i="13" s="1"/>
  <c r="O27" i="13"/>
  <c r="O61" i="13" s="1"/>
  <c r="T29" i="13"/>
  <c r="T63" i="13" s="1"/>
  <c r="G31" i="13"/>
  <c r="G65" i="13" s="1"/>
  <c r="N30" i="13"/>
  <c r="N64" i="13" s="1"/>
  <c r="S28" i="13"/>
  <c r="S62" i="13" s="1"/>
  <c r="M28" i="13"/>
  <c r="M62" i="13" s="1"/>
  <c r="T28" i="13"/>
  <c r="T62" i="13" s="1"/>
  <c r="W27" i="13"/>
  <c r="F31" i="13"/>
  <c r="F65" i="13" s="1"/>
  <c r="J31" i="13"/>
  <c r="J65" i="13" s="1"/>
  <c r="M29" i="13"/>
  <c r="M63" i="13" s="1"/>
  <c r="R30" i="13"/>
  <c r="R64" i="13" s="1"/>
  <c r="O29" i="13"/>
  <c r="O63" i="13" s="1"/>
  <c r="V27" i="13"/>
  <c r="I30" i="13"/>
  <c r="I64" i="13" s="1"/>
  <c r="D27" i="13"/>
  <c r="D61" i="13" s="1"/>
  <c r="K31" i="13"/>
  <c r="K65" i="13" s="1"/>
  <c r="C31" i="13"/>
  <c r="C65" i="13" s="1"/>
  <c r="W29" i="13"/>
  <c r="D29" i="13"/>
  <c r="D63" i="13" s="1"/>
  <c r="H31" i="13"/>
  <c r="H65" i="13" s="1"/>
  <c r="O28" i="13"/>
  <c r="O62" i="13" s="1"/>
  <c r="F28" i="13"/>
  <c r="F62" i="13" s="1"/>
  <c r="S31" i="13"/>
  <c r="S65" i="13" s="1"/>
  <c r="I27" i="13"/>
  <c r="I61" i="13" s="1"/>
  <c r="F30" i="13"/>
  <c r="F64" i="13" s="1"/>
  <c r="D30" i="13"/>
  <c r="D64" i="13" s="1"/>
  <c r="W31" i="13"/>
  <c r="Q31" i="13"/>
  <c r="Q65" i="13" s="1"/>
  <c r="K29" i="13"/>
  <c r="K63" i="13" s="1"/>
  <c r="E30" i="13"/>
  <c r="E64" i="13" s="1"/>
  <c r="C30" i="13"/>
  <c r="C64" i="13" s="1"/>
  <c r="I28" i="13"/>
  <c r="I62" i="13" s="1"/>
  <c r="V28" i="13"/>
  <c r="J29" i="13"/>
  <c r="J63" i="13" s="1"/>
  <c r="Q30" i="13"/>
  <c r="Q64" i="13" s="1"/>
  <c r="S29" i="13"/>
  <c r="S63" i="13" s="1"/>
  <c r="Y27" i="13"/>
  <c r="Y61" i="13" s="1"/>
  <c r="G27" i="13"/>
  <c r="G61" i="13" s="1"/>
  <c r="L30" i="13"/>
  <c r="L64" i="13" s="1"/>
  <c r="K27" i="13"/>
  <c r="K61" i="13" s="1"/>
  <c r="O31" i="13"/>
  <c r="O65" i="13" s="1"/>
  <c r="N29" i="13"/>
  <c r="N63" i="13" s="1"/>
  <c r="U30" i="13"/>
  <c r="H30" i="13"/>
  <c r="H64" i="13" s="1"/>
  <c r="M31" i="13"/>
  <c r="M65" i="13" s="1"/>
  <c r="H29" i="13"/>
  <c r="H63" i="13" s="1"/>
  <c r="E27" i="13"/>
  <c r="E61" i="13" s="1"/>
  <c r="C28" i="13"/>
  <c r="C62" i="13" s="1"/>
  <c r="N28" i="13"/>
  <c r="N62" i="13" s="1"/>
  <c r="D28" i="13"/>
  <c r="D62" i="13" s="1"/>
  <c r="K28" i="13"/>
  <c r="K62" i="13" s="1"/>
  <c r="U31" i="13"/>
  <c r="L31" i="13"/>
  <c r="L65" i="13" s="1"/>
  <c r="G30" i="13"/>
  <c r="G64" i="13" s="1"/>
  <c r="Y29" i="13"/>
  <c r="Y63" i="13" s="1"/>
  <c r="O30" i="13"/>
  <c r="O64" i="13" s="1"/>
  <c r="T27" i="13"/>
  <c r="T61" i="13" s="1"/>
  <c r="P29" i="13"/>
  <c r="P63" i="13" s="1"/>
  <c r="Y30" i="13"/>
  <c r="Y64" i="13" s="1"/>
  <c r="P27" i="13"/>
  <c r="P61" i="13" s="1"/>
  <c r="S27" i="13"/>
  <c r="S61" i="13" s="1"/>
  <c r="X30" i="13"/>
  <c r="M30" i="13"/>
  <c r="M64" i="13" s="1"/>
  <c r="X29" i="13"/>
  <c r="M27" i="13"/>
  <c r="M61" i="13" s="1"/>
  <c r="H28" i="13"/>
  <c r="H62" i="13" s="1"/>
  <c r="J28" i="13"/>
  <c r="J62" i="13" s="1"/>
  <c r="P28" i="13"/>
  <c r="P62" i="13" s="1"/>
  <c r="X212" i="8"/>
  <c r="W22" i="26" s="1"/>
  <c r="M218" i="8"/>
  <c r="L28" i="26" s="1"/>
  <c r="W202" i="8"/>
  <c r="V12" i="26" s="1"/>
  <c r="Q208" i="8"/>
  <c r="P18" i="26" s="1"/>
  <c r="P216" i="8"/>
  <c r="O26" i="26" s="1"/>
  <c r="E216" i="8"/>
  <c r="D26" i="26" s="1"/>
  <c r="G205" i="8"/>
  <c r="F15" i="26" s="1"/>
  <c r="Y209" i="8"/>
  <c r="X19" i="26" s="1"/>
  <c r="S204" i="8"/>
  <c r="R14" i="26" s="1"/>
  <c r="M216" i="8"/>
  <c r="L26" i="26" s="1"/>
  <c r="W219" i="8"/>
  <c r="V29" i="26" s="1"/>
  <c r="X208" i="8"/>
  <c r="W18" i="26" s="1"/>
  <c r="G202" i="8"/>
  <c r="F12" i="26" s="1"/>
  <c r="Z217" i="8"/>
  <c r="Y27" i="26" s="1"/>
  <c r="X216" i="8"/>
  <c r="W26" i="26" s="1"/>
  <c r="E202" i="8"/>
  <c r="D12" i="26" s="1"/>
  <c r="D9" i="13" s="1"/>
  <c r="J208" i="8"/>
  <c r="I18" i="26" s="1"/>
  <c r="M206" i="8"/>
  <c r="L16" i="26" s="1"/>
  <c r="N217" i="8"/>
  <c r="M27" i="26" s="1"/>
  <c r="H212" i="8"/>
  <c r="G22" i="26" s="1"/>
  <c r="L204" i="8"/>
  <c r="K14" i="26" s="1"/>
  <c r="Y211" i="8"/>
  <c r="X21" i="26" s="1"/>
  <c r="J204" i="8"/>
  <c r="I14" i="26" s="1"/>
  <c r="E203" i="8"/>
  <c r="D13" i="26" s="1"/>
  <c r="E217" i="8"/>
  <c r="D27" i="26" s="1"/>
  <c r="V216" i="8"/>
  <c r="U26" i="26" s="1"/>
  <c r="G215" i="8"/>
  <c r="F25" i="26" s="1"/>
  <c r="L212" i="8"/>
  <c r="K22" i="26" s="1"/>
  <c r="Y219" i="8"/>
  <c r="X29" i="26" s="1"/>
  <c r="X203" i="8"/>
  <c r="W13" i="26" s="1"/>
  <c r="S208" i="8"/>
  <c r="R18" i="26" s="1"/>
  <c r="R214" i="8"/>
  <c r="Q24" i="26" s="1"/>
  <c r="M215" i="8"/>
  <c r="L25" i="26" s="1"/>
  <c r="V206" i="8"/>
  <c r="U16" i="26" s="1"/>
  <c r="W215" i="8"/>
  <c r="V25" i="26" s="1"/>
  <c r="L210" i="8"/>
  <c r="K20" i="26" s="1"/>
  <c r="I202" i="8"/>
  <c r="H12" i="26" s="1"/>
  <c r="W213" i="8"/>
  <c r="V23" i="26" s="1"/>
  <c r="Z205" i="8"/>
  <c r="Y15" i="26" s="1"/>
  <c r="U219" i="8"/>
  <c r="T29" i="26" s="1"/>
  <c r="N210" i="8"/>
  <c r="M20" i="26" s="1"/>
  <c r="W209" i="8"/>
  <c r="V19" i="26" s="1"/>
  <c r="X207" i="8"/>
  <c r="W17" i="26" s="1"/>
  <c r="I207" i="8"/>
  <c r="H17" i="26" s="1"/>
  <c r="T206" i="8"/>
  <c r="S16" i="26" s="1"/>
  <c r="F209" i="8"/>
  <c r="E19" i="26" s="1"/>
  <c r="S202" i="8"/>
  <c r="R12" i="26" s="1"/>
  <c r="R208" i="8"/>
  <c r="Q18" i="26" s="1"/>
  <c r="U204" i="8"/>
  <c r="T14" i="26" s="1"/>
  <c r="N218" i="8"/>
  <c r="M28" i="26" s="1"/>
  <c r="W216" i="8"/>
  <c r="V26" i="26" s="1"/>
  <c r="X202" i="8"/>
  <c r="W12" i="26" s="1"/>
  <c r="Y215" i="8"/>
  <c r="X25" i="26" s="1"/>
  <c r="E218" i="8"/>
  <c r="D28" i="26" s="1"/>
  <c r="V202" i="8"/>
  <c r="U12" i="26" s="1"/>
  <c r="Y204" i="8"/>
  <c r="X14" i="26" s="1"/>
  <c r="X205" i="8"/>
  <c r="W15" i="26" s="1"/>
  <c r="S210" i="8"/>
  <c r="R20" i="26" s="1"/>
  <c r="R216" i="8"/>
  <c r="Q26" i="26" s="1"/>
  <c r="U216" i="8"/>
  <c r="T26" i="26" s="1"/>
  <c r="F214" i="8"/>
  <c r="E24" i="26" s="1"/>
  <c r="W212" i="8"/>
  <c r="V22" i="26" s="1"/>
  <c r="L207" i="8"/>
  <c r="K17" i="26" s="1"/>
  <c r="Q219" i="8"/>
  <c r="P29" i="26" s="1"/>
  <c r="S218" i="8"/>
  <c r="R28" i="26" s="1"/>
  <c r="G217" i="8"/>
  <c r="F27" i="26" s="1"/>
  <c r="U206" i="8"/>
  <c r="T16" i="26" s="1"/>
  <c r="J203" i="8"/>
  <c r="I13" i="26" s="1"/>
  <c r="V208" i="8"/>
  <c r="U18" i="26" s="1"/>
  <c r="O217" i="8"/>
  <c r="N27" i="26" s="1"/>
  <c r="R218" i="8"/>
  <c r="Q28" i="26" s="1"/>
  <c r="V204" i="8"/>
  <c r="U14" i="26" s="1"/>
  <c r="L203" i="8"/>
  <c r="K13" i="26" s="1"/>
  <c r="U211" i="8"/>
  <c r="T21" i="26" s="1"/>
  <c r="W210" i="8"/>
  <c r="V20" i="26" s="1"/>
  <c r="Q204" i="8"/>
  <c r="P14" i="26" s="1"/>
  <c r="U218" i="8"/>
  <c r="T28" i="26" s="1"/>
  <c r="W208" i="8"/>
  <c r="V18" i="26" s="1"/>
  <c r="I213" i="8"/>
  <c r="H23" i="26" s="1"/>
  <c r="W206" i="8"/>
  <c r="V16" i="26" s="1"/>
  <c r="N214" i="8"/>
  <c r="M24" i="26" s="1"/>
  <c r="S216" i="8"/>
  <c r="R26" i="26" s="1"/>
  <c r="D216" i="8"/>
  <c r="C26" i="26" s="1"/>
  <c r="V213" i="8"/>
  <c r="U23" i="26" s="1"/>
  <c r="W204" i="8"/>
  <c r="V14" i="26" s="1"/>
  <c r="L216" i="8"/>
  <c r="K26" i="26" s="1"/>
  <c r="Y206" i="8"/>
  <c r="X16" i="26" s="1"/>
  <c r="M202" i="8"/>
  <c r="L12" i="26" s="1"/>
  <c r="T208" i="8"/>
  <c r="S18" i="26" s="1"/>
  <c r="Y202" i="8"/>
  <c r="X12" i="26" s="1"/>
  <c r="O208" i="8"/>
  <c r="N18" i="26" s="1"/>
  <c r="S209" i="8"/>
  <c r="R19" i="26" s="1"/>
  <c r="Z207" i="8"/>
  <c r="Y17" i="26" s="1"/>
  <c r="U215" i="8"/>
  <c r="T25" i="26" s="1"/>
  <c r="N216" i="8"/>
  <c r="M26" i="26" s="1"/>
  <c r="H214" i="8"/>
  <c r="G24" i="26" s="1"/>
  <c r="O211" i="8"/>
  <c r="N21" i="26" s="1"/>
  <c r="Y214" i="8"/>
  <c r="X24" i="26" s="1"/>
  <c r="S217" i="8"/>
  <c r="R27" i="26" s="1"/>
  <c r="L205" i="8"/>
  <c r="K15" i="26" s="1"/>
  <c r="D217" i="8"/>
  <c r="C27" i="26" s="1"/>
  <c r="G204" i="8"/>
  <c r="F14" i="26" s="1"/>
  <c r="U214" i="8"/>
  <c r="T24" i="26" s="1"/>
  <c r="H211" i="8"/>
  <c r="G21" i="26" s="1"/>
  <c r="Y216" i="8"/>
  <c r="X26" i="26" s="1"/>
  <c r="G203" i="8"/>
  <c r="F13" i="26" s="1"/>
  <c r="M208" i="8"/>
  <c r="L18" i="26" s="1"/>
  <c r="W211" i="8"/>
  <c r="V21" i="26" s="1"/>
  <c r="W205" i="8"/>
  <c r="V15" i="26" s="1"/>
  <c r="O209" i="8"/>
  <c r="N19" i="26" s="1"/>
  <c r="R203" i="8"/>
  <c r="Q13" i="26" s="1"/>
  <c r="V212" i="8"/>
  <c r="U22" i="26" s="1"/>
  <c r="L217" i="8"/>
  <c r="K27" i="26" s="1"/>
  <c r="H207" i="8"/>
  <c r="G17" i="26" s="1"/>
  <c r="Z203" i="8"/>
  <c r="Y13" i="26" s="1"/>
  <c r="N209" i="8"/>
  <c r="M19" i="26" s="1"/>
  <c r="L208" i="8"/>
  <c r="K18" i="26" s="1"/>
  <c r="E211" i="8"/>
  <c r="D21" i="26" s="1"/>
  <c r="K202" i="8"/>
  <c r="J12" i="26" s="1"/>
  <c r="R219" i="8"/>
  <c r="Q29" i="26" s="1"/>
  <c r="D212" i="8"/>
  <c r="C22" i="26" s="1"/>
  <c r="V218" i="8"/>
  <c r="U28" i="26" s="1"/>
  <c r="P206" i="8"/>
  <c r="O16" i="26" s="1"/>
  <c r="O216" i="8"/>
  <c r="N26" i="26" s="1"/>
  <c r="N212" i="8"/>
  <c r="M22" i="26" s="1"/>
  <c r="R211" i="8"/>
  <c r="Q21" i="26" s="1"/>
  <c r="K210" i="8"/>
  <c r="J20" i="26" s="1"/>
  <c r="J202" i="8"/>
  <c r="I12" i="26" s="1"/>
  <c r="M207" i="8"/>
  <c r="L17" i="26" s="1"/>
  <c r="V215" i="8"/>
  <c r="U25" i="26" s="1"/>
  <c r="W207" i="8"/>
  <c r="V17" i="26" s="1"/>
  <c r="O210" i="8"/>
  <c r="N20" i="26" s="1"/>
  <c r="P209" i="8"/>
  <c r="O19" i="26" s="1"/>
  <c r="Y212" i="8"/>
  <c r="X22" i="26" s="1"/>
  <c r="Z210" i="8"/>
  <c r="Y20" i="26" s="1"/>
  <c r="U210" i="8"/>
  <c r="T20" i="26" s="1"/>
  <c r="V207" i="8"/>
  <c r="U17" i="26" s="1"/>
  <c r="H209" i="8"/>
  <c r="G19" i="26" s="1"/>
  <c r="O206" i="8"/>
  <c r="N16" i="26" s="1"/>
  <c r="Q216" i="8"/>
  <c r="P26" i="26" s="1"/>
  <c r="X204" i="8"/>
  <c r="W14" i="26" s="1"/>
  <c r="J218" i="8"/>
  <c r="I28" i="26" s="1"/>
  <c r="E209" i="8"/>
  <c r="D19" i="26" s="1"/>
  <c r="U212" i="8"/>
  <c r="T22" i="26" s="1"/>
  <c r="V214" i="8"/>
  <c r="U24" i="26" s="1"/>
  <c r="H217" i="8"/>
  <c r="G27" i="26" s="1"/>
  <c r="L218" i="8"/>
  <c r="K28" i="26" s="1"/>
  <c r="Q212" i="8"/>
  <c r="P22" i="26" s="1"/>
  <c r="H218" i="8"/>
  <c r="G28" i="26" s="1"/>
  <c r="V210" i="8"/>
  <c r="U20" i="26" s="1"/>
  <c r="S206" i="8"/>
  <c r="R16" i="26" s="1"/>
  <c r="E207" i="8"/>
  <c r="D17" i="26" s="1"/>
  <c r="D214" i="8"/>
  <c r="C24" i="26" s="1"/>
  <c r="V217" i="8"/>
  <c r="U27" i="26" s="1"/>
  <c r="H206" i="8"/>
  <c r="G16" i="26" s="1"/>
  <c r="L214" i="8"/>
  <c r="K24" i="26" s="1"/>
  <c r="R210" i="8"/>
  <c r="Q20" i="26" s="1"/>
  <c r="M214" i="8"/>
  <c r="L24" i="26" s="1"/>
  <c r="T209" i="8"/>
  <c r="S19" i="26" s="1"/>
  <c r="S207" i="8"/>
  <c r="R17" i="26" s="1"/>
  <c r="I212" i="8"/>
  <c r="H22" i="26" s="1"/>
  <c r="Z206" i="8"/>
  <c r="Y16" i="26" s="1"/>
  <c r="D211" i="8"/>
  <c r="C21" i="26" s="1"/>
  <c r="N204" i="8"/>
  <c r="M14" i="26" s="1"/>
  <c r="H210" i="8"/>
  <c r="G20" i="26" s="1"/>
  <c r="O207" i="8"/>
  <c r="N17" i="26" s="1"/>
  <c r="Y208" i="8"/>
  <c r="X18" i="26" s="1"/>
  <c r="O219" i="8"/>
  <c r="N29" i="26" s="1"/>
  <c r="N205" i="8"/>
  <c r="M15" i="26" s="1"/>
  <c r="S215" i="8"/>
  <c r="R25" i="26" s="1"/>
  <c r="D210" i="8"/>
  <c r="C20" i="26" s="1"/>
  <c r="P202" i="8"/>
  <c r="O12" i="26" s="1"/>
  <c r="T218" i="8"/>
  <c r="S28" i="26" s="1"/>
  <c r="Z208" i="8"/>
  <c r="Y18" i="26" s="1"/>
  <c r="J216" i="8"/>
  <c r="I26" i="26" s="1"/>
  <c r="U203" i="8"/>
  <c r="T13" i="26" s="1"/>
  <c r="T205" i="8"/>
  <c r="S15" i="26" s="1"/>
  <c r="H219" i="8"/>
  <c r="G29" i="26" s="1"/>
  <c r="I209" i="8"/>
  <c r="H19" i="26" s="1"/>
  <c r="L219" i="8"/>
  <c r="K29" i="26" s="1"/>
  <c r="E204" i="8"/>
  <c r="D14" i="26" s="1"/>
  <c r="J210" i="8"/>
  <c r="I20" i="26" s="1"/>
  <c r="Z209" i="8"/>
  <c r="Y19" i="26" s="1"/>
  <c r="D205" i="8"/>
  <c r="C15" i="26" s="1"/>
  <c r="T213" i="8"/>
  <c r="S23" i="26" s="1"/>
  <c r="H208" i="8"/>
  <c r="G18" i="26" s="1"/>
  <c r="O205" i="8"/>
  <c r="N15" i="26" s="1"/>
  <c r="Y217" i="8"/>
  <c r="X27" i="26" s="1"/>
  <c r="Q207" i="8"/>
  <c r="P17" i="26" s="1"/>
  <c r="J217" i="8"/>
  <c r="I27" i="26" s="1"/>
  <c r="E219" i="8"/>
  <c r="D29" i="26" s="1"/>
  <c r="D213" i="8"/>
  <c r="C23" i="26" s="1"/>
  <c r="V205" i="8"/>
  <c r="U15" i="26" s="1"/>
  <c r="H216" i="8"/>
  <c r="G26" i="26" s="1"/>
  <c r="L206" i="8"/>
  <c r="K16" i="26" s="1"/>
  <c r="Q203" i="8"/>
  <c r="P13" i="26" s="1"/>
  <c r="P208" i="8"/>
  <c r="O18" i="26" s="1"/>
  <c r="H204" i="8"/>
  <c r="G14" i="26" s="1"/>
  <c r="E212" i="8"/>
  <c r="D22" i="26" s="1"/>
  <c r="D218" i="8"/>
  <c r="C28" i="26" s="1"/>
  <c r="T202" i="8"/>
  <c r="S12" i="26" s="1"/>
  <c r="H202" i="8"/>
  <c r="G12" i="26" s="1"/>
  <c r="O203" i="8"/>
  <c r="N13" i="26" s="1"/>
  <c r="R209" i="8"/>
  <c r="Q19" i="26" s="1"/>
  <c r="U205" i="8"/>
  <c r="T15" i="26" s="1"/>
  <c r="X218" i="8"/>
  <c r="W28" i="26" s="1"/>
  <c r="I203" i="8"/>
  <c r="H13" i="26" s="1"/>
  <c r="Z213" i="8"/>
  <c r="Y23" i="26" s="1"/>
  <c r="D219" i="8"/>
  <c r="C29" i="26" s="1"/>
  <c r="N215" i="8"/>
  <c r="M25" i="26" s="1"/>
  <c r="H215" i="8"/>
  <c r="G25" i="26" s="1"/>
  <c r="O218" i="8"/>
  <c r="N28" i="26" s="1"/>
  <c r="F202" i="8"/>
  <c r="E12" i="26" s="1"/>
  <c r="K208" i="8"/>
  <c r="J18" i="26" s="1"/>
  <c r="W214" i="8"/>
  <c r="V24" i="26" s="1"/>
  <c r="Z212" i="8"/>
  <c r="Y22" i="26" s="1"/>
  <c r="T207" i="8"/>
  <c r="S17" i="26" s="1"/>
  <c r="I211" i="8"/>
  <c r="H21" i="26" s="1"/>
  <c r="K209" i="8"/>
  <c r="J19" i="26" s="1"/>
  <c r="S211" i="8"/>
  <c r="R21" i="26" s="1"/>
  <c r="Z216" i="8"/>
  <c r="Y26" i="26" s="1"/>
  <c r="F208" i="8"/>
  <c r="E18" i="26" s="1"/>
  <c r="T203" i="8"/>
  <c r="S13" i="26" s="1"/>
  <c r="P215" i="8"/>
  <c r="O25" i="26" s="1"/>
  <c r="I218" i="8"/>
  <c r="H28" i="26" s="1"/>
  <c r="G214" i="8"/>
  <c r="F24" i="26" s="1"/>
  <c r="V219" i="8"/>
  <c r="U29" i="26" s="1"/>
  <c r="S205" i="8"/>
  <c r="R15" i="26" s="1"/>
  <c r="R207" i="8"/>
  <c r="Q17" i="26" s="1"/>
  <c r="U202" i="8"/>
  <c r="T12" i="26" s="1"/>
  <c r="T215" i="8"/>
  <c r="S25" i="26" s="1"/>
  <c r="P214" i="8"/>
  <c r="O24" i="26" s="1"/>
  <c r="I219" i="8"/>
  <c r="H29" i="26" s="1"/>
  <c r="M219" i="8"/>
  <c r="L29" i="26" s="1"/>
  <c r="K218" i="8"/>
  <c r="J28" i="26" s="1"/>
  <c r="J209" i="8"/>
  <c r="I19" i="26" s="1"/>
  <c r="Z211" i="8"/>
  <c r="Y21" i="26" s="1"/>
  <c r="F206" i="8"/>
  <c r="E16" i="26" s="1"/>
  <c r="G210" i="8"/>
  <c r="F20" i="26" s="1"/>
  <c r="H213" i="8"/>
  <c r="G23" i="26" s="1"/>
  <c r="O212" i="8"/>
  <c r="N22" i="26" s="1"/>
  <c r="Y205" i="8"/>
  <c r="X15" i="26" s="1"/>
  <c r="Y203" i="8"/>
  <c r="X13" i="26" s="1"/>
  <c r="R204" i="8"/>
  <c r="Q14" i="26" s="1"/>
  <c r="E213" i="8"/>
  <c r="D23" i="26" s="1"/>
  <c r="D206" i="8"/>
  <c r="C16" i="26" s="1"/>
  <c r="V209" i="8"/>
  <c r="U19" i="26" s="1"/>
  <c r="P204" i="8"/>
  <c r="O14" i="26" s="1"/>
  <c r="L209" i="8"/>
  <c r="K19" i="26" s="1"/>
  <c r="Y207" i="8"/>
  <c r="X17" i="26" s="1"/>
  <c r="P205" i="8"/>
  <c r="O15" i="26" s="1"/>
  <c r="Q213" i="8"/>
  <c r="P23" i="26" s="1"/>
  <c r="M213" i="8"/>
  <c r="L23" i="26" s="1"/>
  <c r="F205" i="8"/>
  <c r="E15" i="26" s="1"/>
  <c r="T212" i="8"/>
  <c r="S22" i="26" s="1"/>
  <c r="P212" i="8"/>
  <c r="O22" i="26" s="1"/>
  <c r="I215" i="8"/>
  <c r="H25" i="26" s="1"/>
  <c r="R205" i="8"/>
  <c r="Q15" i="26" s="1"/>
  <c r="U209" i="8"/>
  <c r="T19" i="26" s="1"/>
  <c r="L215" i="8"/>
  <c r="K25" i="26" s="1"/>
  <c r="Z204" i="8"/>
  <c r="Y14" i="26" s="1"/>
  <c r="F203" i="8"/>
  <c r="E13" i="26" s="1"/>
  <c r="J207" i="8"/>
  <c r="I17" i="26" s="1"/>
  <c r="E214" i="8"/>
  <c r="D24" i="26" s="1"/>
  <c r="D215" i="8"/>
  <c r="C25" i="26" s="1"/>
  <c r="V203" i="8"/>
  <c r="U13" i="26" s="1"/>
  <c r="P219" i="8"/>
  <c r="O29" i="26" s="1"/>
  <c r="I214" i="8"/>
  <c r="H24" i="26" s="1"/>
  <c r="K213" i="8"/>
  <c r="J23" i="26" s="1"/>
  <c r="J215" i="8"/>
  <c r="I25" i="26" s="1"/>
  <c r="S203" i="8"/>
  <c r="R13" i="26" s="1"/>
  <c r="H203" i="8"/>
  <c r="G13" i="26" s="1"/>
  <c r="E208" i="8"/>
  <c r="D18" i="26" s="1"/>
  <c r="Q215" i="8"/>
  <c r="P25" i="26" s="1"/>
  <c r="S219" i="8"/>
  <c r="R29" i="26" s="1"/>
  <c r="D207" i="8"/>
  <c r="C17" i="26" s="1"/>
  <c r="P210" i="8"/>
  <c r="O20" i="26" s="1"/>
  <c r="O17" i="13" s="1"/>
  <c r="U217" i="8"/>
  <c r="T27" i="26" s="1"/>
  <c r="E206" i="8"/>
  <c r="D16" i="26" s="1"/>
  <c r="G213" i="8"/>
  <c r="F23" i="26" s="1"/>
  <c r="O202" i="8"/>
  <c r="N12" i="26" s="1"/>
  <c r="K207" i="8"/>
  <c r="J17" i="26" s="1"/>
  <c r="M205" i="8"/>
  <c r="L15" i="26" s="1"/>
  <c r="T204" i="8"/>
  <c r="S14" i="26" s="1"/>
  <c r="O214" i="8"/>
  <c r="N24" i="26" s="1"/>
  <c r="K212" i="8"/>
  <c r="J22" i="26" s="1"/>
  <c r="T219" i="8"/>
  <c r="S29" i="26" s="1"/>
  <c r="I206" i="8"/>
  <c r="H16" i="26" s="1"/>
  <c r="D209" i="8"/>
  <c r="C19" i="26" s="1"/>
  <c r="F212" i="8"/>
  <c r="E22" i="26" s="1"/>
  <c r="J206" i="8"/>
  <c r="I16" i="26" s="1"/>
  <c r="D203" i="8"/>
  <c r="C13" i="26" s="1"/>
  <c r="X214" i="8"/>
  <c r="W24" i="26" s="1"/>
  <c r="K204" i="8"/>
  <c r="J14" i="26" s="1"/>
  <c r="R217" i="8"/>
  <c r="Q27" i="26" s="1"/>
  <c r="P207" i="8"/>
  <c r="O17" i="26" s="1"/>
  <c r="G207" i="8"/>
  <c r="F17" i="26" s="1"/>
  <c r="W218" i="8"/>
  <c r="V28" i="26" s="1"/>
  <c r="T216" i="8"/>
  <c r="S26" i="26" s="1"/>
  <c r="R206" i="8"/>
  <c r="Q16" i="26" s="1"/>
  <c r="T211" i="8"/>
  <c r="S21" i="26" s="1"/>
  <c r="Q214" i="8"/>
  <c r="P24" i="26" s="1"/>
  <c r="K217" i="8"/>
  <c r="J27" i="26" s="1"/>
  <c r="J213" i="8"/>
  <c r="I23" i="26" s="1"/>
  <c r="F215" i="8"/>
  <c r="E25" i="26" s="1"/>
  <c r="P218" i="8"/>
  <c r="O28" i="26" s="1"/>
  <c r="Y210" i="8"/>
  <c r="X20" i="26" s="1"/>
  <c r="R213" i="8"/>
  <c r="Q23" i="26" s="1"/>
  <c r="D202" i="8"/>
  <c r="C12" i="26" s="1"/>
  <c r="P203" i="8"/>
  <c r="O13" i="26" s="1"/>
  <c r="Y213" i="8"/>
  <c r="X23" i="26" s="1"/>
  <c r="F204" i="8"/>
  <c r="E14" i="26" s="1"/>
  <c r="M217" i="8"/>
  <c r="L27" i="26" s="1"/>
  <c r="F211" i="8"/>
  <c r="E21" i="26" s="1"/>
  <c r="P211" i="8"/>
  <c r="O21" i="26" s="1"/>
  <c r="Z215" i="8"/>
  <c r="Y25" i="26" s="1"/>
  <c r="O215" i="8"/>
  <c r="N25" i="26" s="1"/>
  <c r="K205" i="8"/>
  <c r="J15" i="26" s="1"/>
  <c r="E215" i="8"/>
  <c r="D25" i="26" s="1"/>
  <c r="T210" i="8"/>
  <c r="S20" i="26" s="1"/>
  <c r="I210" i="8"/>
  <c r="H20" i="26" s="1"/>
  <c r="J214" i="8"/>
  <c r="I24" i="26" s="1"/>
  <c r="E210" i="8"/>
  <c r="D20" i="26" s="1"/>
  <c r="N213" i="8"/>
  <c r="M23" i="26" s="1"/>
  <c r="W203" i="8"/>
  <c r="V13" i="26" s="1"/>
  <c r="X211" i="8"/>
  <c r="W21" i="26" s="1"/>
  <c r="Q206" i="8"/>
  <c r="P16" i="26" s="1"/>
  <c r="L211" i="8"/>
  <c r="K21" i="26" s="1"/>
  <c r="T214" i="8"/>
  <c r="S24" i="26" s="1"/>
  <c r="S214" i="8"/>
  <c r="R24" i="26" s="1"/>
  <c r="Z202" i="8"/>
  <c r="Y12" i="26" s="1"/>
  <c r="F216" i="8"/>
  <c r="E26" i="26" s="1"/>
  <c r="T217" i="8"/>
  <c r="S27" i="26" s="1"/>
  <c r="X219" i="8"/>
  <c r="W29" i="26" s="1"/>
  <c r="Q202" i="8"/>
  <c r="P12" i="26" s="1"/>
  <c r="G212" i="8"/>
  <c r="F22" i="26" s="1"/>
  <c r="S213" i="8"/>
  <c r="R23" i="26" s="1"/>
  <c r="J205" i="8"/>
  <c r="I15" i="26" s="1"/>
  <c r="E205" i="8"/>
  <c r="D15" i="26" s="1"/>
  <c r="N211" i="8"/>
  <c r="M21" i="26" s="1"/>
  <c r="G206" i="8"/>
  <c r="F16" i="26" s="1"/>
  <c r="X209" i="8"/>
  <c r="W19" i="26" s="1"/>
  <c r="I217" i="8"/>
  <c r="H27" i="26" s="1"/>
  <c r="Q205" i="8"/>
  <c r="P15" i="26" s="1"/>
  <c r="K203" i="8"/>
  <c r="J13" i="26" s="1"/>
  <c r="Z218" i="8"/>
  <c r="Y28" i="26" s="1"/>
  <c r="M209" i="8"/>
  <c r="L19" i="26" s="1"/>
  <c r="F218" i="8"/>
  <c r="E28" i="26" s="1"/>
  <c r="G218" i="8"/>
  <c r="F28" i="26" s="1"/>
  <c r="X217" i="8"/>
  <c r="W27" i="26" s="1"/>
  <c r="O213" i="8"/>
  <c r="N23" i="26" s="1"/>
  <c r="Y218" i="8"/>
  <c r="X28" i="26" s="1"/>
  <c r="K215" i="8"/>
  <c r="J25" i="26" s="1"/>
  <c r="J219" i="8"/>
  <c r="I29" i="26" s="1"/>
  <c r="U208" i="8"/>
  <c r="T18" i="26" s="1"/>
  <c r="F219" i="8"/>
  <c r="E29" i="26" s="1"/>
  <c r="G208" i="8"/>
  <c r="F18" i="26" s="1"/>
  <c r="P213" i="8"/>
  <c r="O23" i="26" s="1"/>
  <c r="Q211" i="8"/>
  <c r="P21" i="26" s="1"/>
  <c r="Z214" i="8"/>
  <c r="Y24" i="26" s="1"/>
  <c r="F217" i="8"/>
  <c r="E27" i="26" s="1"/>
  <c r="I208" i="8"/>
  <c r="H18" i="26" s="1"/>
  <c r="G219" i="8"/>
  <c r="F29" i="26" s="1"/>
  <c r="K219" i="8"/>
  <c r="J29" i="26" s="1"/>
  <c r="J211" i="8"/>
  <c r="I21" i="26" s="1"/>
  <c r="M203" i="8"/>
  <c r="L13" i="26" s="1"/>
  <c r="F210" i="8"/>
  <c r="E20" i="26" s="1"/>
  <c r="G216" i="8"/>
  <c r="F26" i="26" s="1"/>
  <c r="X210" i="8"/>
  <c r="W20" i="26" s="1"/>
  <c r="I216" i="8"/>
  <c r="H26" i="26" s="1"/>
  <c r="K216" i="8"/>
  <c r="J26" i="26" s="1"/>
  <c r="M211" i="8"/>
  <c r="L21" i="26" s="1"/>
  <c r="M210" i="8"/>
  <c r="L20" i="26" s="1"/>
  <c r="L213" i="8"/>
  <c r="K23" i="26" s="1"/>
  <c r="F207" i="8"/>
  <c r="E17" i="26" s="1"/>
  <c r="J212" i="8"/>
  <c r="I22" i="26" s="1"/>
  <c r="N207" i="8"/>
  <c r="M17" i="26" s="1"/>
  <c r="X215" i="8"/>
  <c r="W25" i="26" s="1"/>
  <c r="I204" i="8"/>
  <c r="H14" i="26" s="1"/>
  <c r="N203" i="8"/>
  <c r="M13" i="26" s="1"/>
  <c r="L202" i="8"/>
  <c r="K12" i="26" s="1"/>
  <c r="H205" i="8"/>
  <c r="G15" i="26" s="1"/>
  <c r="R215" i="8"/>
  <c r="Q25" i="26" s="1"/>
  <c r="N202" i="8"/>
  <c r="M12" i="26" s="1"/>
  <c r="I205" i="8"/>
  <c r="H15" i="26" s="1"/>
  <c r="S212" i="8"/>
  <c r="R22" i="26" s="1"/>
  <c r="M212" i="8"/>
  <c r="L22" i="26" s="1"/>
  <c r="N219" i="8"/>
  <c r="M29" i="26" s="1"/>
  <c r="G211" i="8"/>
  <c r="F21" i="26" s="1"/>
  <c r="O204" i="8"/>
  <c r="N14" i="26" s="1"/>
  <c r="V211" i="8"/>
  <c r="U21" i="26" s="1"/>
  <c r="D204" i="8"/>
  <c r="C14" i="26" s="1"/>
  <c r="K211" i="8"/>
  <c r="J21" i="26" s="1"/>
  <c r="R212" i="8"/>
  <c r="Q22" i="26" s="1"/>
  <c r="U207" i="8"/>
  <c r="T17" i="26" s="1"/>
  <c r="N208" i="8"/>
  <c r="M18" i="26" s="1"/>
  <c r="W217" i="8"/>
  <c r="V27" i="26" s="1"/>
  <c r="X206" i="8"/>
  <c r="W16" i="26" s="1"/>
  <c r="Q210" i="8"/>
  <c r="P20" i="26" s="1"/>
  <c r="Z219" i="8"/>
  <c r="Y29" i="26" s="1"/>
  <c r="N206" i="8"/>
  <c r="M16" i="26" s="1"/>
  <c r="Q217" i="8"/>
  <c r="P27" i="26" s="1"/>
  <c r="P217" i="8"/>
  <c r="O27" i="26" s="1"/>
  <c r="K206" i="8"/>
  <c r="J16" i="26" s="1"/>
  <c r="R202" i="8"/>
  <c r="Q12" i="26" s="1"/>
  <c r="M204" i="8"/>
  <c r="L14" i="26" s="1"/>
  <c r="F213" i="8"/>
  <c r="E23" i="26" s="1"/>
  <c r="G209" i="8"/>
  <c r="F19" i="26" s="1"/>
  <c r="X213" i="8"/>
  <c r="W23" i="26" s="1"/>
  <c r="Q209" i="8"/>
  <c r="P19" i="26" s="1"/>
  <c r="K214" i="8"/>
  <c r="J24" i="26" s="1"/>
  <c r="D208" i="8"/>
  <c r="C18" i="26" s="1"/>
  <c r="U213" i="8"/>
  <c r="T23" i="26" s="1"/>
  <c r="Q218" i="8"/>
  <c r="P28" i="26" s="1"/>
  <c r="Z148" i="26" l="1"/>
  <c r="AC114" i="26"/>
  <c r="AC148" i="26"/>
  <c r="AE114" i="26"/>
  <c r="AE148" i="26"/>
  <c r="AD114" i="26"/>
  <c r="AD148" i="26"/>
  <c r="AB114" i="26"/>
  <c r="AB148" i="26"/>
  <c r="AA114" i="26"/>
  <c r="AA148" i="26"/>
  <c r="AF114" i="26"/>
  <c r="AF148" i="26"/>
  <c r="D163" i="8"/>
  <c r="C38" i="13" s="1"/>
  <c r="C72" i="13" s="1"/>
  <c r="C37" i="13"/>
  <c r="C71" i="13" s="1"/>
  <c r="AA160" i="8"/>
  <c r="Z35" i="13" s="1"/>
  <c r="Z69" i="13" s="1"/>
  <c r="Z242" i="26" s="1"/>
  <c r="Z72" i="26" s="1"/>
  <c r="Z174" i="26" s="1"/>
  <c r="AF240" i="42"/>
  <c r="AF70" i="42" s="1"/>
  <c r="AF217" i="26"/>
  <c r="AF47" i="26" s="1"/>
  <c r="AG137" i="8"/>
  <c r="AF12" i="13" s="1"/>
  <c r="AF46" i="13" s="1"/>
  <c r="AF218" i="26"/>
  <c r="AF48" i="26" s="1"/>
  <c r="AF137" i="8"/>
  <c r="AE12" i="13" s="1"/>
  <c r="AE46" i="13" s="1"/>
  <c r="AE218" i="26"/>
  <c r="AE48" i="26" s="1"/>
  <c r="AE217" i="26"/>
  <c r="AE47" i="26" s="1"/>
  <c r="AB217" i="26"/>
  <c r="AB47" i="26" s="1"/>
  <c r="AC217" i="26"/>
  <c r="AC47" i="26" s="1"/>
  <c r="AD217" i="26"/>
  <c r="AD47" i="26" s="1"/>
  <c r="AC137" i="8"/>
  <c r="AB12" i="13" s="1"/>
  <c r="AB46" i="13" s="1"/>
  <c r="AB218" i="26"/>
  <c r="AB48" i="26" s="1"/>
  <c r="AD137" i="8"/>
  <c r="AC12" i="13" s="1"/>
  <c r="AC46" i="13" s="1"/>
  <c r="AC218" i="26"/>
  <c r="AC48" i="26" s="1"/>
  <c r="AE137" i="8"/>
  <c r="AD12" i="13" s="1"/>
  <c r="AD46" i="13" s="1"/>
  <c r="AD218" i="26"/>
  <c r="AD48" i="26" s="1"/>
  <c r="AA217" i="26"/>
  <c r="AA47" i="26" s="1"/>
  <c r="AB137" i="8"/>
  <c r="AA12" i="13" s="1"/>
  <c r="AA46" i="13" s="1"/>
  <c r="AA218" i="26"/>
  <c r="AA48" i="26" s="1"/>
  <c r="Z217" i="26"/>
  <c r="Z47" i="26" s="1"/>
  <c r="Z115" i="26" s="1"/>
  <c r="J162" i="8"/>
  <c r="I37" i="13" s="1"/>
  <c r="I71" i="13" s="1"/>
  <c r="E162" i="8"/>
  <c r="D37" i="13" s="1"/>
  <c r="D71" i="13" s="1"/>
  <c r="P162" i="8"/>
  <c r="O37" i="13" s="1"/>
  <c r="O71" i="13" s="1"/>
  <c r="F162" i="8"/>
  <c r="E37" i="13" s="1"/>
  <c r="E71" i="13" s="1"/>
  <c r="H162" i="8"/>
  <c r="G37" i="13" s="1"/>
  <c r="G71" i="13" s="1"/>
  <c r="S162" i="8"/>
  <c r="R37" i="13" s="1"/>
  <c r="R71" i="13" s="1"/>
  <c r="I162" i="8"/>
  <c r="H37" i="13" s="1"/>
  <c r="H71" i="13" s="1"/>
  <c r="L162" i="8"/>
  <c r="K37" i="13" s="1"/>
  <c r="K71" i="13" s="1"/>
  <c r="R162" i="8"/>
  <c r="Q37" i="13" s="1"/>
  <c r="Q71" i="13" s="1"/>
  <c r="N162" i="8"/>
  <c r="M37" i="13" s="1"/>
  <c r="M71" i="13" s="1"/>
  <c r="G162" i="8"/>
  <c r="F37" i="13" s="1"/>
  <c r="F71" i="13" s="1"/>
  <c r="Y162" i="8"/>
  <c r="X37" i="13" s="1"/>
  <c r="X71" i="13" s="1"/>
  <c r="U162" i="8"/>
  <c r="T37" i="13" s="1"/>
  <c r="T71" i="13" s="1"/>
  <c r="Q162" i="8"/>
  <c r="P37" i="13" s="1"/>
  <c r="P71" i="13" s="1"/>
  <c r="X162" i="8"/>
  <c r="W37" i="13" s="1"/>
  <c r="W71" i="13" s="1"/>
  <c r="W162" i="8"/>
  <c r="V37" i="13" s="1"/>
  <c r="V71" i="13" s="1"/>
  <c r="Z162" i="8"/>
  <c r="Y37" i="13" s="1"/>
  <c r="Y71" i="13" s="1"/>
  <c r="O162" i="8"/>
  <c r="N37" i="13" s="1"/>
  <c r="N71" i="13" s="1"/>
  <c r="M162" i="8"/>
  <c r="L37" i="13" s="1"/>
  <c r="L71" i="13" s="1"/>
  <c r="T162" i="8"/>
  <c r="S37" i="13" s="1"/>
  <c r="S71" i="13" s="1"/>
  <c r="K162" i="8"/>
  <c r="J37" i="13" s="1"/>
  <c r="J71" i="13" s="1"/>
  <c r="V162" i="8"/>
  <c r="U37" i="13" s="1"/>
  <c r="U71" i="13" s="1"/>
  <c r="AF138" i="26"/>
  <c r="AC138" i="26"/>
  <c r="AB138" i="26"/>
  <c r="AE138" i="26"/>
  <c r="AD138" i="26"/>
  <c r="AA104" i="26"/>
  <c r="AA138" i="26"/>
  <c r="AE261" i="8"/>
  <c r="AC261" i="8"/>
  <c r="AF261" i="8"/>
  <c r="AG261" i="8"/>
  <c r="AD261" i="8"/>
  <c r="AB261" i="8"/>
  <c r="Z82" i="26"/>
  <c r="Z150" i="26"/>
  <c r="Z81" i="26"/>
  <c r="Z12" i="13"/>
  <c r="Z46" i="13" s="1"/>
  <c r="Z219" i="26" s="1"/>
  <c r="Z49" i="26" s="1"/>
  <c r="Z117" i="26" s="1"/>
  <c r="R240" i="26"/>
  <c r="S240" i="26"/>
  <c r="L240" i="26"/>
  <c r="G240" i="26"/>
  <c r="Q240" i="26"/>
  <c r="N240" i="26"/>
  <c r="P240" i="26"/>
  <c r="O240" i="26"/>
  <c r="J240" i="26"/>
  <c r="T240" i="26"/>
  <c r="F240" i="26"/>
  <c r="F70" i="26" s="1"/>
  <c r="F172" i="26" s="1"/>
  <c r="H240" i="26"/>
  <c r="D240" i="26"/>
  <c r="D70" i="26" s="1"/>
  <c r="D172" i="26" s="1"/>
  <c r="M240" i="26"/>
  <c r="I240" i="26"/>
  <c r="K240" i="26"/>
  <c r="E240" i="26"/>
  <c r="E70" i="26" s="1"/>
  <c r="E172" i="26" s="1"/>
  <c r="W240" i="26"/>
  <c r="V64" i="13"/>
  <c r="V237" i="26" s="1"/>
  <c r="V67" i="26" s="1"/>
  <c r="V169" i="26" s="1"/>
  <c r="U62" i="13"/>
  <c r="U235" i="26" s="1"/>
  <c r="U65" i="26" s="1"/>
  <c r="U167" i="26" s="1"/>
  <c r="V66" i="13"/>
  <c r="V239" i="26" s="1"/>
  <c r="V69" i="26" s="1"/>
  <c r="V171" i="26" s="1"/>
  <c r="U65" i="13"/>
  <c r="U238" i="26" s="1"/>
  <c r="U68" i="26" s="1"/>
  <c r="U170" i="26" s="1"/>
  <c r="W62" i="13"/>
  <c r="W235" i="26" s="1"/>
  <c r="W65" i="26" s="1"/>
  <c r="U63" i="13"/>
  <c r="U236" i="26" s="1"/>
  <c r="U66" i="26" s="1"/>
  <c r="U168" i="26" s="1"/>
  <c r="W66" i="13"/>
  <c r="W239" i="26" s="1"/>
  <c r="W69" i="26" s="1"/>
  <c r="W171" i="26" s="1"/>
  <c r="X240" i="26"/>
  <c r="U61" i="13"/>
  <c r="U234" i="26" s="1"/>
  <c r="U64" i="26" s="1"/>
  <c r="U166" i="26" s="1"/>
  <c r="X65" i="13"/>
  <c r="X238" i="26" s="1"/>
  <c r="X68" i="26" s="1"/>
  <c r="X170" i="26" s="1"/>
  <c r="X66" i="13"/>
  <c r="X239" i="26" s="1"/>
  <c r="X69" i="26" s="1"/>
  <c r="X171" i="26" s="1"/>
  <c r="V62" i="13"/>
  <c r="V235" i="26" s="1"/>
  <c r="V65" i="26" s="1"/>
  <c r="V167" i="26" s="1"/>
  <c r="V61" i="13"/>
  <c r="V234" i="26" s="1"/>
  <c r="V64" i="26" s="1"/>
  <c r="W61" i="13"/>
  <c r="W234" i="26" s="1"/>
  <c r="W64" i="26" s="1"/>
  <c r="U66" i="13"/>
  <c r="U239" i="26" s="1"/>
  <c r="U69" i="26" s="1"/>
  <c r="U171" i="26" s="1"/>
  <c r="X62" i="13"/>
  <c r="X235" i="26" s="1"/>
  <c r="X65" i="26" s="1"/>
  <c r="U240" i="26"/>
  <c r="X63" i="13"/>
  <c r="X236" i="26" s="1"/>
  <c r="X66" i="26" s="1"/>
  <c r="U64" i="13"/>
  <c r="U237" i="26" s="1"/>
  <c r="U67" i="26" s="1"/>
  <c r="U169" i="26" s="1"/>
  <c r="W63" i="13"/>
  <c r="W236" i="26" s="1"/>
  <c r="W66" i="26" s="1"/>
  <c r="W168" i="26" s="1"/>
  <c r="V63" i="13"/>
  <c r="V236" i="26" s="1"/>
  <c r="V66" i="26" s="1"/>
  <c r="V168" i="26" s="1"/>
  <c r="X64" i="13"/>
  <c r="X237" i="26" s="1"/>
  <c r="X67" i="26" s="1"/>
  <c r="X169" i="26" s="1"/>
  <c r="W65" i="13"/>
  <c r="W238" i="26" s="1"/>
  <c r="W68" i="26" s="1"/>
  <c r="W170" i="26" s="1"/>
  <c r="V240" i="26"/>
  <c r="X61" i="13"/>
  <c r="X234" i="26" s="1"/>
  <c r="X64" i="26" s="1"/>
  <c r="V65" i="13"/>
  <c r="V238" i="26" s="1"/>
  <c r="V68" i="26" s="1"/>
  <c r="V170" i="26" s="1"/>
  <c r="W64" i="13"/>
  <c r="W237" i="26" s="1"/>
  <c r="W67" i="26" s="1"/>
  <c r="W169" i="26" s="1"/>
  <c r="G237" i="26"/>
  <c r="G67" i="26" s="1"/>
  <c r="G169" i="26" s="1"/>
  <c r="N235" i="26"/>
  <c r="N65" i="26" s="1"/>
  <c r="N167" i="26" s="1"/>
  <c r="J236" i="26"/>
  <c r="J66" i="26" s="1"/>
  <c r="J168" i="26" s="1"/>
  <c r="D237" i="26"/>
  <c r="D67" i="26" s="1"/>
  <c r="D169" i="26" s="1"/>
  <c r="K238" i="26"/>
  <c r="K68" i="26" s="1"/>
  <c r="K170" i="26" s="1"/>
  <c r="R237" i="26"/>
  <c r="R67" i="26" s="1"/>
  <c r="R169" i="26" s="1"/>
  <c r="T235" i="26"/>
  <c r="T65" i="26" s="1"/>
  <c r="T167" i="26" s="1"/>
  <c r="E236" i="26"/>
  <c r="E66" i="26" s="1"/>
  <c r="E168" i="26" s="1"/>
  <c r="R236" i="26"/>
  <c r="R66" i="26" s="1"/>
  <c r="R168" i="26" s="1"/>
  <c r="P235" i="26"/>
  <c r="P65" i="26" s="1"/>
  <c r="P167" i="26" s="1"/>
  <c r="L238" i="26"/>
  <c r="L68" i="26" s="1"/>
  <c r="L170" i="26" s="1"/>
  <c r="C235" i="26"/>
  <c r="C65" i="26" s="1"/>
  <c r="C167" i="26" s="1"/>
  <c r="O238" i="26"/>
  <c r="O68" i="26" s="1"/>
  <c r="O170" i="26" s="1"/>
  <c r="E237" i="26"/>
  <c r="E67" i="26" s="1"/>
  <c r="E169" i="26" s="1"/>
  <c r="F237" i="26"/>
  <c r="F67" i="26" s="1"/>
  <c r="F169" i="26" s="1"/>
  <c r="M236" i="26"/>
  <c r="M66" i="26" s="1"/>
  <c r="M168" i="26" s="1"/>
  <c r="M235" i="26"/>
  <c r="M65" i="26" s="1"/>
  <c r="M167" i="26" s="1"/>
  <c r="Q235" i="26"/>
  <c r="Q65" i="26" s="1"/>
  <c r="Q167" i="26" s="1"/>
  <c r="J237" i="26"/>
  <c r="J67" i="26" s="1"/>
  <c r="J169" i="26" s="1"/>
  <c r="C239" i="26"/>
  <c r="C69" i="26" s="1"/>
  <c r="C171" i="26" s="1"/>
  <c r="J235" i="26"/>
  <c r="J65" i="26" s="1"/>
  <c r="J167" i="26" s="1"/>
  <c r="K236" i="26"/>
  <c r="K66" i="26" s="1"/>
  <c r="K168" i="26" s="1"/>
  <c r="F235" i="26"/>
  <c r="F65" i="26" s="1"/>
  <c r="F167" i="26" s="1"/>
  <c r="O239" i="26"/>
  <c r="O69" i="26" s="1"/>
  <c r="O171" i="26" s="1"/>
  <c r="J238" i="26"/>
  <c r="J68" i="26" s="1"/>
  <c r="J170" i="26" s="1"/>
  <c r="S235" i="26"/>
  <c r="S65" i="26" s="1"/>
  <c r="S167" i="26" s="1"/>
  <c r="I239" i="26"/>
  <c r="I69" i="26" s="1"/>
  <c r="I171" i="26" s="1"/>
  <c r="E235" i="26"/>
  <c r="E65" i="26" s="1"/>
  <c r="E167" i="26" s="1"/>
  <c r="G235" i="26"/>
  <c r="G65" i="26" s="1"/>
  <c r="G167" i="26" s="1"/>
  <c r="L235" i="26"/>
  <c r="L65" i="26" s="1"/>
  <c r="L167" i="26" s="1"/>
  <c r="H235" i="26"/>
  <c r="H65" i="26" s="1"/>
  <c r="H167" i="26" s="1"/>
  <c r="H239" i="26"/>
  <c r="H69" i="26" s="1"/>
  <c r="H171" i="26" s="1"/>
  <c r="H236" i="26"/>
  <c r="H66" i="26" s="1"/>
  <c r="H168" i="26" s="1"/>
  <c r="L237" i="26"/>
  <c r="L67" i="26" s="1"/>
  <c r="L169" i="26" s="1"/>
  <c r="L239" i="26"/>
  <c r="L69" i="26" s="1"/>
  <c r="L171" i="26" s="1"/>
  <c r="S238" i="26"/>
  <c r="S68" i="26" s="1"/>
  <c r="S170" i="26" s="1"/>
  <c r="O235" i="26"/>
  <c r="O65" i="26" s="1"/>
  <c r="O167" i="26" s="1"/>
  <c r="I237" i="26"/>
  <c r="I67" i="26" s="1"/>
  <c r="I169" i="26" s="1"/>
  <c r="F238" i="26"/>
  <c r="F68" i="26" s="1"/>
  <c r="F170" i="26" s="1"/>
  <c r="N237" i="26"/>
  <c r="N67" i="26" s="1"/>
  <c r="N169" i="26" s="1"/>
  <c r="K237" i="26"/>
  <c r="K67" i="26" s="1"/>
  <c r="K169" i="26" s="1"/>
  <c r="T238" i="26"/>
  <c r="T68" i="26" s="1"/>
  <c r="T170" i="26" s="1"/>
  <c r="F236" i="26"/>
  <c r="F66" i="26" s="1"/>
  <c r="F168" i="26" s="1"/>
  <c r="R235" i="26"/>
  <c r="R65" i="26" s="1"/>
  <c r="R167" i="26" s="1"/>
  <c r="P236" i="26"/>
  <c r="P66" i="26" s="1"/>
  <c r="P168" i="26" s="1"/>
  <c r="M238" i="26"/>
  <c r="M68" i="26" s="1"/>
  <c r="M170" i="26" s="1"/>
  <c r="K239" i="26"/>
  <c r="K69" i="26" s="1"/>
  <c r="K171" i="26" s="1"/>
  <c r="Q239" i="26"/>
  <c r="Q69" i="26" s="1"/>
  <c r="Q171" i="26" s="1"/>
  <c r="H238" i="26"/>
  <c r="H68" i="26" s="1"/>
  <c r="H170" i="26" s="1"/>
  <c r="D239" i="26"/>
  <c r="D69" i="26" s="1"/>
  <c r="D171" i="26" s="1"/>
  <c r="F239" i="26"/>
  <c r="F69" i="26" s="1"/>
  <c r="F171" i="26" s="1"/>
  <c r="I238" i="26"/>
  <c r="I68" i="26" s="1"/>
  <c r="I170" i="26" s="1"/>
  <c r="S239" i="26"/>
  <c r="S69" i="26" s="1"/>
  <c r="S171" i="26" s="1"/>
  <c r="P238" i="26"/>
  <c r="P68" i="26" s="1"/>
  <c r="P170" i="26" s="1"/>
  <c r="Q236" i="26"/>
  <c r="Q66" i="26" s="1"/>
  <c r="Q168" i="26" s="1"/>
  <c r="H237" i="26"/>
  <c r="H67" i="26" s="1"/>
  <c r="H169" i="26" s="1"/>
  <c r="I235" i="26"/>
  <c r="I65" i="26" s="1"/>
  <c r="I167" i="26" s="1"/>
  <c r="Q238" i="26"/>
  <c r="Q68" i="26" s="1"/>
  <c r="Q170" i="26" s="1"/>
  <c r="M239" i="26"/>
  <c r="M69" i="26" s="1"/>
  <c r="M171" i="26" s="1"/>
  <c r="D236" i="26"/>
  <c r="D66" i="26" s="1"/>
  <c r="D168" i="26" s="1"/>
  <c r="O236" i="26"/>
  <c r="O66" i="26" s="1"/>
  <c r="O168" i="26" s="1"/>
  <c r="G238" i="26"/>
  <c r="G68" i="26" s="1"/>
  <c r="G170" i="26" s="1"/>
  <c r="P237" i="26"/>
  <c r="P67" i="26" s="1"/>
  <c r="P169" i="26" s="1"/>
  <c r="G236" i="26"/>
  <c r="G66" i="26" s="1"/>
  <c r="G168" i="26" s="1"/>
  <c r="N238" i="26"/>
  <c r="N68" i="26" s="1"/>
  <c r="N170" i="26" s="1"/>
  <c r="T237" i="26"/>
  <c r="T67" i="26" s="1"/>
  <c r="T169" i="26" s="1"/>
  <c r="I236" i="26"/>
  <c r="I66" i="26" s="1"/>
  <c r="I168" i="26" s="1"/>
  <c r="R238" i="26"/>
  <c r="R68" i="26" s="1"/>
  <c r="R170" i="26" s="1"/>
  <c r="M237" i="26"/>
  <c r="M67" i="26" s="1"/>
  <c r="M169" i="26" s="1"/>
  <c r="O237" i="26"/>
  <c r="O67" i="26" s="1"/>
  <c r="O169" i="26" s="1"/>
  <c r="K235" i="26"/>
  <c r="K65" i="26" s="1"/>
  <c r="K167" i="26" s="1"/>
  <c r="S236" i="26"/>
  <c r="S66" i="26" s="1"/>
  <c r="S168" i="26" s="1"/>
  <c r="P239" i="26"/>
  <c r="P69" i="26" s="1"/>
  <c r="P171" i="26" s="1"/>
  <c r="G239" i="26"/>
  <c r="G69" i="26" s="1"/>
  <c r="G171" i="26" s="1"/>
  <c r="J239" i="26"/>
  <c r="J69" i="26" s="1"/>
  <c r="J171" i="26" s="1"/>
  <c r="R239" i="26"/>
  <c r="R69" i="26" s="1"/>
  <c r="R171" i="26" s="1"/>
  <c r="T236" i="26"/>
  <c r="T66" i="26" s="1"/>
  <c r="T168" i="26" s="1"/>
  <c r="E238" i="26"/>
  <c r="E68" i="26" s="1"/>
  <c r="E170" i="26" s="1"/>
  <c r="L236" i="26"/>
  <c r="L66" i="26" s="1"/>
  <c r="L168" i="26" s="1"/>
  <c r="C236" i="26"/>
  <c r="C66" i="26" s="1"/>
  <c r="C168" i="26" s="1"/>
  <c r="N239" i="26"/>
  <c r="N69" i="26" s="1"/>
  <c r="N171" i="26" s="1"/>
  <c r="D235" i="26"/>
  <c r="D65" i="26" s="1"/>
  <c r="D167" i="26" s="1"/>
  <c r="N236" i="26"/>
  <c r="N66" i="26" s="1"/>
  <c r="N168" i="26" s="1"/>
  <c r="Q237" i="26"/>
  <c r="Q67" i="26" s="1"/>
  <c r="Q169" i="26" s="1"/>
  <c r="C237" i="26"/>
  <c r="C67" i="26" s="1"/>
  <c r="C169" i="26" s="1"/>
  <c r="C238" i="26"/>
  <c r="C68" i="26" s="1"/>
  <c r="C170" i="26" s="1"/>
  <c r="E239" i="26"/>
  <c r="E69" i="26" s="1"/>
  <c r="E171" i="26" s="1"/>
  <c r="D238" i="26"/>
  <c r="D68" i="26" s="1"/>
  <c r="D170" i="26" s="1"/>
  <c r="T239" i="26"/>
  <c r="T69" i="26" s="1"/>
  <c r="T171" i="26" s="1"/>
  <c r="N234" i="26"/>
  <c r="N64" i="26" s="1"/>
  <c r="N166" i="26" s="1"/>
  <c r="P234" i="26"/>
  <c r="P64" i="26" s="1"/>
  <c r="P166" i="26" s="1"/>
  <c r="D234" i="26"/>
  <c r="D64" i="26" s="1"/>
  <c r="D166" i="26" s="1"/>
  <c r="J234" i="26"/>
  <c r="J64" i="26" s="1"/>
  <c r="J166" i="26" s="1"/>
  <c r="F234" i="26"/>
  <c r="F64" i="26" s="1"/>
  <c r="F166" i="26" s="1"/>
  <c r="Q234" i="26"/>
  <c r="Q64" i="26" s="1"/>
  <c r="Q166" i="26" s="1"/>
  <c r="C234" i="26"/>
  <c r="C64" i="26" s="1"/>
  <c r="C166" i="26" s="1"/>
  <c r="E234" i="26"/>
  <c r="E64" i="26" s="1"/>
  <c r="E166" i="26" s="1"/>
  <c r="K234" i="26"/>
  <c r="K64" i="26" s="1"/>
  <c r="K166" i="26" s="1"/>
  <c r="I234" i="26"/>
  <c r="I64" i="26" s="1"/>
  <c r="I166" i="26" s="1"/>
  <c r="R234" i="26"/>
  <c r="R64" i="26" s="1"/>
  <c r="R166" i="26" s="1"/>
  <c r="S234" i="26"/>
  <c r="S64" i="26" s="1"/>
  <c r="S166" i="26" s="1"/>
  <c r="M234" i="26"/>
  <c r="M64" i="26" s="1"/>
  <c r="M166" i="26" s="1"/>
  <c r="G234" i="26"/>
  <c r="G64" i="26" s="1"/>
  <c r="G166" i="26" s="1"/>
  <c r="L234" i="26"/>
  <c r="L64" i="26" s="1"/>
  <c r="L166" i="26" s="1"/>
  <c r="T234" i="26"/>
  <c r="T64" i="26" s="1"/>
  <c r="T166" i="26" s="1"/>
  <c r="O234" i="26"/>
  <c r="O64" i="26" s="1"/>
  <c r="O166" i="26" s="1"/>
  <c r="H234" i="26"/>
  <c r="H64" i="26" s="1"/>
  <c r="H166" i="26" s="1"/>
  <c r="Y237" i="26"/>
  <c r="Y67" i="26" s="1"/>
  <c r="Y239" i="26"/>
  <c r="Y69" i="26" s="1"/>
  <c r="Y171" i="26" s="1"/>
  <c r="Y240" i="26"/>
  <c r="Y234" i="26"/>
  <c r="Y64" i="26" s="1"/>
  <c r="Y235" i="26"/>
  <c r="Y65" i="26" s="1"/>
  <c r="Y238" i="26"/>
  <c r="Y68" i="26" s="1"/>
  <c r="Y170" i="26" s="1"/>
  <c r="Y236" i="26"/>
  <c r="Y66" i="26" s="1"/>
  <c r="S30" i="13"/>
  <c r="S64" i="13" s="1"/>
  <c r="E26" i="13"/>
  <c r="E60" i="13" s="1"/>
  <c r="Y22" i="13"/>
  <c r="Y56" i="13" s="1"/>
  <c r="S11" i="13"/>
  <c r="S45" i="13" s="1"/>
  <c r="I16" i="13"/>
  <c r="I50" i="13" s="1"/>
  <c r="X24" i="13"/>
  <c r="N17" i="13"/>
  <c r="N51" i="13" s="1"/>
  <c r="U20" i="13"/>
  <c r="T23" i="13"/>
  <c r="T57" i="13" s="1"/>
  <c r="G19" i="13"/>
  <c r="G53" i="13" s="1"/>
  <c r="J21" i="13"/>
  <c r="J55" i="13" s="1"/>
  <c r="O24" i="13"/>
  <c r="O58" i="13" s="1"/>
  <c r="T14" i="13"/>
  <c r="T48" i="13" s="1"/>
  <c r="L19" i="13"/>
  <c r="L53" i="13" s="1"/>
  <c r="H11" i="13"/>
  <c r="H45" i="13" s="1"/>
  <c r="J23" i="13"/>
  <c r="J57" i="13" s="1"/>
  <c r="F26" i="13"/>
  <c r="F60" i="13" s="1"/>
  <c r="T15" i="13"/>
  <c r="T49" i="13" s="1"/>
  <c r="L16" i="13"/>
  <c r="L50" i="13" s="1"/>
  <c r="D12" i="13"/>
  <c r="D46" i="13" s="1"/>
  <c r="D17" i="13"/>
  <c r="D51" i="13" s="1"/>
  <c r="O18" i="13"/>
  <c r="O52" i="13" s="1"/>
  <c r="X17" i="13"/>
  <c r="S23" i="13"/>
  <c r="S57" i="13" s="1"/>
  <c r="I13" i="13"/>
  <c r="I47" i="13" s="1"/>
  <c r="L12" i="13"/>
  <c r="L46" i="13" s="1"/>
  <c r="R26" i="13"/>
  <c r="R60" i="13" s="1"/>
  <c r="O26" i="13"/>
  <c r="O60" i="13" s="1"/>
  <c r="T16" i="13"/>
  <c r="T50" i="13" s="1"/>
  <c r="O12" i="13"/>
  <c r="O46" i="13" s="1"/>
  <c r="X10" i="13"/>
  <c r="J25" i="13"/>
  <c r="J59" i="13" s="1"/>
  <c r="U26" i="13"/>
  <c r="J16" i="13"/>
  <c r="J50" i="13" s="1"/>
  <c r="G22" i="13"/>
  <c r="G56" i="13" s="1"/>
  <c r="N10" i="13"/>
  <c r="N44" i="13" s="1"/>
  <c r="K13" i="13"/>
  <c r="K47" i="13" s="1"/>
  <c r="N12" i="13"/>
  <c r="N46" i="13" s="1"/>
  <c r="H16" i="13"/>
  <c r="H50" i="13" s="1"/>
  <c r="C17" i="13"/>
  <c r="C51" i="13" s="1"/>
  <c r="C18" i="13"/>
  <c r="C52" i="13" s="1"/>
  <c r="G13" i="13"/>
  <c r="G47" i="13" s="1"/>
  <c r="K25" i="13"/>
  <c r="K59" i="13" s="1"/>
  <c r="N13" i="13"/>
  <c r="N47" i="13" s="1"/>
  <c r="V14" i="13"/>
  <c r="O13" i="13"/>
  <c r="O47" i="13" s="1"/>
  <c r="Y10" i="13"/>
  <c r="Y44" i="13" s="1"/>
  <c r="L15" i="13"/>
  <c r="L49" i="13" s="1"/>
  <c r="R24" i="13"/>
  <c r="R58" i="13" s="1"/>
  <c r="N15" i="13"/>
  <c r="N49" i="13" s="1"/>
  <c r="C23" i="13"/>
  <c r="C57" i="13" s="1"/>
  <c r="V17" i="13"/>
  <c r="T13" i="13"/>
  <c r="T47" i="13" s="1"/>
  <c r="Q23" i="13"/>
  <c r="Q57" i="13" s="1"/>
  <c r="V23" i="13"/>
  <c r="W14" i="13"/>
  <c r="V22" i="13"/>
  <c r="F22" i="13"/>
  <c r="F56" i="13" s="1"/>
  <c r="M24" i="13"/>
  <c r="M58" i="13" s="1"/>
  <c r="V26" i="13"/>
  <c r="C15" i="13"/>
  <c r="C49" i="13" s="1"/>
  <c r="J26" i="13"/>
  <c r="J60" i="13" s="1"/>
  <c r="Q20" i="13"/>
  <c r="Q54" i="13" s="1"/>
  <c r="K22" i="13"/>
  <c r="K56" i="13" s="1"/>
  <c r="Q16" i="13"/>
  <c r="Q50" i="13" s="1"/>
  <c r="W15" i="13"/>
  <c r="P24" i="13"/>
  <c r="P58" i="13" s="1"/>
  <c r="R19" i="13"/>
  <c r="R53" i="13" s="1"/>
  <c r="H23" i="13"/>
  <c r="H57" i="13" s="1"/>
  <c r="I26" i="13"/>
  <c r="I60" i="13" s="1"/>
  <c r="I12" i="13"/>
  <c r="I46" i="13" s="1"/>
  <c r="R21" i="13"/>
  <c r="R55" i="13" s="1"/>
  <c r="E18" i="13"/>
  <c r="E52" i="13" s="1"/>
  <c r="O25" i="13"/>
  <c r="O59" i="13" s="1"/>
  <c r="V25" i="13"/>
  <c r="E19" i="13"/>
  <c r="E53" i="13" s="1"/>
  <c r="J14" i="13"/>
  <c r="J48" i="13" s="1"/>
  <c r="P22" i="13"/>
  <c r="P56" i="13" s="1"/>
  <c r="U10" i="13"/>
  <c r="Q12" i="13"/>
  <c r="Q46" i="13" s="1"/>
  <c r="X14" i="13"/>
  <c r="X12" i="13"/>
  <c r="L26" i="13"/>
  <c r="L60" i="13" s="1"/>
  <c r="F21" i="13"/>
  <c r="F55" i="13" s="1"/>
  <c r="H18" i="13"/>
  <c r="H52" i="13" s="1"/>
  <c r="M22" i="13"/>
  <c r="M56" i="13" s="1"/>
  <c r="G23" i="13"/>
  <c r="G57" i="13" s="1"/>
  <c r="G15" i="13"/>
  <c r="G49" i="13" s="1"/>
  <c r="G26" i="13"/>
  <c r="G60" i="13" s="1"/>
  <c r="R22" i="13"/>
  <c r="R56" i="13" s="1"/>
  <c r="Y13" i="13"/>
  <c r="Y47" i="13" s="1"/>
  <c r="U24" i="13"/>
  <c r="G24" i="13"/>
  <c r="G58" i="13" s="1"/>
  <c r="G16" i="13"/>
  <c r="G50" i="13" s="1"/>
  <c r="U22" i="13"/>
  <c r="U25" i="13"/>
  <c r="G14" i="13"/>
  <c r="G48" i="13" s="1"/>
  <c r="F10" i="13"/>
  <c r="F44" i="13" s="1"/>
  <c r="X21" i="13"/>
  <c r="R23" i="13"/>
  <c r="R57" i="13" s="1"/>
  <c r="T18" i="13"/>
  <c r="T52" i="13" s="1"/>
  <c r="F24" i="13"/>
  <c r="F58" i="13" s="1"/>
  <c r="R17" i="13"/>
  <c r="R51" i="13" s="1"/>
  <c r="M25" i="13"/>
  <c r="M59" i="13" s="1"/>
  <c r="V16" i="13"/>
  <c r="U13" i="13"/>
  <c r="U23" i="13"/>
  <c r="L13" i="13"/>
  <c r="L47" i="13" s="1"/>
  <c r="L23" i="13"/>
  <c r="L57" i="13" s="1"/>
  <c r="L25" i="13"/>
  <c r="L59" i="13" s="1"/>
  <c r="M26" i="13"/>
  <c r="M60" i="13" s="1"/>
  <c r="M18" i="13"/>
  <c r="M52" i="13" s="1"/>
  <c r="C10" i="13"/>
  <c r="C44" i="13" s="1"/>
  <c r="Q11" i="13"/>
  <c r="Q45" i="13" s="1"/>
  <c r="P10" i="13"/>
  <c r="P44" i="13" s="1"/>
  <c r="K21" i="13"/>
  <c r="K55" i="13" s="1"/>
  <c r="R16" i="13"/>
  <c r="R50" i="13" s="1"/>
  <c r="K17" i="13"/>
  <c r="K51" i="13" s="1"/>
  <c r="P16" i="13"/>
  <c r="P50" i="13" s="1"/>
  <c r="Q19" i="13"/>
  <c r="Q53" i="13" s="1"/>
  <c r="W22" i="13"/>
  <c r="H15" i="13"/>
  <c r="H49" i="13" s="1"/>
  <c r="Y25" i="13"/>
  <c r="Y59" i="13" s="1"/>
  <c r="I21" i="13"/>
  <c r="I55" i="13" s="1"/>
  <c r="W20" i="13"/>
  <c r="M13" i="13"/>
  <c r="M47" i="13" s="1"/>
  <c r="J18" i="13"/>
  <c r="J52" i="13" s="1"/>
  <c r="H12" i="13"/>
  <c r="H46" i="13" s="1"/>
  <c r="M14" i="13"/>
  <c r="M48" i="13" s="1"/>
  <c r="W17" i="13"/>
  <c r="E24" i="13"/>
  <c r="E58" i="13" s="1"/>
  <c r="J22" i="13"/>
  <c r="J56" i="13" s="1"/>
  <c r="J10" i="13"/>
  <c r="J44" i="13" s="1"/>
  <c r="R20" i="13"/>
  <c r="R54" i="13" s="1"/>
  <c r="S21" i="13"/>
  <c r="S55" i="13" s="1"/>
  <c r="H17" i="13"/>
  <c r="H51" i="13" s="1"/>
  <c r="L24" i="13"/>
  <c r="L58" i="13" s="1"/>
  <c r="E22" i="13"/>
  <c r="E56" i="13" s="1"/>
  <c r="F14" i="13"/>
  <c r="F48" i="13" s="1"/>
  <c r="C16" i="13"/>
  <c r="C50" i="13" s="1"/>
  <c r="D15" i="13"/>
  <c r="D49" i="13" s="1"/>
  <c r="C22" i="13"/>
  <c r="C56" i="13" s="1"/>
  <c r="H22" i="13"/>
  <c r="H56" i="13" s="1"/>
  <c r="K16" i="13"/>
  <c r="K50" i="13" s="1"/>
  <c r="N19" i="13"/>
  <c r="N53" i="13" s="1"/>
  <c r="H26" i="13"/>
  <c r="H60" i="13" s="1"/>
  <c r="H25" i="13"/>
  <c r="H59" i="13" s="1"/>
  <c r="S14" i="13"/>
  <c r="S48" i="13" s="1"/>
  <c r="C26" i="13"/>
  <c r="C60" i="13" s="1"/>
  <c r="U12" i="13"/>
  <c r="S20" i="13"/>
  <c r="S54" i="13" s="1"/>
  <c r="S12" i="13"/>
  <c r="S46" i="13" s="1"/>
  <c r="M12" i="13"/>
  <c r="M46" i="13" s="1"/>
  <c r="H19" i="13"/>
  <c r="H53" i="13" s="1"/>
  <c r="C21" i="13"/>
  <c r="C55" i="13" s="1"/>
  <c r="U21" i="13"/>
  <c r="U14" i="13"/>
  <c r="L14" i="13"/>
  <c r="L48" i="13" s="1"/>
  <c r="C19" i="13"/>
  <c r="C53" i="13" s="1"/>
  <c r="K24" i="13"/>
  <c r="K58" i="13" s="1"/>
  <c r="X23" i="13"/>
  <c r="N18" i="13"/>
  <c r="N52" i="13" s="1"/>
  <c r="S15" i="13"/>
  <c r="S49" i="13" s="1"/>
  <c r="M21" i="13"/>
  <c r="M55" i="13" s="1"/>
  <c r="K10" i="13"/>
  <c r="K44" i="13" s="1"/>
  <c r="R25" i="13"/>
  <c r="R59" i="13" s="1"/>
  <c r="W12" i="13"/>
  <c r="T11" i="13"/>
  <c r="T45" i="13" s="1"/>
  <c r="M17" i="13"/>
  <c r="M51" i="13" s="1"/>
  <c r="L22" i="13"/>
  <c r="L56" i="13" s="1"/>
  <c r="D24" i="13"/>
  <c r="D58" i="13" s="1"/>
  <c r="I15" i="13"/>
  <c r="I49" i="13" s="1"/>
  <c r="R11" i="13"/>
  <c r="R45" i="13" s="1"/>
  <c r="W19" i="13"/>
  <c r="M10" i="13"/>
  <c r="M44" i="13" s="1"/>
  <c r="M20" i="13"/>
  <c r="M54" i="13" s="1"/>
  <c r="H21" i="13"/>
  <c r="H55" i="13" s="1"/>
  <c r="R18" i="13"/>
  <c r="R52" i="13" s="1"/>
  <c r="M11" i="13"/>
  <c r="M45" i="13" s="1"/>
  <c r="M16" i="13"/>
  <c r="M50" i="13" s="1"/>
  <c r="I10" i="13"/>
  <c r="I44" i="13" s="1"/>
  <c r="C11" i="13"/>
  <c r="C45" i="13" s="1"/>
  <c r="I19" i="13"/>
  <c r="I53" i="13" s="1"/>
  <c r="F23" i="13"/>
  <c r="F57" i="13" s="1"/>
  <c r="Y21" i="13"/>
  <c r="Y55" i="13" s="1"/>
  <c r="X25" i="13"/>
  <c r="P12" i="13"/>
  <c r="P46" i="13" s="1"/>
  <c r="F19" i="13"/>
  <c r="F53" i="13" s="1"/>
  <c r="K18" i="13"/>
  <c r="K52" i="13" s="1"/>
  <c r="S17" i="13"/>
  <c r="S51" i="13" s="1"/>
  <c r="E11" i="13"/>
  <c r="E45" i="13" s="1"/>
  <c r="I20" i="13"/>
  <c r="I54" i="13" s="1"/>
  <c r="O14" i="13"/>
  <c r="O48" i="13" s="1"/>
  <c r="H13" i="13"/>
  <c r="H47" i="13" s="1"/>
  <c r="F20" i="13"/>
  <c r="F54" i="13" s="1"/>
  <c r="G10" i="13"/>
  <c r="G44" i="13" s="1"/>
  <c r="D21" i="13"/>
  <c r="D55" i="13" s="1"/>
  <c r="O19" i="13"/>
  <c r="O53" i="13" s="1"/>
  <c r="O11" i="13"/>
  <c r="O45" i="13" s="1"/>
  <c r="G20" i="13"/>
  <c r="G54" i="13" s="1"/>
  <c r="O21" i="13"/>
  <c r="O55" i="13" s="1"/>
  <c r="O22" i="13"/>
  <c r="O56" i="13" s="1"/>
  <c r="Y19" i="13"/>
  <c r="Y53" i="13" s="1"/>
  <c r="Y20" i="13"/>
  <c r="Y54" i="13" s="1"/>
  <c r="C25" i="13"/>
  <c r="C59" i="13" s="1"/>
  <c r="C20" i="13"/>
  <c r="C54" i="13" s="1"/>
  <c r="C12" i="13"/>
  <c r="C46" i="13" s="1"/>
  <c r="T10" i="13"/>
  <c r="T44" i="13" s="1"/>
  <c r="N26" i="13"/>
  <c r="N60" i="13" s="1"/>
  <c r="R14" i="13"/>
  <c r="R48" i="13" s="1"/>
  <c r="D14" i="13"/>
  <c r="D48" i="13" s="1"/>
  <c r="T19" i="13"/>
  <c r="T53" i="13" s="1"/>
  <c r="T17" i="13"/>
  <c r="T51" i="13" s="1"/>
  <c r="Q26" i="13"/>
  <c r="Q60" i="13" s="1"/>
  <c r="U19" i="13"/>
  <c r="G18" i="13"/>
  <c r="G52" i="13" s="1"/>
  <c r="G21" i="13"/>
  <c r="G55" i="13" s="1"/>
  <c r="V13" i="13"/>
  <c r="U11" i="13"/>
  <c r="P26" i="13"/>
  <c r="P60" i="13" s="1"/>
  <c r="X11" i="13"/>
  <c r="Q15" i="13"/>
  <c r="Q49" i="13" s="1"/>
  <c r="T26" i="13"/>
  <c r="T60" i="13" s="1"/>
  <c r="Q21" i="13"/>
  <c r="Q55" i="13" s="1"/>
  <c r="D10" i="13"/>
  <c r="D44" i="13" s="1"/>
  <c r="X16" i="13"/>
  <c r="M15" i="13"/>
  <c r="M49" i="13" s="1"/>
  <c r="E23" i="13"/>
  <c r="E57" i="13" s="1"/>
  <c r="C14" i="13"/>
  <c r="C48" i="13" s="1"/>
  <c r="R12" i="13"/>
  <c r="R46" i="13" s="1"/>
  <c r="K26" i="13"/>
  <c r="K60" i="13" s="1"/>
  <c r="P23" i="13"/>
  <c r="P57" i="13" s="1"/>
  <c r="K12" i="13"/>
  <c r="K46" i="13" s="1"/>
  <c r="H14" i="13"/>
  <c r="H48" i="13" s="1"/>
  <c r="Y26" i="13"/>
  <c r="Y60" i="13" s="1"/>
  <c r="E20" i="13"/>
  <c r="E54" i="13" s="1"/>
  <c r="P17" i="13"/>
  <c r="P51" i="13" s="1"/>
  <c r="U18" i="13"/>
  <c r="Q22" i="13"/>
  <c r="Q56" i="13" s="1"/>
  <c r="E14" i="13"/>
  <c r="E48" i="13" s="1"/>
  <c r="E17" i="13"/>
  <c r="E51" i="13" s="1"/>
  <c r="P18" i="13"/>
  <c r="P52" i="13" s="1"/>
  <c r="N20" i="13"/>
  <c r="N54" i="13" s="1"/>
  <c r="H24" i="13"/>
  <c r="H58" i="13" s="1"/>
  <c r="P13" i="13"/>
  <c r="P47" i="13" s="1"/>
  <c r="D22" i="13"/>
  <c r="D56" i="13" s="1"/>
  <c r="X20" i="13"/>
  <c r="J24" i="13"/>
  <c r="J58" i="13" s="1"/>
  <c r="Q24" i="13"/>
  <c r="Q58" i="13" s="1"/>
  <c r="S26" i="13"/>
  <c r="S60" i="13" s="1"/>
  <c r="D13" i="13"/>
  <c r="D47" i="13" s="1"/>
  <c r="R10" i="13"/>
  <c r="R44" i="13" s="1"/>
  <c r="I14" i="13"/>
  <c r="I48" i="13" s="1"/>
  <c r="S19" i="13"/>
  <c r="S53" i="13" s="1"/>
  <c r="U16" i="13"/>
  <c r="F17" i="13"/>
  <c r="F51" i="13" s="1"/>
  <c r="S22" i="13"/>
  <c r="S56" i="13" s="1"/>
  <c r="S10" i="13"/>
  <c r="S44" i="13" s="1"/>
  <c r="V21" i="13"/>
  <c r="H10" i="13"/>
  <c r="H44" i="13" s="1"/>
  <c r="D19" i="13"/>
  <c r="D53" i="13" s="1"/>
  <c r="D26" i="13"/>
  <c r="D60" i="13" s="1"/>
  <c r="Y16" i="13"/>
  <c r="Y50" i="13" s="1"/>
  <c r="I23" i="13"/>
  <c r="I57" i="13" s="1"/>
  <c r="X15" i="13"/>
  <c r="S16" i="13"/>
  <c r="S50" i="13" s="1"/>
  <c r="R13" i="13"/>
  <c r="R47" i="13" s="1"/>
  <c r="D16" i="13"/>
  <c r="D50" i="13" s="1"/>
  <c r="Y17" i="13"/>
  <c r="Y51" i="13" s="1"/>
  <c r="J17" i="13"/>
  <c r="J51" i="13" s="1"/>
  <c r="Q10" i="13"/>
  <c r="Q44" i="13" s="1"/>
  <c r="T21" i="13"/>
  <c r="T55" i="13" s="1"/>
  <c r="M23" i="13"/>
  <c r="M57" i="13" s="1"/>
  <c r="X13" i="13"/>
  <c r="H20" i="13"/>
  <c r="H54" i="13" s="1"/>
  <c r="Q25" i="13"/>
  <c r="Q59" i="13" s="1"/>
  <c r="K14" i="13"/>
  <c r="K48" i="13" s="1"/>
  <c r="Y12" i="13"/>
  <c r="Y46" i="13" s="1"/>
  <c r="R15" i="13"/>
  <c r="R49" i="13" s="1"/>
  <c r="I11" i="13"/>
  <c r="I45" i="13" s="1"/>
  <c r="W23" i="13"/>
  <c r="F12" i="13"/>
  <c r="F46" i="13" s="1"/>
  <c r="L18" i="13"/>
  <c r="L52" i="13" s="1"/>
  <c r="P19" i="13"/>
  <c r="P53" i="13" s="1"/>
  <c r="V18" i="13"/>
  <c r="P11" i="13"/>
  <c r="P45" i="13" s="1"/>
  <c r="K19" i="13"/>
  <c r="K53" i="13" s="1"/>
  <c r="P15" i="13"/>
  <c r="P49" i="13" s="1"/>
  <c r="F16" i="13"/>
  <c r="F50" i="13" s="1"/>
  <c r="P25" i="13"/>
  <c r="P59" i="13" s="1"/>
  <c r="W13" i="13"/>
  <c r="G12" i="13"/>
  <c r="G46" i="13" s="1"/>
  <c r="L10" i="13"/>
  <c r="L44" i="13" s="1"/>
  <c r="W24" i="13"/>
  <c r="W26" i="13"/>
  <c r="J12" i="13"/>
  <c r="J46" i="13" s="1"/>
  <c r="P21" i="13"/>
  <c r="P55" i="13" s="1"/>
  <c r="T24" i="13"/>
  <c r="T58" i="13" s="1"/>
  <c r="E12" i="13"/>
  <c r="E46" i="13" s="1"/>
  <c r="E15" i="13"/>
  <c r="E49" i="13" s="1"/>
  <c r="J15" i="13"/>
  <c r="J49" i="13" s="1"/>
  <c r="W25" i="13"/>
  <c r="G11" i="13"/>
  <c r="G45" i="13" s="1"/>
  <c r="I24" i="13"/>
  <c r="I58" i="13" s="1"/>
  <c r="I17" i="13"/>
  <c r="I51" i="13" s="1"/>
  <c r="Y15" i="13"/>
  <c r="Y49" i="13" s="1"/>
  <c r="N14" i="13"/>
  <c r="N48" i="13" s="1"/>
  <c r="L21" i="13"/>
  <c r="L55" i="13" s="1"/>
  <c r="U17" i="13"/>
  <c r="I25" i="13"/>
  <c r="I59" i="13" s="1"/>
  <c r="X19" i="13"/>
  <c r="Q18" i="13"/>
  <c r="Q52" i="13" s="1"/>
  <c r="D18" i="13"/>
  <c r="D52" i="13" s="1"/>
  <c r="N16" i="13"/>
  <c r="N50" i="13" s="1"/>
  <c r="F11" i="13"/>
  <c r="F45" i="13" s="1"/>
  <c r="T22" i="13"/>
  <c r="T56" i="13" s="1"/>
  <c r="K23" i="13"/>
  <c r="K57" i="13" s="1"/>
  <c r="V15" i="13"/>
  <c r="N24" i="13"/>
  <c r="N58" i="13" s="1"/>
  <c r="V19" i="13"/>
  <c r="D25" i="13"/>
  <c r="D59" i="13" s="1"/>
  <c r="E16" i="13"/>
  <c r="E50" i="13" s="1"/>
  <c r="V20" i="13"/>
  <c r="W10" i="13"/>
  <c r="X18" i="13"/>
  <c r="Y24" i="13"/>
  <c r="Y58" i="13" s="1"/>
  <c r="D23" i="13"/>
  <c r="D57" i="13" s="1"/>
  <c r="J13" i="13"/>
  <c r="J47" i="13" s="1"/>
  <c r="E25" i="13"/>
  <c r="E59" i="13" s="1"/>
  <c r="Q13" i="13"/>
  <c r="Q47" i="13" s="1"/>
  <c r="P20" i="13"/>
  <c r="P54" i="13" s="1"/>
  <c r="N25" i="13"/>
  <c r="N59" i="13" s="1"/>
  <c r="N23" i="13"/>
  <c r="N57" i="13" s="1"/>
  <c r="L11" i="13"/>
  <c r="L45" i="13" s="1"/>
  <c r="N11" i="13"/>
  <c r="N45" i="13" s="1"/>
  <c r="K20" i="13"/>
  <c r="K54" i="13" s="1"/>
  <c r="O20" i="13"/>
  <c r="O54" i="13" s="1"/>
  <c r="W16" i="13"/>
  <c r="W18" i="13"/>
  <c r="O10" i="13"/>
  <c r="O44" i="13" s="1"/>
  <c r="J11" i="13"/>
  <c r="J45" i="13" s="1"/>
  <c r="J19" i="13"/>
  <c r="J53" i="13" s="1"/>
  <c r="I22" i="13"/>
  <c r="I56" i="13" s="1"/>
  <c r="E10" i="13"/>
  <c r="E44" i="13" s="1"/>
  <c r="C13" i="13"/>
  <c r="C47" i="13" s="1"/>
  <c r="E13" i="13"/>
  <c r="E47" i="13" s="1"/>
  <c r="T20" i="13"/>
  <c r="T54" i="13" s="1"/>
  <c r="V24" i="13"/>
  <c r="F18" i="13"/>
  <c r="F52" i="13" s="1"/>
  <c r="L17" i="13"/>
  <c r="L51" i="13" s="1"/>
  <c r="I18" i="13"/>
  <c r="I52" i="13" s="1"/>
  <c r="F15" i="13"/>
  <c r="F49" i="13" s="1"/>
  <c r="F25" i="13"/>
  <c r="F59" i="13" s="1"/>
  <c r="F13" i="13"/>
  <c r="F47" i="13" s="1"/>
  <c r="S24" i="13"/>
  <c r="S58" i="13" s="1"/>
  <c r="V10" i="13"/>
  <c r="N22" i="13"/>
  <c r="N56" i="13" s="1"/>
  <c r="S18" i="13"/>
  <c r="S52" i="13" s="1"/>
  <c r="W21" i="13"/>
  <c r="N21" i="13"/>
  <c r="N55" i="13" s="1"/>
  <c r="O51" i="13"/>
  <c r="J20" i="13"/>
  <c r="J54" i="13" s="1"/>
  <c r="Y11" i="13"/>
  <c r="Y45" i="13" s="1"/>
  <c r="L20" i="13"/>
  <c r="L54" i="13" s="1"/>
  <c r="D20" i="13"/>
  <c r="D54" i="13" s="1"/>
  <c r="Y18" i="13"/>
  <c r="Y52" i="13" s="1"/>
  <c r="Q14" i="13"/>
  <c r="Q48" i="13" s="1"/>
  <c r="Y23" i="13"/>
  <c r="Y57" i="13" s="1"/>
  <c r="T12" i="13"/>
  <c r="T46" i="13" s="1"/>
  <c r="O15" i="13"/>
  <c r="O49" i="13" s="1"/>
  <c r="P14" i="13"/>
  <c r="P48" i="13" s="1"/>
  <c r="D11" i="13"/>
  <c r="D45" i="13" s="1"/>
  <c r="S25" i="13"/>
  <c r="S59" i="13" s="1"/>
  <c r="G17" i="13"/>
  <c r="G51" i="13" s="1"/>
  <c r="Q17" i="13"/>
  <c r="Q51" i="13" s="1"/>
  <c r="G25" i="13"/>
  <c r="G59" i="13" s="1"/>
  <c r="W11" i="13"/>
  <c r="O16" i="13"/>
  <c r="O50" i="13" s="1"/>
  <c r="M19" i="13"/>
  <c r="M53" i="13" s="1"/>
  <c r="K15" i="13"/>
  <c r="K49" i="13" s="1"/>
  <c r="V12" i="13"/>
  <c r="C24" i="13"/>
  <c r="C58" i="13" s="1"/>
  <c r="Y14" i="13"/>
  <c r="Y48" i="13" s="1"/>
  <c r="V11" i="13"/>
  <c r="T25" i="13"/>
  <c r="T59" i="13" s="1"/>
  <c r="U15" i="13"/>
  <c r="E21" i="13"/>
  <c r="E55" i="13" s="1"/>
  <c r="X22" i="13"/>
  <c r="S13" i="13"/>
  <c r="S47" i="13" s="1"/>
  <c r="X26" i="13"/>
  <c r="K11" i="13"/>
  <c r="K45" i="13" s="1"/>
  <c r="O23" i="13"/>
  <c r="O57" i="13" s="1"/>
  <c r="M9" i="13"/>
  <c r="M43" i="13" s="1"/>
  <c r="P9" i="13"/>
  <c r="P43" i="13" s="1"/>
  <c r="Y9" i="13"/>
  <c r="Y43" i="13" s="1"/>
  <c r="N9" i="13"/>
  <c r="N43" i="13" s="1"/>
  <c r="X9" i="13"/>
  <c r="I9" i="13"/>
  <c r="I43" i="13" s="1"/>
  <c r="E9" i="13"/>
  <c r="E43" i="13" s="1"/>
  <c r="O9" i="13"/>
  <c r="O43" i="13" s="1"/>
  <c r="V9" i="13"/>
  <c r="J9" i="13"/>
  <c r="J43" i="13" s="1"/>
  <c r="G9" i="13"/>
  <c r="G43" i="13" s="1"/>
  <c r="L9" i="13"/>
  <c r="L43" i="13" s="1"/>
  <c r="W9" i="13"/>
  <c r="H9" i="13"/>
  <c r="H43" i="13" s="1"/>
  <c r="Q9" i="13"/>
  <c r="Q43" i="13" s="1"/>
  <c r="K9" i="13"/>
  <c r="K43" i="13" s="1"/>
  <c r="T9" i="13"/>
  <c r="T43" i="13" s="1"/>
  <c r="S9" i="13"/>
  <c r="S43" i="13" s="1"/>
  <c r="U9" i="13"/>
  <c r="R9" i="13"/>
  <c r="R43" i="13" s="1"/>
  <c r="F9" i="13"/>
  <c r="F43" i="13" s="1"/>
  <c r="C43" i="5"/>
  <c r="C42" i="5"/>
  <c r="C41" i="5"/>
  <c r="C40" i="5"/>
  <c r="C39" i="5"/>
  <c r="C38" i="5"/>
  <c r="C49" i="21" s="1"/>
  <c r="E49" i="21" s="1"/>
  <c r="R244" i="26" l="1"/>
  <c r="R74" i="26" s="1"/>
  <c r="R176" i="26" s="1"/>
  <c r="P244" i="26"/>
  <c r="P74" i="26" s="1"/>
  <c r="P176" i="26" s="1"/>
  <c r="Z149" i="26"/>
  <c r="C245" i="26"/>
  <c r="C75" i="26" s="1"/>
  <c r="C177" i="26" s="1"/>
  <c r="O244" i="26"/>
  <c r="O74" i="26" s="1"/>
  <c r="O176" i="26" s="1"/>
  <c r="J244" i="26"/>
  <c r="J74" i="26" s="1"/>
  <c r="J176" i="26" s="1"/>
  <c r="T244" i="26"/>
  <c r="T74" i="26" s="1"/>
  <c r="T176" i="26" s="1"/>
  <c r="AA115" i="26"/>
  <c r="AA149" i="26"/>
  <c r="AC115" i="26"/>
  <c r="AC149" i="26"/>
  <c r="AD116" i="26"/>
  <c r="AD150" i="26"/>
  <c r="AB115" i="26"/>
  <c r="AB149" i="26"/>
  <c r="AE115" i="26"/>
  <c r="AE149" i="26"/>
  <c r="AC116" i="26"/>
  <c r="AC150" i="26"/>
  <c r="AE116" i="26"/>
  <c r="AE150" i="26"/>
  <c r="AB116" i="26"/>
  <c r="AB150" i="26"/>
  <c r="AF116" i="26"/>
  <c r="AF150" i="26"/>
  <c r="AA116" i="26"/>
  <c r="AA150" i="26"/>
  <c r="AD115" i="26"/>
  <c r="AD149" i="26"/>
  <c r="AF115" i="26"/>
  <c r="AF149" i="26"/>
  <c r="S244" i="26"/>
  <c r="S74" i="26" s="1"/>
  <c r="S176" i="26" s="1"/>
  <c r="AF104" i="42"/>
  <c r="AF172" i="42"/>
  <c r="H244" i="26"/>
  <c r="H74" i="26" s="1"/>
  <c r="H176" i="26" s="1"/>
  <c r="I244" i="26"/>
  <c r="I74" i="26" s="1"/>
  <c r="I176" i="26" s="1"/>
  <c r="Q244" i="26"/>
  <c r="Q74" i="26" s="1"/>
  <c r="Q176" i="26" s="1"/>
  <c r="Y244" i="26"/>
  <c r="Y74" i="26" s="1"/>
  <c r="Y176" i="26" s="1"/>
  <c r="F244" i="26"/>
  <c r="F74" i="26" s="1"/>
  <c r="F176" i="26" s="1"/>
  <c r="N244" i="26"/>
  <c r="N74" i="26" s="1"/>
  <c r="N176" i="26" s="1"/>
  <c r="M244" i="26"/>
  <c r="M74" i="26" s="1"/>
  <c r="M176" i="26" s="1"/>
  <c r="AA161" i="8"/>
  <c r="Z36" i="13" s="1"/>
  <c r="Z70" i="13" s="1"/>
  <c r="Z243" i="26" s="1"/>
  <c r="Z73" i="26" s="1"/>
  <c r="Z175" i="26" s="1"/>
  <c r="G244" i="26"/>
  <c r="G74" i="26" s="1"/>
  <c r="G176" i="26" s="1"/>
  <c r="K244" i="26"/>
  <c r="K74" i="26" s="1"/>
  <c r="K176" i="26" s="1"/>
  <c r="E244" i="26"/>
  <c r="E74" i="26" s="1"/>
  <c r="E176" i="26" s="1"/>
  <c r="L244" i="26"/>
  <c r="L74" i="26" s="1"/>
  <c r="L176" i="26" s="1"/>
  <c r="AG138" i="8"/>
  <c r="AF13" i="13" s="1"/>
  <c r="AF47" i="13" s="1"/>
  <c r="AF219" i="26"/>
  <c r="AF49" i="26" s="1"/>
  <c r="AE138" i="8"/>
  <c r="AD13" i="13" s="1"/>
  <c r="AD47" i="13" s="1"/>
  <c r="AD219" i="26"/>
  <c r="AD49" i="26" s="1"/>
  <c r="AD138" i="8"/>
  <c r="AC13" i="13" s="1"/>
  <c r="AC47" i="13" s="1"/>
  <c r="AC219" i="26"/>
  <c r="AC49" i="26" s="1"/>
  <c r="AB138" i="8"/>
  <c r="AA13" i="13" s="1"/>
  <c r="AA47" i="13" s="1"/>
  <c r="AA219" i="26"/>
  <c r="AA49" i="26" s="1"/>
  <c r="AC138" i="8"/>
  <c r="AB13" i="13" s="1"/>
  <c r="AB47" i="13" s="1"/>
  <c r="AB219" i="26"/>
  <c r="AB49" i="26" s="1"/>
  <c r="AF138" i="8"/>
  <c r="AE13" i="13" s="1"/>
  <c r="AE47" i="13" s="1"/>
  <c r="AE219" i="26"/>
  <c r="AE49" i="26" s="1"/>
  <c r="M163" i="8"/>
  <c r="L38" i="13" s="1"/>
  <c r="L72" i="13" s="1"/>
  <c r="L245" i="26" s="1"/>
  <c r="L75" i="26" s="1"/>
  <c r="L177" i="26" s="1"/>
  <c r="W163" i="8"/>
  <c r="V38" i="13" s="1"/>
  <c r="V72" i="13" s="1"/>
  <c r="Y163" i="8"/>
  <c r="X38" i="13" s="1"/>
  <c r="X72" i="13" s="1"/>
  <c r="L163" i="8"/>
  <c r="K38" i="13" s="1"/>
  <c r="K72" i="13" s="1"/>
  <c r="K245" i="26" s="1"/>
  <c r="K75" i="26" s="1"/>
  <c r="K177" i="26" s="1"/>
  <c r="F163" i="8"/>
  <c r="E38" i="13" s="1"/>
  <c r="E72" i="13" s="1"/>
  <c r="E245" i="26" s="1"/>
  <c r="E75" i="26" s="1"/>
  <c r="E177" i="26" s="1"/>
  <c r="V163" i="8"/>
  <c r="U38" i="13" s="1"/>
  <c r="U72" i="13" s="1"/>
  <c r="X163" i="8"/>
  <c r="W38" i="13" s="1"/>
  <c r="W72" i="13" s="1"/>
  <c r="G163" i="8"/>
  <c r="F38" i="13" s="1"/>
  <c r="F72" i="13" s="1"/>
  <c r="F245" i="26" s="1"/>
  <c r="F75" i="26" s="1"/>
  <c r="F177" i="26" s="1"/>
  <c r="I163" i="8"/>
  <c r="H38" i="13" s="1"/>
  <c r="H72" i="13" s="1"/>
  <c r="H245" i="26" s="1"/>
  <c r="H75" i="26" s="1"/>
  <c r="H177" i="26" s="1"/>
  <c r="P163" i="8"/>
  <c r="O38" i="13" s="1"/>
  <c r="O72" i="13" s="1"/>
  <c r="O245" i="26" s="1"/>
  <c r="O75" i="26" s="1"/>
  <c r="O177" i="26" s="1"/>
  <c r="K163" i="8"/>
  <c r="J38" i="13" s="1"/>
  <c r="J72" i="13" s="1"/>
  <c r="J245" i="26" s="1"/>
  <c r="J75" i="26" s="1"/>
  <c r="J177" i="26" s="1"/>
  <c r="O163" i="8"/>
  <c r="N38" i="13" s="1"/>
  <c r="N72" i="13" s="1"/>
  <c r="N245" i="26" s="1"/>
  <c r="N75" i="26" s="1"/>
  <c r="N177" i="26" s="1"/>
  <c r="Q163" i="8"/>
  <c r="P38" i="13" s="1"/>
  <c r="P72" i="13" s="1"/>
  <c r="P245" i="26" s="1"/>
  <c r="P75" i="26" s="1"/>
  <c r="P177" i="26" s="1"/>
  <c r="N163" i="8"/>
  <c r="M38" i="13" s="1"/>
  <c r="M72" i="13" s="1"/>
  <c r="M245" i="26" s="1"/>
  <c r="M75" i="26" s="1"/>
  <c r="M177" i="26" s="1"/>
  <c r="S163" i="8"/>
  <c r="R38" i="13" s="1"/>
  <c r="R72" i="13" s="1"/>
  <c r="R245" i="26" s="1"/>
  <c r="R75" i="26" s="1"/>
  <c r="R177" i="26" s="1"/>
  <c r="E163" i="8"/>
  <c r="D38" i="13" s="1"/>
  <c r="D72" i="13" s="1"/>
  <c r="D245" i="26" s="1"/>
  <c r="D75" i="26" s="1"/>
  <c r="D177" i="26" s="1"/>
  <c r="T163" i="8"/>
  <c r="S38" i="13" s="1"/>
  <c r="S72" i="13" s="1"/>
  <c r="S245" i="26" s="1"/>
  <c r="S75" i="26" s="1"/>
  <c r="S177" i="26" s="1"/>
  <c r="Z163" i="8"/>
  <c r="Y38" i="13" s="1"/>
  <c r="Y72" i="13" s="1"/>
  <c r="Y245" i="26" s="1"/>
  <c r="Y75" i="26" s="1"/>
  <c r="Y177" i="26" s="1"/>
  <c r="U163" i="8"/>
  <c r="T38" i="13" s="1"/>
  <c r="T72" i="13" s="1"/>
  <c r="T245" i="26" s="1"/>
  <c r="T75" i="26" s="1"/>
  <c r="T177" i="26" s="1"/>
  <c r="R163" i="8"/>
  <c r="Q38" i="13" s="1"/>
  <c r="Q72" i="13" s="1"/>
  <c r="Q245" i="26" s="1"/>
  <c r="Q75" i="26" s="1"/>
  <c r="Q177" i="26" s="1"/>
  <c r="H163" i="8"/>
  <c r="G38" i="13" s="1"/>
  <c r="G72" i="13" s="1"/>
  <c r="G245" i="26" s="1"/>
  <c r="G75" i="26" s="1"/>
  <c r="G177" i="26" s="1"/>
  <c r="J163" i="8"/>
  <c r="I38" i="13" s="1"/>
  <c r="I72" i="13" s="1"/>
  <c r="I245" i="26" s="1"/>
  <c r="I75" i="26" s="1"/>
  <c r="I177" i="26" s="1"/>
  <c r="AF139" i="26"/>
  <c r="AA105" i="26"/>
  <c r="AA139" i="26"/>
  <c r="AC139" i="26"/>
  <c r="AE139" i="26"/>
  <c r="AB105" i="26"/>
  <c r="AB139" i="26"/>
  <c r="AD139" i="26"/>
  <c r="AF262" i="8"/>
  <c r="AB262" i="8"/>
  <c r="AE262" i="8"/>
  <c r="AG262" i="8"/>
  <c r="AC262" i="8"/>
  <c r="AD262" i="8"/>
  <c r="S70" i="26"/>
  <c r="S172" i="26" s="1"/>
  <c r="V70" i="26"/>
  <c r="V172" i="26" s="1"/>
  <c r="X70" i="26"/>
  <c r="X172" i="26" s="1"/>
  <c r="W70" i="26"/>
  <c r="W172" i="26" s="1"/>
  <c r="K70" i="26"/>
  <c r="K172" i="26" s="1"/>
  <c r="R70" i="26"/>
  <c r="R172" i="26" s="1"/>
  <c r="P70" i="26"/>
  <c r="P172" i="26" s="1"/>
  <c r="H70" i="26"/>
  <c r="H172" i="26" s="1"/>
  <c r="Y70" i="26"/>
  <c r="Y172" i="26" s="1"/>
  <c r="T70" i="26"/>
  <c r="T172" i="26" s="1"/>
  <c r="N70" i="26"/>
  <c r="N172" i="26" s="1"/>
  <c r="U70" i="26"/>
  <c r="U172" i="26" s="1"/>
  <c r="J70" i="26"/>
  <c r="J172" i="26" s="1"/>
  <c r="Q70" i="26"/>
  <c r="Q172" i="26" s="1"/>
  <c r="I70" i="26"/>
  <c r="I172" i="26" s="1"/>
  <c r="O70" i="26"/>
  <c r="O172" i="26" s="1"/>
  <c r="G70" i="26"/>
  <c r="G172" i="26" s="1"/>
  <c r="M70" i="26"/>
  <c r="M172" i="26" s="1"/>
  <c r="L70" i="26"/>
  <c r="L172" i="26" s="1"/>
  <c r="Z83" i="26"/>
  <c r="Z151" i="26"/>
  <c r="Z13" i="13"/>
  <c r="Z47" i="13" s="1"/>
  <c r="Z220" i="26" s="1"/>
  <c r="Z50" i="26" s="1"/>
  <c r="Z118" i="26" s="1"/>
  <c r="Y168" i="26"/>
  <c r="Y100" i="26"/>
  <c r="Y167" i="26"/>
  <c r="Y99" i="26"/>
  <c r="Y166" i="26"/>
  <c r="Y98" i="26"/>
  <c r="Y169" i="26"/>
  <c r="Y101" i="26"/>
  <c r="X168" i="26"/>
  <c r="X100" i="26"/>
  <c r="X166" i="26"/>
  <c r="X98" i="26"/>
  <c r="X167" i="26"/>
  <c r="X99" i="26"/>
  <c r="W167" i="26"/>
  <c r="W99" i="26"/>
  <c r="W166" i="26"/>
  <c r="W98" i="26"/>
  <c r="V166" i="26"/>
  <c r="V98" i="26"/>
  <c r="V43" i="13"/>
  <c r="X55" i="13"/>
  <c r="X228" i="26" s="1"/>
  <c r="X58" i="26" s="1"/>
  <c r="U49" i="13"/>
  <c r="U222" i="26" s="1"/>
  <c r="U52" i="26" s="1"/>
  <c r="W50" i="13"/>
  <c r="W223" i="26" s="1"/>
  <c r="W53" i="26" s="1"/>
  <c r="X47" i="13"/>
  <c r="X220" i="26" s="1"/>
  <c r="X50" i="26" s="1"/>
  <c r="X118" i="26" s="1"/>
  <c r="X50" i="13"/>
  <c r="X223" i="26" s="1"/>
  <c r="X53" i="26" s="1"/>
  <c r="V47" i="13"/>
  <c r="V220" i="26" s="1"/>
  <c r="V50" i="26" s="1"/>
  <c r="V118" i="26" s="1"/>
  <c r="X59" i="13"/>
  <c r="X232" i="26" s="1"/>
  <c r="X62" i="26" s="1"/>
  <c r="W51" i="13"/>
  <c r="W224" i="26" s="1"/>
  <c r="W54" i="26" s="1"/>
  <c r="U47" i="13"/>
  <c r="U220" i="26" s="1"/>
  <c r="U50" i="26" s="1"/>
  <c r="U118" i="26" s="1"/>
  <c r="X46" i="13"/>
  <c r="X219" i="26" s="1"/>
  <c r="X49" i="26" s="1"/>
  <c r="X117" i="26" s="1"/>
  <c r="W49" i="13"/>
  <c r="W222" i="26" s="1"/>
  <c r="W52" i="26" s="1"/>
  <c r="W52" i="13"/>
  <c r="W225" i="26" s="1"/>
  <c r="W55" i="26" s="1"/>
  <c r="W47" i="13"/>
  <c r="W220" i="26" s="1"/>
  <c r="W50" i="26" s="1"/>
  <c r="W118" i="26" s="1"/>
  <c r="W45" i="13"/>
  <c r="W218" i="26" s="1"/>
  <c r="W48" i="26" s="1"/>
  <c r="W116" i="26" s="1"/>
  <c r="W57" i="13"/>
  <c r="W230" i="26" s="1"/>
  <c r="W60" i="26" s="1"/>
  <c r="X49" i="13"/>
  <c r="X222" i="26" s="1"/>
  <c r="X52" i="26" s="1"/>
  <c r="X57" i="13"/>
  <c r="X230" i="26" s="1"/>
  <c r="X60" i="26" s="1"/>
  <c r="W56" i="13"/>
  <c r="W229" i="26" s="1"/>
  <c r="W59" i="26" s="1"/>
  <c r="V50" i="13"/>
  <c r="V223" i="26" s="1"/>
  <c r="V53" i="26" s="1"/>
  <c r="X48" i="13"/>
  <c r="X221" i="26" s="1"/>
  <c r="X51" i="26" s="1"/>
  <c r="V56" i="13"/>
  <c r="V229" i="26" s="1"/>
  <c r="V59" i="26" s="1"/>
  <c r="U60" i="13"/>
  <c r="U233" i="26" s="1"/>
  <c r="U63" i="26" s="1"/>
  <c r="U57" i="13"/>
  <c r="U230" i="26" s="1"/>
  <c r="U60" i="26" s="1"/>
  <c r="V45" i="13"/>
  <c r="V218" i="26" s="1"/>
  <c r="V48" i="26" s="1"/>
  <c r="V116" i="26" s="1"/>
  <c r="V53" i="13"/>
  <c r="V226" i="26" s="1"/>
  <c r="V56" i="26" s="1"/>
  <c r="U59" i="13"/>
  <c r="U232" i="26" s="1"/>
  <c r="U62" i="26" s="1"/>
  <c r="W48" i="13"/>
  <c r="W221" i="26" s="1"/>
  <c r="W51" i="26" s="1"/>
  <c r="U54" i="13"/>
  <c r="U227" i="26" s="1"/>
  <c r="U57" i="26" s="1"/>
  <c r="V55" i="13"/>
  <c r="V228" i="26" s="1"/>
  <c r="V58" i="26" s="1"/>
  <c r="W43" i="13"/>
  <c r="X43" i="13"/>
  <c r="W55" i="13"/>
  <c r="W228" i="26" s="1"/>
  <c r="W58" i="26" s="1"/>
  <c r="X53" i="13"/>
  <c r="X226" i="26" s="1"/>
  <c r="X56" i="26" s="1"/>
  <c r="W60" i="13"/>
  <c r="W233" i="26" s="1"/>
  <c r="W63" i="26" s="1"/>
  <c r="U50" i="13"/>
  <c r="U223" i="26" s="1"/>
  <c r="U53" i="26" s="1"/>
  <c r="X54" i="13"/>
  <c r="X227" i="26" s="1"/>
  <c r="X57" i="26" s="1"/>
  <c r="U53" i="13"/>
  <c r="U226" i="26" s="1"/>
  <c r="U56" i="26" s="1"/>
  <c r="W46" i="13"/>
  <c r="W219" i="26" s="1"/>
  <c r="W49" i="26" s="1"/>
  <c r="W117" i="26" s="1"/>
  <c r="U56" i="13"/>
  <c r="U229" i="26" s="1"/>
  <c r="U59" i="26" s="1"/>
  <c r="U44" i="13"/>
  <c r="V57" i="13"/>
  <c r="V230" i="26" s="1"/>
  <c r="V60" i="26" s="1"/>
  <c r="X44" i="13"/>
  <c r="X51" i="13"/>
  <c r="X224" i="26" s="1"/>
  <c r="X54" i="26" s="1"/>
  <c r="U43" i="13"/>
  <c r="X60" i="13"/>
  <c r="X233" i="26" s="1"/>
  <c r="X63" i="26" s="1"/>
  <c r="V49" i="13"/>
  <c r="V222" i="26" s="1"/>
  <c r="V52" i="26" s="1"/>
  <c r="W59" i="13"/>
  <c r="W232" i="26" s="1"/>
  <c r="W62" i="26" s="1"/>
  <c r="W58" i="13"/>
  <c r="W231" i="26" s="1"/>
  <c r="W61" i="26" s="1"/>
  <c r="U52" i="13"/>
  <c r="U225" i="26" s="1"/>
  <c r="U55" i="26" s="1"/>
  <c r="W53" i="13"/>
  <c r="W226" i="26" s="1"/>
  <c r="W56" i="26" s="1"/>
  <c r="U46" i="13"/>
  <c r="U219" i="26" s="1"/>
  <c r="U49" i="26" s="1"/>
  <c r="U117" i="26" s="1"/>
  <c r="X58" i="13"/>
  <c r="X231" i="26" s="1"/>
  <c r="X61" i="26" s="1"/>
  <c r="V59" i="13"/>
  <c r="V232" i="26" s="1"/>
  <c r="V62" i="26" s="1"/>
  <c r="V46" i="13"/>
  <c r="V219" i="26" s="1"/>
  <c r="V49" i="26" s="1"/>
  <c r="V117" i="26" s="1"/>
  <c r="X52" i="13"/>
  <c r="X225" i="26" s="1"/>
  <c r="X55" i="26" s="1"/>
  <c r="U51" i="13"/>
  <c r="U224" i="26" s="1"/>
  <c r="U54" i="26" s="1"/>
  <c r="V52" i="13"/>
  <c r="V225" i="26" s="1"/>
  <c r="V55" i="26" s="1"/>
  <c r="X45" i="13"/>
  <c r="X218" i="26" s="1"/>
  <c r="X48" i="26" s="1"/>
  <c r="X116" i="26" s="1"/>
  <c r="U48" i="13"/>
  <c r="U221" i="26" s="1"/>
  <c r="U51" i="26" s="1"/>
  <c r="W54" i="13"/>
  <c r="W227" i="26" s="1"/>
  <c r="W57" i="26" s="1"/>
  <c r="V48" i="13"/>
  <c r="V221" i="26" s="1"/>
  <c r="V51" i="26" s="1"/>
  <c r="V54" i="13"/>
  <c r="V227" i="26" s="1"/>
  <c r="V57" i="26" s="1"/>
  <c r="U45" i="13"/>
  <c r="U218" i="26" s="1"/>
  <c r="U48" i="26" s="1"/>
  <c r="U116" i="26" s="1"/>
  <c r="X56" i="13"/>
  <c r="X229" i="26" s="1"/>
  <c r="X59" i="26" s="1"/>
  <c r="V44" i="13"/>
  <c r="V58" i="13"/>
  <c r="V231" i="26" s="1"/>
  <c r="V61" i="26" s="1"/>
  <c r="W44" i="13"/>
  <c r="U55" i="13"/>
  <c r="U228" i="26" s="1"/>
  <c r="U58" i="26" s="1"/>
  <c r="U58" i="13"/>
  <c r="U231" i="26" s="1"/>
  <c r="U61" i="26" s="1"/>
  <c r="V60" i="13"/>
  <c r="V233" i="26" s="1"/>
  <c r="V63" i="26" s="1"/>
  <c r="V51" i="13"/>
  <c r="V224" i="26" s="1"/>
  <c r="V54" i="26" s="1"/>
  <c r="S237" i="26"/>
  <c r="S67" i="26" s="1"/>
  <c r="S169" i="26" s="1"/>
  <c r="D231" i="26"/>
  <c r="D61" i="26" s="1"/>
  <c r="D163" i="26" s="1"/>
  <c r="E231" i="26"/>
  <c r="E61" i="26" s="1"/>
  <c r="E163" i="26" s="1"/>
  <c r="P217" i="26"/>
  <c r="P47" i="26" s="1"/>
  <c r="P81" i="26" s="1"/>
  <c r="R233" i="26"/>
  <c r="R63" i="26" s="1"/>
  <c r="R165" i="26" s="1"/>
  <c r="J228" i="26"/>
  <c r="J58" i="26" s="1"/>
  <c r="J160" i="26" s="1"/>
  <c r="O223" i="26"/>
  <c r="O222" i="26"/>
  <c r="J227" i="26"/>
  <c r="J57" i="26" s="1"/>
  <c r="J159" i="26" s="1"/>
  <c r="F220" i="26"/>
  <c r="F50" i="26" s="1"/>
  <c r="F152" i="26" s="1"/>
  <c r="E220" i="26"/>
  <c r="E50" i="26" s="1"/>
  <c r="E152" i="26" s="1"/>
  <c r="Q220" i="26"/>
  <c r="Q50" i="26" s="1"/>
  <c r="E223" i="26"/>
  <c r="E53" i="26" s="1"/>
  <c r="E155" i="26" s="1"/>
  <c r="N223" i="26"/>
  <c r="T231" i="26"/>
  <c r="P232" i="26"/>
  <c r="P62" i="26" s="1"/>
  <c r="P164" i="26" s="1"/>
  <c r="F219" i="26"/>
  <c r="F49" i="26" s="1"/>
  <c r="F151" i="26" s="1"/>
  <c r="S223" i="26"/>
  <c r="S217" i="26"/>
  <c r="S233" i="26"/>
  <c r="S63" i="26" s="1"/>
  <c r="S165" i="26" s="1"/>
  <c r="P225" i="26"/>
  <c r="P55" i="26" s="1"/>
  <c r="H221" i="26"/>
  <c r="H51" i="26" s="1"/>
  <c r="H153" i="26" s="1"/>
  <c r="R221" i="26"/>
  <c r="O229" i="26"/>
  <c r="O59" i="26" s="1"/>
  <c r="O161" i="26" s="1"/>
  <c r="H220" i="26"/>
  <c r="H50" i="26" s="1"/>
  <c r="R225" i="26"/>
  <c r="L229" i="26"/>
  <c r="L59" i="26" s="1"/>
  <c r="L161" i="26" s="1"/>
  <c r="N225" i="26"/>
  <c r="H226" i="26"/>
  <c r="H56" i="26" s="1"/>
  <c r="H158" i="26" s="1"/>
  <c r="H233" i="26"/>
  <c r="H63" i="26" s="1"/>
  <c r="H165" i="26" s="1"/>
  <c r="E229" i="26"/>
  <c r="E59" i="26" s="1"/>
  <c r="E161" i="26" s="1"/>
  <c r="H222" i="26"/>
  <c r="H52" i="26" s="1"/>
  <c r="H154" i="26" s="1"/>
  <c r="Q218" i="26"/>
  <c r="F217" i="26"/>
  <c r="R229" i="26"/>
  <c r="O232" i="26"/>
  <c r="O62" i="26" s="1"/>
  <c r="O164" i="26" s="1"/>
  <c r="F229" i="26"/>
  <c r="F59" i="26" s="1"/>
  <c r="F161" i="26" s="1"/>
  <c r="N222" i="26"/>
  <c r="G220" i="26"/>
  <c r="G50" i="26" s="1"/>
  <c r="G152" i="26" s="1"/>
  <c r="J223" i="26"/>
  <c r="J53" i="26" s="1"/>
  <c r="J155" i="26" s="1"/>
  <c r="L219" i="26"/>
  <c r="L49" i="26" s="1"/>
  <c r="T222" i="26"/>
  <c r="G226" i="26"/>
  <c r="G56" i="26" s="1"/>
  <c r="G158" i="26" s="1"/>
  <c r="E233" i="26"/>
  <c r="E63" i="26" s="1"/>
  <c r="E165" i="26" s="1"/>
  <c r="N221" i="26"/>
  <c r="N51" i="26" s="1"/>
  <c r="M218" i="26"/>
  <c r="P231" i="26"/>
  <c r="P61" i="26" s="1"/>
  <c r="P163" i="26" s="1"/>
  <c r="T232" i="26"/>
  <c r="T219" i="26"/>
  <c r="O224" i="26"/>
  <c r="F232" i="26"/>
  <c r="F62" i="26" s="1"/>
  <c r="F164" i="26" s="1"/>
  <c r="C220" i="26"/>
  <c r="C50" i="26" s="1"/>
  <c r="C152" i="26" s="1"/>
  <c r="O227" i="26"/>
  <c r="O57" i="26" s="1"/>
  <c r="E232" i="26"/>
  <c r="E62" i="26" s="1"/>
  <c r="E164" i="26" s="1"/>
  <c r="D232" i="26"/>
  <c r="D62" i="26" s="1"/>
  <c r="D164" i="26" s="1"/>
  <c r="D225" i="26"/>
  <c r="D55" i="26" s="1"/>
  <c r="D157" i="26" s="1"/>
  <c r="I224" i="26"/>
  <c r="I54" i="26" s="1"/>
  <c r="I156" i="26" s="1"/>
  <c r="P228" i="26"/>
  <c r="F223" i="26"/>
  <c r="F53" i="26" s="1"/>
  <c r="F155" i="26" s="1"/>
  <c r="M230" i="26"/>
  <c r="M60" i="26" s="1"/>
  <c r="M162" i="26" s="1"/>
  <c r="S229" i="26"/>
  <c r="S59" i="26" s="1"/>
  <c r="Q231" i="26"/>
  <c r="Q61" i="26" s="1"/>
  <c r="Q163" i="26" s="1"/>
  <c r="E224" i="26"/>
  <c r="E54" i="26" s="1"/>
  <c r="E156" i="26" s="1"/>
  <c r="K219" i="26"/>
  <c r="D217" i="26"/>
  <c r="D47" i="26" s="1"/>
  <c r="D149" i="26" s="1"/>
  <c r="G228" i="26"/>
  <c r="G58" i="26" s="1"/>
  <c r="G160" i="26" s="1"/>
  <c r="N233" i="26"/>
  <c r="N63" i="26" s="1"/>
  <c r="N165" i="26" s="1"/>
  <c r="O228" i="26"/>
  <c r="O58" i="26" s="1"/>
  <c r="O160" i="26" s="1"/>
  <c r="O221" i="26"/>
  <c r="O51" i="26" s="1"/>
  <c r="H228" i="26"/>
  <c r="H58" i="26" s="1"/>
  <c r="H160" i="26" s="1"/>
  <c r="M224" i="26"/>
  <c r="M219" i="26"/>
  <c r="N226" i="26"/>
  <c r="N56" i="26" s="1"/>
  <c r="L231" i="26"/>
  <c r="L61" i="26" s="1"/>
  <c r="L163" i="26" s="1"/>
  <c r="M221" i="26"/>
  <c r="C217" i="26"/>
  <c r="C47" i="26" s="1"/>
  <c r="C149" i="26" s="1"/>
  <c r="G221" i="26"/>
  <c r="G51" i="26" s="1"/>
  <c r="G153" i="26" s="1"/>
  <c r="G233" i="26"/>
  <c r="G63" i="26" s="1"/>
  <c r="G165" i="26" s="1"/>
  <c r="E225" i="26"/>
  <c r="E55" i="26" s="1"/>
  <c r="E157" i="26" s="1"/>
  <c r="Q223" i="26"/>
  <c r="R231" i="26"/>
  <c r="R61" i="26" s="1"/>
  <c r="R163" i="26" s="1"/>
  <c r="C225" i="26"/>
  <c r="C55" i="26" s="1"/>
  <c r="C157" i="26" s="1"/>
  <c r="I220" i="26"/>
  <c r="F233" i="26"/>
  <c r="F63" i="26" s="1"/>
  <c r="F165" i="26" s="1"/>
  <c r="T230" i="26"/>
  <c r="M226" i="26"/>
  <c r="M56" i="26" s="1"/>
  <c r="M158" i="26" s="1"/>
  <c r="T227" i="26"/>
  <c r="F218" i="26"/>
  <c r="D220" i="26"/>
  <c r="P219" i="26"/>
  <c r="G229" i="26"/>
  <c r="G59" i="26" s="1"/>
  <c r="G161" i="26" s="1"/>
  <c r="G232" i="26"/>
  <c r="G62" i="26" s="1"/>
  <c r="G164" i="26" s="1"/>
  <c r="N228" i="26"/>
  <c r="N58" i="26" s="1"/>
  <c r="N160" i="26" s="1"/>
  <c r="F222" i="26"/>
  <c r="F52" i="26" s="1"/>
  <c r="F154" i="26" s="1"/>
  <c r="E217" i="26"/>
  <c r="K227" i="26"/>
  <c r="K57" i="26" s="1"/>
  <c r="K159" i="26" s="1"/>
  <c r="J220" i="26"/>
  <c r="Q225" i="26"/>
  <c r="I231" i="26"/>
  <c r="I61" i="26" s="1"/>
  <c r="I163" i="26" s="1"/>
  <c r="J219" i="26"/>
  <c r="P222" i="26"/>
  <c r="P52" i="26" s="1"/>
  <c r="I218" i="26"/>
  <c r="T228" i="26"/>
  <c r="I230" i="26"/>
  <c r="I60" i="26" s="1"/>
  <c r="I162" i="26" s="1"/>
  <c r="F224" i="26"/>
  <c r="F54" i="26" s="1"/>
  <c r="F156" i="26" s="1"/>
  <c r="J231" i="26"/>
  <c r="J61" i="26" s="1"/>
  <c r="J163" i="26" s="1"/>
  <c r="E221" i="26"/>
  <c r="E51" i="26" s="1"/>
  <c r="E153" i="26" s="1"/>
  <c r="P230" i="26"/>
  <c r="P60" i="26" s="1"/>
  <c r="P162" i="26" s="1"/>
  <c r="Q228" i="26"/>
  <c r="Q58" i="26" s="1"/>
  <c r="G225" i="26"/>
  <c r="G55" i="26" s="1"/>
  <c r="G157" i="26" s="1"/>
  <c r="T217" i="26"/>
  <c r="G227" i="26"/>
  <c r="G57" i="26" s="1"/>
  <c r="G159" i="26" s="1"/>
  <c r="I227" i="26"/>
  <c r="I57" i="26" s="1"/>
  <c r="I159" i="26" s="1"/>
  <c r="F230" i="26"/>
  <c r="F60" i="26" s="1"/>
  <c r="F162" i="26" s="1"/>
  <c r="M227" i="26"/>
  <c r="M57" i="26" s="1"/>
  <c r="M159" i="26" s="1"/>
  <c r="T218" i="26"/>
  <c r="K231" i="26"/>
  <c r="K61" i="26" s="1"/>
  <c r="K163" i="26" s="1"/>
  <c r="S219" i="26"/>
  <c r="K223" i="26"/>
  <c r="H224" i="26"/>
  <c r="H54" i="26" s="1"/>
  <c r="H156" i="26" s="1"/>
  <c r="H219" i="26"/>
  <c r="Q226" i="26"/>
  <c r="M225" i="26"/>
  <c r="M232" i="26"/>
  <c r="M62" i="26" s="1"/>
  <c r="M164" i="26" s="1"/>
  <c r="G222" i="26"/>
  <c r="G52" i="26" s="1"/>
  <c r="G154" i="26" s="1"/>
  <c r="Q219" i="26"/>
  <c r="R228" i="26"/>
  <c r="K229" i="26"/>
  <c r="K59" i="26" s="1"/>
  <c r="K161" i="26" s="1"/>
  <c r="L222" i="26"/>
  <c r="C224" i="26"/>
  <c r="C54" i="26" s="1"/>
  <c r="C156" i="26" s="1"/>
  <c r="J232" i="26"/>
  <c r="J62" i="26" s="1"/>
  <c r="J164" i="26" s="1"/>
  <c r="S230" i="26"/>
  <c r="J230" i="26"/>
  <c r="J60" i="26" s="1"/>
  <c r="J162" i="26" s="1"/>
  <c r="E219" i="26"/>
  <c r="E49" i="26" s="1"/>
  <c r="E151" i="26" s="1"/>
  <c r="R220" i="26"/>
  <c r="F227" i="26"/>
  <c r="F57" i="26" s="1"/>
  <c r="F159" i="26" s="1"/>
  <c r="H232" i="26"/>
  <c r="H62" i="26" s="1"/>
  <c r="H164" i="26" s="1"/>
  <c r="L223" i="26"/>
  <c r="I229" i="26"/>
  <c r="I59" i="26" s="1"/>
  <c r="I161" i="26" s="1"/>
  <c r="N218" i="26"/>
  <c r="N48" i="26" s="1"/>
  <c r="N116" i="26" s="1"/>
  <c r="D230" i="26"/>
  <c r="D60" i="26" s="1"/>
  <c r="D162" i="26" s="1"/>
  <c r="N231" i="26"/>
  <c r="N61" i="26" s="1"/>
  <c r="N163" i="26" s="1"/>
  <c r="G218" i="26"/>
  <c r="K226" i="26"/>
  <c r="K56" i="26" s="1"/>
  <c r="K158" i="26" s="1"/>
  <c r="R222" i="26"/>
  <c r="Q217" i="26"/>
  <c r="Q229" i="26"/>
  <c r="K233" i="26"/>
  <c r="K63" i="26" s="1"/>
  <c r="K165" i="26" s="1"/>
  <c r="T233" i="26"/>
  <c r="T63" i="26" s="1"/>
  <c r="T165" i="26" s="1"/>
  <c r="C219" i="26"/>
  <c r="C49" i="26" s="1"/>
  <c r="C151" i="26" s="1"/>
  <c r="O218" i="26"/>
  <c r="E218" i="26"/>
  <c r="E48" i="26" s="1"/>
  <c r="E150" i="26" s="1"/>
  <c r="I226" i="26"/>
  <c r="I56" i="26" s="1"/>
  <c r="I158" i="26" s="1"/>
  <c r="M217" i="26"/>
  <c r="C226" i="26"/>
  <c r="C56" i="26" s="1"/>
  <c r="C158" i="26" s="1"/>
  <c r="S227" i="26"/>
  <c r="H229" i="26"/>
  <c r="H59" i="26" s="1"/>
  <c r="H161" i="26" s="1"/>
  <c r="S228" i="26"/>
  <c r="J225" i="26"/>
  <c r="J55" i="26" s="1"/>
  <c r="J157" i="26" s="1"/>
  <c r="P223" i="26"/>
  <c r="M233" i="26"/>
  <c r="M63" i="26" s="1"/>
  <c r="M165" i="26" s="1"/>
  <c r="R224" i="26"/>
  <c r="G230" i="26"/>
  <c r="G60" i="26" s="1"/>
  <c r="G162" i="26" s="1"/>
  <c r="I219" i="26"/>
  <c r="Q227" i="26"/>
  <c r="Q57" i="26" s="1"/>
  <c r="H223" i="26"/>
  <c r="H53" i="26" s="1"/>
  <c r="H155" i="26" s="1"/>
  <c r="H218" i="26"/>
  <c r="N224" i="26"/>
  <c r="L225" i="26"/>
  <c r="L55" i="26" s="1"/>
  <c r="L157" i="26" s="1"/>
  <c r="N227" i="26"/>
  <c r="N57" i="26" s="1"/>
  <c r="N159" i="26" s="1"/>
  <c r="M222" i="26"/>
  <c r="C228" i="26"/>
  <c r="C58" i="26" s="1"/>
  <c r="C160" i="26" s="1"/>
  <c r="K232" i="26"/>
  <c r="K62" i="26" s="1"/>
  <c r="K164" i="26" s="1"/>
  <c r="O230" i="26"/>
  <c r="O60" i="26" s="1"/>
  <c r="O162" i="26" s="1"/>
  <c r="Q221" i="26"/>
  <c r="I225" i="26"/>
  <c r="I55" i="26" s="1"/>
  <c r="I157" i="26" s="1"/>
  <c r="C231" i="26"/>
  <c r="C61" i="26" s="1"/>
  <c r="C163" i="26" s="1"/>
  <c r="G224" i="26"/>
  <c r="G54" i="26" s="1"/>
  <c r="G156" i="26" s="1"/>
  <c r="S225" i="26"/>
  <c r="L224" i="26"/>
  <c r="J226" i="26"/>
  <c r="J56" i="26" s="1"/>
  <c r="J158" i="26" s="1"/>
  <c r="L218" i="26"/>
  <c r="I232" i="26"/>
  <c r="I62" i="26" s="1"/>
  <c r="I164" i="26" s="1"/>
  <c r="P218" i="26"/>
  <c r="J224" i="26"/>
  <c r="J54" i="26" s="1"/>
  <c r="J156" i="26" s="1"/>
  <c r="D233" i="26"/>
  <c r="D63" i="26" s="1"/>
  <c r="D165" i="26" s="1"/>
  <c r="S226" i="26"/>
  <c r="D229" i="26"/>
  <c r="D59" i="26" s="1"/>
  <c r="D161" i="26" s="1"/>
  <c r="R219" i="26"/>
  <c r="R49" i="26" s="1"/>
  <c r="Q222" i="26"/>
  <c r="Q233" i="26"/>
  <c r="Q63" i="26" s="1"/>
  <c r="Q165" i="26" s="1"/>
  <c r="C227" i="26"/>
  <c r="C57" i="26" s="1"/>
  <c r="C159" i="26" s="1"/>
  <c r="O226" i="26"/>
  <c r="S224" i="26"/>
  <c r="C218" i="26"/>
  <c r="C48" i="26" s="1"/>
  <c r="C150" i="26" s="1"/>
  <c r="R232" i="26"/>
  <c r="R62" i="26" s="1"/>
  <c r="R164" i="26" s="1"/>
  <c r="L221" i="26"/>
  <c r="C229" i="26"/>
  <c r="C59" i="26" s="1"/>
  <c r="C161" i="26" s="1"/>
  <c r="R227" i="26"/>
  <c r="M220" i="26"/>
  <c r="K224" i="26"/>
  <c r="K54" i="26" s="1"/>
  <c r="K156" i="26" s="1"/>
  <c r="L232" i="26"/>
  <c r="L62" i="26" s="1"/>
  <c r="L164" i="26" s="1"/>
  <c r="F231" i="26"/>
  <c r="F61" i="26" s="1"/>
  <c r="F163" i="26" s="1"/>
  <c r="G223" i="26"/>
  <c r="G53" i="26" s="1"/>
  <c r="G155" i="26" s="1"/>
  <c r="M229" i="26"/>
  <c r="M59" i="26" s="1"/>
  <c r="M161" i="26" s="1"/>
  <c r="P229" i="26"/>
  <c r="P59" i="26" s="1"/>
  <c r="P161" i="26" s="1"/>
  <c r="I233" i="26"/>
  <c r="I63" i="26" s="1"/>
  <c r="I165" i="26" s="1"/>
  <c r="J233" i="26"/>
  <c r="J63" i="26" s="1"/>
  <c r="J165" i="26" s="1"/>
  <c r="Q230" i="26"/>
  <c r="Q60" i="26" s="1"/>
  <c r="Q162" i="26" s="1"/>
  <c r="O220" i="26"/>
  <c r="N219" i="26"/>
  <c r="O219" i="26"/>
  <c r="O225" i="26"/>
  <c r="L226" i="26"/>
  <c r="L56" i="26" s="1"/>
  <c r="L158" i="26" s="1"/>
  <c r="E228" i="26"/>
  <c r="E58" i="26" s="1"/>
  <c r="E160" i="26" s="1"/>
  <c r="S231" i="26"/>
  <c r="D221" i="26"/>
  <c r="D51" i="26" s="1"/>
  <c r="D153" i="26" s="1"/>
  <c r="F221" i="26"/>
  <c r="F51" i="26" s="1"/>
  <c r="F153" i="26" s="1"/>
  <c r="L233" i="26"/>
  <c r="L63" i="26" s="1"/>
  <c r="L165" i="26" s="1"/>
  <c r="M231" i="26"/>
  <c r="M61" i="26" s="1"/>
  <c r="M163" i="26" s="1"/>
  <c r="K218" i="26"/>
  <c r="S220" i="26"/>
  <c r="S232" i="26"/>
  <c r="S62" i="26" s="1"/>
  <c r="S164" i="26" s="1"/>
  <c r="N229" i="26"/>
  <c r="N59" i="26" s="1"/>
  <c r="N161" i="26" s="1"/>
  <c r="J218" i="26"/>
  <c r="N230" i="26"/>
  <c r="N60" i="26" s="1"/>
  <c r="N162" i="26" s="1"/>
  <c r="K230" i="26"/>
  <c r="K60" i="26" s="1"/>
  <c r="K162" i="26" s="1"/>
  <c r="J222" i="26"/>
  <c r="L217" i="26"/>
  <c r="K221" i="26"/>
  <c r="D226" i="26"/>
  <c r="D56" i="26" s="1"/>
  <c r="D158" i="26" s="1"/>
  <c r="I221" i="26"/>
  <c r="P220" i="26"/>
  <c r="P224" i="26"/>
  <c r="C221" i="26"/>
  <c r="C51" i="26" s="1"/>
  <c r="C153" i="26" s="1"/>
  <c r="T224" i="26"/>
  <c r="C232" i="26"/>
  <c r="C62" i="26" s="1"/>
  <c r="C164" i="26" s="1"/>
  <c r="D228" i="26"/>
  <c r="D58" i="26" s="1"/>
  <c r="D160" i="26" s="1"/>
  <c r="K225" i="26"/>
  <c r="K55" i="26" s="1"/>
  <c r="K157" i="26" s="1"/>
  <c r="I217" i="26"/>
  <c r="R218" i="26"/>
  <c r="K217" i="26"/>
  <c r="C233" i="26"/>
  <c r="C63" i="26" s="1"/>
  <c r="C165" i="26" s="1"/>
  <c r="D222" i="26"/>
  <c r="D52" i="26" s="1"/>
  <c r="D154" i="26" s="1"/>
  <c r="J217" i="26"/>
  <c r="R223" i="26"/>
  <c r="L230" i="26"/>
  <c r="L60" i="26" s="1"/>
  <c r="L162" i="26" s="1"/>
  <c r="T225" i="26"/>
  <c r="G231" i="26"/>
  <c r="G61" i="26" s="1"/>
  <c r="G163" i="26" s="1"/>
  <c r="H225" i="26"/>
  <c r="H55" i="26" s="1"/>
  <c r="H157" i="26" s="1"/>
  <c r="J221" i="26"/>
  <c r="H230" i="26"/>
  <c r="H60" i="26" s="1"/>
  <c r="H162" i="26" s="1"/>
  <c r="C222" i="26"/>
  <c r="C52" i="26" s="1"/>
  <c r="C154" i="26" s="1"/>
  <c r="T220" i="26"/>
  <c r="K220" i="26"/>
  <c r="T223" i="26"/>
  <c r="D224" i="26"/>
  <c r="D54" i="26" s="1"/>
  <c r="D156" i="26" s="1"/>
  <c r="T221" i="26"/>
  <c r="I223" i="26"/>
  <c r="I53" i="26" s="1"/>
  <c r="I155" i="26" s="1"/>
  <c r="P221" i="26"/>
  <c r="P227" i="26"/>
  <c r="H227" i="26"/>
  <c r="H57" i="26" s="1"/>
  <c r="H159" i="26" s="1"/>
  <c r="S222" i="26"/>
  <c r="C230" i="26"/>
  <c r="C60" i="26" s="1"/>
  <c r="C162" i="26" s="1"/>
  <c r="Q224" i="26"/>
  <c r="D227" i="26"/>
  <c r="D57" i="26" s="1"/>
  <c r="D159" i="26" s="1"/>
  <c r="F225" i="26"/>
  <c r="F55" i="26" s="1"/>
  <c r="F157" i="26" s="1"/>
  <c r="K222" i="26"/>
  <c r="D218" i="26"/>
  <c r="L227" i="26"/>
  <c r="L57" i="26" s="1"/>
  <c r="L159" i="26" s="1"/>
  <c r="O217" i="26"/>
  <c r="N232" i="26"/>
  <c r="N62" i="26" s="1"/>
  <c r="N164" i="26" s="1"/>
  <c r="T229" i="26"/>
  <c r="L228" i="26"/>
  <c r="L58" i="26" s="1"/>
  <c r="L160" i="26" s="1"/>
  <c r="E222" i="26"/>
  <c r="E52" i="26" s="1"/>
  <c r="E154" i="26" s="1"/>
  <c r="G219" i="26"/>
  <c r="P226" i="26"/>
  <c r="Q232" i="26"/>
  <c r="Q62" i="26" s="1"/>
  <c r="Q164" i="26" s="1"/>
  <c r="D223" i="26"/>
  <c r="D53" i="26" s="1"/>
  <c r="D155" i="26" s="1"/>
  <c r="H217" i="26"/>
  <c r="R217" i="26"/>
  <c r="H231" i="26"/>
  <c r="H61" i="26" s="1"/>
  <c r="H163" i="26" s="1"/>
  <c r="E227" i="26"/>
  <c r="E57" i="26" s="1"/>
  <c r="E159" i="26" s="1"/>
  <c r="E230" i="26"/>
  <c r="E60" i="26" s="1"/>
  <c r="E162" i="26" s="1"/>
  <c r="P233" i="26"/>
  <c r="P63" i="26" s="1"/>
  <c r="P165" i="26" s="1"/>
  <c r="T226" i="26"/>
  <c r="G217" i="26"/>
  <c r="F226" i="26"/>
  <c r="F56" i="26" s="1"/>
  <c r="F158" i="26" s="1"/>
  <c r="M223" i="26"/>
  <c r="I222" i="26"/>
  <c r="I52" i="26" s="1"/>
  <c r="I154" i="26" s="1"/>
  <c r="M228" i="26"/>
  <c r="M58" i="26" s="1"/>
  <c r="M160" i="26" s="1"/>
  <c r="S221" i="26"/>
  <c r="C223" i="26"/>
  <c r="C53" i="26" s="1"/>
  <c r="C155" i="26" s="1"/>
  <c r="J229" i="26"/>
  <c r="J59" i="26" s="1"/>
  <c r="J161" i="26" s="1"/>
  <c r="I228" i="26"/>
  <c r="I58" i="26" s="1"/>
  <c r="I160" i="26" s="1"/>
  <c r="K228" i="26"/>
  <c r="K58" i="26" s="1"/>
  <c r="K160" i="26" s="1"/>
  <c r="L220" i="26"/>
  <c r="R230" i="26"/>
  <c r="F228" i="26"/>
  <c r="F58" i="26" s="1"/>
  <c r="F160" i="26" s="1"/>
  <c r="E226" i="26"/>
  <c r="E56" i="26" s="1"/>
  <c r="E158" i="26" s="1"/>
  <c r="R226" i="26"/>
  <c r="N220" i="26"/>
  <c r="N217" i="26"/>
  <c r="N47" i="26" s="1"/>
  <c r="O233" i="26"/>
  <c r="O63" i="26" s="1"/>
  <c r="O165" i="26" s="1"/>
  <c r="D219" i="26"/>
  <c r="O231" i="26"/>
  <c r="O61" i="26" s="1"/>
  <c r="O163" i="26" s="1"/>
  <c r="S218" i="26"/>
  <c r="L216" i="26"/>
  <c r="N216" i="26"/>
  <c r="T216" i="26"/>
  <c r="M216" i="26"/>
  <c r="K216" i="26"/>
  <c r="O216" i="26"/>
  <c r="R216" i="26"/>
  <c r="S216" i="26"/>
  <c r="J216" i="26"/>
  <c r="P216" i="26"/>
  <c r="Q216" i="26"/>
  <c r="H216" i="26"/>
  <c r="I216" i="26"/>
  <c r="G216" i="26"/>
  <c r="E216" i="26"/>
  <c r="F216" i="26"/>
  <c r="Y230" i="26"/>
  <c r="Y60" i="26" s="1"/>
  <c r="Y217" i="26"/>
  <c r="Y47" i="26" s="1"/>
  <c r="Y115" i="26" s="1"/>
  <c r="Y231" i="26"/>
  <c r="Y61" i="26" s="1"/>
  <c r="Y219" i="26"/>
  <c r="Y49" i="26" s="1"/>
  <c r="Y117" i="26" s="1"/>
  <c r="Y224" i="26"/>
  <c r="Y54" i="26" s="1"/>
  <c r="Y223" i="26"/>
  <c r="Y53" i="26" s="1"/>
  <c r="Y225" i="26"/>
  <c r="Y55" i="26" s="1"/>
  <c r="Y216" i="26"/>
  <c r="Y46" i="26" s="1"/>
  <c r="Y114" i="26" s="1"/>
  <c r="Y227" i="26"/>
  <c r="Y57" i="26" s="1"/>
  <c r="Y221" i="26"/>
  <c r="Y51" i="26" s="1"/>
  <c r="Y218" i="26"/>
  <c r="Y48" i="26" s="1"/>
  <c r="Y116" i="26" s="1"/>
  <c r="Y233" i="26"/>
  <c r="Y63" i="26" s="1"/>
  <c r="Y226" i="26"/>
  <c r="Y56" i="26" s="1"/>
  <c r="Y232" i="26"/>
  <c r="Y62" i="26" s="1"/>
  <c r="Y220" i="26"/>
  <c r="Y50" i="26" s="1"/>
  <c r="Y118" i="26" s="1"/>
  <c r="Y229" i="26"/>
  <c r="Y59" i="26" s="1"/>
  <c r="Y222" i="26"/>
  <c r="Y52" i="26" s="1"/>
  <c r="Y228" i="26"/>
  <c r="Y58" i="26" s="1"/>
  <c r="C240" i="26"/>
  <c r="C9" i="13"/>
  <c r="C40" i="21"/>
  <c r="C82" i="21"/>
  <c r="E82" i="21" s="1"/>
  <c r="C33" i="21"/>
  <c r="C75" i="21"/>
  <c r="E75" i="21" s="1"/>
  <c r="C14" i="21"/>
  <c r="C56" i="21"/>
  <c r="E56" i="21" s="1"/>
  <c r="C62" i="21"/>
  <c r="E62" i="21" s="1"/>
  <c r="C20" i="21"/>
  <c r="C7" i="21"/>
  <c r="E7" i="21" s="1"/>
  <c r="D244" i="26" l="1"/>
  <c r="D74" i="26" s="1"/>
  <c r="D176" i="26" s="1"/>
  <c r="D43" i="13"/>
  <c r="D216" i="26" s="1"/>
  <c r="R151" i="26"/>
  <c r="R83" i="26"/>
  <c r="N149" i="26"/>
  <c r="N81" i="26"/>
  <c r="AA117" i="26"/>
  <c r="AA151" i="26"/>
  <c r="AC117" i="26"/>
  <c r="AC151" i="26"/>
  <c r="AE117" i="26"/>
  <c r="AE151" i="26"/>
  <c r="AD117" i="26"/>
  <c r="AD151" i="26"/>
  <c r="AB117" i="26"/>
  <c r="AB151" i="26"/>
  <c r="AF117" i="26"/>
  <c r="AF151" i="26"/>
  <c r="AA162" i="8"/>
  <c r="Z37" i="13" s="1"/>
  <c r="Z71" i="13" s="1"/>
  <c r="Z244" i="26" s="1"/>
  <c r="Z74" i="26" s="1"/>
  <c r="Z176" i="26" s="1"/>
  <c r="AG139" i="8"/>
  <c r="AF14" i="13" s="1"/>
  <c r="AF48" i="13" s="1"/>
  <c r="AF220" i="26"/>
  <c r="AF50" i="26" s="1"/>
  <c r="AC139" i="8"/>
  <c r="AB14" i="13" s="1"/>
  <c r="AB48" i="13" s="1"/>
  <c r="AB220" i="26"/>
  <c r="AB50" i="26" s="1"/>
  <c r="AB139" i="8"/>
  <c r="AA14" i="13" s="1"/>
  <c r="AA48" i="13" s="1"/>
  <c r="AA220" i="26"/>
  <c r="AA50" i="26" s="1"/>
  <c r="AD139" i="8"/>
  <c r="AC14" i="13" s="1"/>
  <c r="AC48" i="13" s="1"/>
  <c r="AC220" i="26"/>
  <c r="AC50" i="26" s="1"/>
  <c r="AF139" i="8"/>
  <c r="AE14" i="13" s="1"/>
  <c r="AE48" i="13" s="1"/>
  <c r="AE220" i="26"/>
  <c r="AE50" i="26" s="1"/>
  <c r="AE139" i="8"/>
  <c r="AD14" i="13" s="1"/>
  <c r="AD48" i="13" s="1"/>
  <c r="AD220" i="26"/>
  <c r="AD50" i="26" s="1"/>
  <c r="U217" i="26"/>
  <c r="U47" i="26" s="1"/>
  <c r="U115" i="26" s="1"/>
  <c r="U245" i="26"/>
  <c r="U75" i="26" s="1"/>
  <c r="U177" i="26" s="1"/>
  <c r="V216" i="26"/>
  <c r="V46" i="26" s="1"/>
  <c r="V114" i="26" s="1"/>
  <c r="V244" i="26"/>
  <c r="V74" i="26" s="1"/>
  <c r="V176" i="26" s="1"/>
  <c r="X216" i="26"/>
  <c r="X46" i="26" s="1"/>
  <c r="X114" i="26" s="1"/>
  <c r="X244" i="26"/>
  <c r="X74" i="26" s="1"/>
  <c r="X176" i="26" s="1"/>
  <c r="W216" i="26"/>
  <c r="W46" i="26" s="1"/>
  <c r="W114" i="26" s="1"/>
  <c r="W244" i="26"/>
  <c r="W74" i="26" s="1"/>
  <c r="W176" i="26" s="1"/>
  <c r="V217" i="26"/>
  <c r="V47" i="26" s="1"/>
  <c r="V115" i="26" s="1"/>
  <c r="V245" i="26"/>
  <c r="V75" i="26" s="1"/>
  <c r="V177" i="26" s="1"/>
  <c r="U216" i="26"/>
  <c r="U46" i="26" s="1"/>
  <c r="U114" i="26" s="1"/>
  <c r="U244" i="26"/>
  <c r="U74" i="26" s="1"/>
  <c r="U176" i="26" s="1"/>
  <c r="W217" i="26"/>
  <c r="W47" i="26" s="1"/>
  <c r="W115" i="26" s="1"/>
  <c r="W245" i="26"/>
  <c r="W75" i="26" s="1"/>
  <c r="W177" i="26" s="1"/>
  <c r="X217" i="26"/>
  <c r="X47" i="26" s="1"/>
  <c r="X115" i="26" s="1"/>
  <c r="X245" i="26"/>
  <c r="X75" i="26" s="1"/>
  <c r="X177" i="26" s="1"/>
  <c r="AF140" i="26"/>
  <c r="AD140" i="26"/>
  <c r="AE140" i="26"/>
  <c r="AA106" i="26"/>
  <c r="AA140" i="26"/>
  <c r="AC106" i="26"/>
  <c r="AC140" i="26"/>
  <c r="AB106" i="26"/>
  <c r="AB140" i="26"/>
  <c r="AG263" i="8"/>
  <c r="AB263" i="8"/>
  <c r="AC263" i="8"/>
  <c r="AE263" i="8"/>
  <c r="AD263" i="8"/>
  <c r="AF263" i="8"/>
  <c r="C70" i="26"/>
  <c r="C172" i="26" s="1"/>
  <c r="Z84" i="26"/>
  <c r="Z152" i="26"/>
  <c r="Z14" i="13"/>
  <c r="Z48" i="13" s="1"/>
  <c r="Z221" i="26" s="1"/>
  <c r="Z51" i="26" s="1"/>
  <c r="Z119" i="26" s="1"/>
  <c r="Y160" i="26"/>
  <c r="Y92" i="26"/>
  <c r="Y149" i="26"/>
  <c r="Y81" i="26"/>
  <c r="Y154" i="26"/>
  <c r="Y86" i="26"/>
  <c r="Y159" i="26"/>
  <c r="Y91" i="26"/>
  <c r="Y162" i="26"/>
  <c r="Y94" i="26"/>
  <c r="Y161" i="26"/>
  <c r="Y93" i="26"/>
  <c r="Y148" i="26"/>
  <c r="Y80" i="26"/>
  <c r="Y152" i="26"/>
  <c r="Y84" i="26"/>
  <c r="Y157" i="26"/>
  <c r="Y89" i="26"/>
  <c r="Y164" i="26"/>
  <c r="Y96" i="26"/>
  <c r="Y155" i="26"/>
  <c r="Y87" i="26"/>
  <c r="Y158" i="26"/>
  <c r="Y90" i="26"/>
  <c r="Y156" i="26"/>
  <c r="Y88" i="26"/>
  <c r="Y165" i="26"/>
  <c r="Y97" i="26"/>
  <c r="Y151" i="26"/>
  <c r="Y83" i="26"/>
  <c r="Y150" i="26"/>
  <c r="Y82" i="26"/>
  <c r="Y163" i="26"/>
  <c r="Y95" i="26"/>
  <c r="Y153" i="26"/>
  <c r="Y85" i="26"/>
  <c r="X156" i="26"/>
  <c r="X88" i="26"/>
  <c r="X150" i="26"/>
  <c r="X82" i="26"/>
  <c r="X81" i="26"/>
  <c r="X151" i="26"/>
  <c r="X83" i="26"/>
  <c r="X158" i="26"/>
  <c r="X90" i="26"/>
  <c r="X162" i="26"/>
  <c r="X94" i="26"/>
  <c r="X160" i="26"/>
  <c r="X92" i="26"/>
  <c r="X161" i="26"/>
  <c r="X93" i="26"/>
  <c r="X154" i="26"/>
  <c r="X86" i="26"/>
  <c r="X157" i="26"/>
  <c r="X89" i="26"/>
  <c r="X80" i="26"/>
  <c r="X164" i="26"/>
  <c r="X96" i="26"/>
  <c r="X165" i="26"/>
  <c r="X97" i="26"/>
  <c r="X155" i="26"/>
  <c r="X87" i="26"/>
  <c r="X163" i="26"/>
  <c r="X95" i="26"/>
  <c r="X159" i="26"/>
  <c r="X91" i="26"/>
  <c r="X153" i="26"/>
  <c r="X85" i="26"/>
  <c r="X152" i="26"/>
  <c r="X84" i="26"/>
  <c r="W164" i="26"/>
  <c r="W96" i="26"/>
  <c r="W162" i="26"/>
  <c r="W94" i="26"/>
  <c r="W156" i="26"/>
  <c r="W88" i="26"/>
  <c r="W151" i="26"/>
  <c r="W83" i="26"/>
  <c r="W80" i="26"/>
  <c r="W150" i="26"/>
  <c r="W82" i="26"/>
  <c r="W160" i="26"/>
  <c r="W92" i="26"/>
  <c r="W152" i="26"/>
  <c r="W84" i="26"/>
  <c r="W163" i="26"/>
  <c r="W95" i="26"/>
  <c r="W159" i="26"/>
  <c r="W91" i="26"/>
  <c r="W157" i="26"/>
  <c r="W89" i="26"/>
  <c r="W81" i="26"/>
  <c r="W153" i="26"/>
  <c r="W85" i="26"/>
  <c r="W154" i="26"/>
  <c r="W86" i="26"/>
  <c r="W155" i="26"/>
  <c r="W87" i="26"/>
  <c r="W158" i="26"/>
  <c r="W90" i="26"/>
  <c r="W165" i="26"/>
  <c r="W97" i="26"/>
  <c r="W161" i="26"/>
  <c r="W93" i="26"/>
  <c r="V153" i="26"/>
  <c r="V85" i="26"/>
  <c r="V161" i="26"/>
  <c r="V93" i="26"/>
  <c r="V160" i="26"/>
  <c r="V92" i="26"/>
  <c r="V155" i="26"/>
  <c r="V87" i="26"/>
  <c r="V163" i="26"/>
  <c r="V95" i="26"/>
  <c r="V164" i="26"/>
  <c r="V96" i="26"/>
  <c r="V81" i="26"/>
  <c r="V157" i="26"/>
  <c r="V89" i="26"/>
  <c r="V162" i="26"/>
  <c r="V94" i="26"/>
  <c r="V158" i="26"/>
  <c r="V90" i="26"/>
  <c r="V150" i="26"/>
  <c r="V82" i="26"/>
  <c r="V80" i="26"/>
  <c r="V156" i="26"/>
  <c r="V88" i="26"/>
  <c r="V165" i="26"/>
  <c r="V97" i="26"/>
  <c r="V159" i="26"/>
  <c r="V91" i="26"/>
  <c r="V151" i="26"/>
  <c r="V83" i="26"/>
  <c r="V154" i="26"/>
  <c r="V86" i="26"/>
  <c r="V152" i="26"/>
  <c r="V84" i="26"/>
  <c r="U165" i="26"/>
  <c r="U97" i="26"/>
  <c r="U163" i="26"/>
  <c r="U95" i="26"/>
  <c r="U158" i="26"/>
  <c r="U90" i="26"/>
  <c r="U150" i="26"/>
  <c r="U82" i="26"/>
  <c r="U162" i="26"/>
  <c r="U94" i="26"/>
  <c r="U160" i="26"/>
  <c r="U92" i="26"/>
  <c r="U80" i="26"/>
  <c r="U159" i="26"/>
  <c r="U91" i="26"/>
  <c r="U161" i="26"/>
  <c r="U93" i="26"/>
  <c r="U153" i="26"/>
  <c r="U85" i="26"/>
  <c r="U151" i="26"/>
  <c r="U83" i="26"/>
  <c r="U155" i="26"/>
  <c r="U87" i="26"/>
  <c r="U164" i="26"/>
  <c r="U96" i="26"/>
  <c r="U154" i="26"/>
  <c r="U86" i="26"/>
  <c r="U157" i="26"/>
  <c r="U89" i="26"/>
  <c r="U152" i="26"/>
  <c r="U84" i="26"/>
  <c r="U156" i="26"/>
  <c r="U88" i="26"/>
  <c r="U81" i="26"/>
  <c r="Q91" i="26"/>
  <c r="Q159" i="26"/>
  <c r="Q92" i="26"/>
  <c r="Q160" i="26"/>
  <c r="P86" i="26"/>
  <c r="P154" i="26"/>
  <c r="O85" i="26"/>
  <c r="O153" i="26"/>
  <c r="S93" i="26"/>
  <c r="S161" i="26"/>
  <c r="O91" i="26"/>
  <c r="O159" i="26"/>
  <c r="N85" i="26"/>
  <c r="N153" i="26"/>
  <c r="P89" i="26"/>
  <c r="P157" i="26"/>
  <c r="N82" i="26"/>
  <c r="N150" i="26"/>
  <c r="Q84" i="26"/>
  <c r="Q152" i="26"/>
  <c r="P115" i="26"/>
  <c r="P149" i="26"/>
  <c r="N90" i="26"/>
  <c r="N158" i="26"/>
  <c r="L83" i="26"/>
  <c r="L151" i="26"/>
  <c r="H84" i="26"/>
  <c r="H152" i="26"/>
  <c r="F48" i="26"/>
  <c r="Q53" i="26"/>
  <c r="K49" i="26"/>
  <c r="T62" i="26"/>
  <c r="O52" i="26"/>
  <c r="H46" i="26"/>
  <c r="H114" i="26" s="1"/>
  <c r="M46" i="26"/>
  <c r="M114" i="26" s="1"/>
  <c r="G47" i="26"/>
  <c r="O47" i="26"/>
  <c r="S52" i="26"/>
  <c r="K50" i="26"/>
  <c r="R57" i="26"/>
  <c r="Q51" i="26"/>
  <c r="H48" i="26"/>
  <c r="O48" i="26"/>
  <c r="O116" i="26" s="1"/>
  <c r="G48" i="26"/>
  <c r="R50" i="26"/>
  <c r="R58" i="26"/>
  <c r="K53" i="26"/>
  <c r="T47" i="26"/>
  <c r="T149" i="26" s="1"/>
  <c r="T58" i="26"/>
  <c r="E47" i="26"/>
  <c r="T57" i="26"/>
  <c r="M54" i="26"/>
  <c r="R51" i="26"/>
  <c r="T61" i="26"/>
  <c r="O53" i="26"/>
  <c r="P48" i="26"/>
  <c r="P53" i="26"/>
  <c r="Q46" i="26"/>
  <c r="T46" i="26"/>
  <c r="T148" i="26" s="1"/>
  <c r="N50" i="26"/>
  <c r="T56" i="26"/>
  <c r="T50" i="26"/>
  <c r="T152" i="26" s="1"/>
  <c r="R53" i="26"/>
  <c r="K51" i="26"/>
  <c r="S50" i="26"/>
  <c r="Q52" i="26"/>
  <c r="L48" i="26"/>
  <c r="S58" i="26"/>
  <c r="Q49" i="26"/>
  <c r="Q117" i="26" s="1"/>
  <c r="S49" i="26"/>
  <c r="I48" i="26"/>
  <c r="M48" i="26"/>
  <c r="N52" i="26"/>
  <c r="N53" i="26"/>
  <c r="K46" i="26"/>
  <c r="T53" i="26"/>
  <c r="T55" i="26"/>
  <c r="I51" i="26"/>
  <c r="M49" i="26"/>
  <c r="P46" i="26"/>
  <c r="N46" i="26"/>
  <c r="R56" i="26"/>
  <c r="P56" i="26"/>
  <c r="D48" i="26"/>
  <c r="D150" i="26" s="1"/>
  <c r="P57" i="26"/>
  <c r="J47" i="26"/>
  <c r="L47" i="26"/>
  <c r="L115" i="26" s="1"/>
  <c r="K48" i="26"/>
  <c r="O55" i="26"/>
  <c r="L51" i="26"/>
  <c r="T60" i="26"/>
  <c r="I46" i="26"/>
  <c r="I114" i="26" s="1"/>
  <c r="H47" i="26"/>
  <c r="J46" i="26"/>
  <c r="L46" i="26"/>
  <c r="L114" i="26" s="1"/>
  <c r="S51" i="26"/>
  <c r="G49" i="26"/>
  <c r="K52" i="26"/>
  <c r="P51" i="26"/>
  <c r="T54" i="26"/>
  <c r="J52" i="26"/>
  <c r="O49" i="26"/>
  <c r="L54" i="26"/>
  <c r="I49" i="26"/>
  <c r="S57" i="26"/>
  <c r="S60" i="26"/>
  <c r="T48" i="26"/>
  <c r="T150" i="26" s="1"/>
  <c r="J49" i="26"/>
  <c r="N55" i="26"/>
  <c r="M50" i="26"/>
  <c r="F46" i="26"/>
  <c r="S46" i="26"/>
  <c r="S48" i="26"/>
  <c r="S82" i="26" s="1"/>
  <c r="J51" i="26"/>
  <c r="N49" i="26"/>
  <c r="S56" i="26"/>
  <c r="S55" i="26"/>
  <c r="M52" i="26"/>
  <c r="Q59" i="26"/>
  <c r="M55" i="26"/>
  <c r="I50" i="26"/>
  <c r="M51" i="26"/>
  <c r="R59" i="26"/>
  <c r="S47" i="26"/>
  <c r="I47" i="26"/>
  <c r="I115" i="26" s="1"/>
  <c r="S61" i="26"/>
  <c r="N54" i="26"/>
  <c r="E46" i="26"/>
  <c r="T51" i="26"/>
  <c r="K47" i="26"/>
  <c r="P54" i="26"/>
  <c r="O50" i="26"/>
  <c r="S54" i="26"/>
  <c r="R54" i="26"/>
  <c r="M47" i="26"/>
  <c r="M115" i="26" s="1"/>
  <c r="Q47" i="26"/>
  <c r="L53" i="26"/>
  <c r="Q56" i="26"/>
  <c r="Q55" i="26"/>
  <c r="P49" i="26"/>
  <c r="P117" i="26" s="1"/>
  <c r="P58" i="26"/>
  <c r="O54" i="26"/>
  <c r="T52" i="26"/>
  <c r="F47" i="26"/>
  <c r="R55" i="26"/>
  <c r="S53" i="26"/>
  <c r="R46" i="26"/>
  <c r="R60" i="26"/>
  <c r="G46" i="26"/>
  <c r="O46" i="26"/>
  <c r="D49" i="26"/>
  <c r="D151" i="26" s="1"/>
  <c r="L50" i="26"/>
  <c r="M53" i="26"/>
  <c r="R47" i="26"/>
  <c r="R81" i="26" s="1"/>
  <c r="T59" i="26"/>
  <c r="Q54" i="26"/>
  <c r="R48" i="26"/>
  <c r="P50" i="26"/>
  <c r="J48" i="26"/>
  <c r="O56" i="26"/>
  <c r="R52" i="26"/>
  <c r="L52" i="26"/>
  <c r="H49" i="26"/>
  <c r="J50" i="26"/>
  <c r="D50" i="26"/>
  <c r="D152" i="26" s="1"/>
  <c r="T49" i="26"/>
  <c r="T151" i="26" s="1"/>
  <c r="Q48" i="26"/>
  <c r="N115" i="26"/>
  <c r="R117" i="26"/>
  <c r="C43" i="13"/>
  <c r="B2" i="21"/>
  <c r="S149" i="26" l="1"/>
  <c r="S81" i="26"/>
  <c r="S148" i="26"/>
  <c r="S80" i="26"/>
  <c r="S151" i="26"/>
  <c r="S83" i="26"/>
  <c r="R148" i="26"/>
  <c r="R80" i="26"/>
  <c r="R150" i="26"/>
  <c r="R82" i="26"/>
  <c r="Q150" i="26"/>
  <c r="Q82" i="26"/>
  <c r="Q148" i="26"/>
  <c r="Q80" i="26"/>
  <c r="Q149" i="26"/>
  <c r="Q81" i="26"/>
  <c r="P148" i="26"/>
  <c r="P80" i="26"/>
  <c r="P150" i="26"/>
  <c r="P82" i="26"/>
  <c r="O148" i="26"/>
  <c r="O80" i="26"/>
  <c r="O149" i="26"/>
  <c r="O81" i="26"/>
  <c r="N148" i="26"/>
  <c r="N80" i="26"/>
  <c r="U148" i="26"/>
  <c r="U149" i="26"/>
  <c r="V148" i="26"/>
  <c r="V149" i="26"/>
  <c r="X148" i="26"/>
  <c r="W148" i="26"/>
  <c r="X149" i="26"/>
  <c r="W149" i="26"/>
  <c r="AE118" i="26"/>
  <c r="AE152" i="26"/>
  <c r="AF118" i="26"/>
  <c r="AF152" i="26"/>
  <c r="AC118" i="26"/>
  <c r="AC152" i="26"/>
  <c r="AA118" i="26"/>
  <c r="AA152" i="26"/>
  <c r="AD118" i="26"/>
  <c r="AD152" i="26"/>
  <c r="AB118" i="26"/>
  <c r="AB152" i="26"/>
  <c r="AA163" i="8"/>
  <c r="Z38" i="13" s="1"/>
  <c r="Z72" i="13" s="1"/>
  <c r="Z245" i="26" s="1"/>
  <c r="Z75" i="26" s="1"/>
  <c r="Z177" i="26" s="1"/>
  <c r="C244" i="26"/>
  <c r="C74" i="26" s="1"/>
  <c r="C176" i="26" s="1"/>
  <c r="AG140" i="8"/>
  <c r="AF15" i="13" s="1"/>
  <c r="AF49" i="13" s="1"/>
  <c r="AF221" i="26"/>
  <c r="AF51" i="26" s="1"/>
  <c r="AF140" i="8"/>
  <c r="AE15" i="13" s="1"/>
  <c r="AE49" i="13" s="1"/>
  <c r="AE221" i="26"/>
  <c r="AE51" i="26" s="1"/>
  <c r="AD140" i="8"/>
  <c r="AC15" i="13" s="1"/>
  <c r="AC49" i="13" s="1"/>
  <c r="AC221" i="26"/>
  <c r="AC51" i="26" s="1"/>
  <c r="AB140" i="8"/>
  <c r="AA15" i="13" s="1"/>
  <c r="AA49" i="13" s="1"/>
  <c r="AA221" i="26"/>
  <c r="AA51" i="26" s="1"/>
  <c r="AE140" i="8"/>
  <c r="AD15" i="13" s="1"/>
  <c r="AD49" i="13" s="1"/>
  <c r="AD221" i="26"/>
  <c r="AD51" i="26" s="1"/>
  <c r="AC140" i="8"/>
  <c r="AB15" i="13" s="1"/>
  <c r="AB49" i="13" s="1"/>
  <c r="AB221" i="26"/>
  <c r="AB51" i="26" s="1"/>
  <c r="AF141" i="26"/>
  <c r="AD141" i="26"/>
  <c r="AD107" i="26"/>
  <c r="AB107" i="26"/>
  <c r="AB141" i="26"/>
  <c r="AA107" i="26"/>
  <c r="AA141" i="26"/>
  <c r="AE141" i="26"/>
  <c r="AC107" i="26"/>
  <c r="AC141" i="26"/>
  <c r="AE264" i="8"/>
  <c r="AB264" i="8"/>
  <c r="AD264" i="8"/>
  <c r="AC264" i="8"/>
  <c r="AF264" i="8"/>
  <c r="AG264" i="8"/>
  <c r="Z85" i="26"/>
  <c r="Z153" i="26"/>
  <c r="Z15" i="13"/>
  <c r="Z49" i="13" s="1"/>
  <c r="Z222" i="26" s="1"/>
  <c r="Z52" i="26" s="1"/>
  <c r="L84" i="26"/>
  <c r="L152" i="26"/>
  <c r="S85" i="26"/>
  <c r="S153" i="26"/>
  <c r="M81" i="26"/>
  <c r="M149" i="26"/>
  <c r="N88" i="26"/>
  <c r="N156" i="26"/>
  <c r="Q93" i="26"/>
  <c r="Q161" i="26"/>
  <c r="F80" i="26"/>
  <c r="F148" i="26"/>
  <c r="L88" i="26"/>
  <c r="L156" i="26"/>
  <c r="L80" i="26"/>
  <c r="L148" i="26"/>
  <c r="L81" i="26"/>
  <c r="L149" i="26"/>
  <c r="M83" i="26"/>
  <c r="M151" i="26"/>
  <c r="I82" i="26"/>
  <c r="I150" i="26"/>
  <c r="R87" i="26"/>
  <c r="R155" i="26"/>
  <c r="O87" i="26"/>
  <c r="O155" i="26"/>
  <c r="K87" i="26"/>
  <c r="K155" i="26"/>
  <c r="K84" i="26"/>
  <c r="K152" i="26"/>
  <c r="K83" i="26"/>
  <c r="K151" i="26"/>
  <c r="F81" i="26"/>
  <c r="F149" i="26"/>
  <c r="T96" i="26"/>
  <c r="T164" i="26"/>
  <c r="R88" i="26"/>
  <c r="R156" i="26"/>
  <c r="M84" i="26"/>
  <c r="M152" i="26"/>
  <c r="J80" i="26"/>
  <c r="J148" i="26"/>
  <c r="J81" i="26"/>
  <c r="J149" i="26"/>
  <c r="I85" i="26"/>
  <c r="I153" i="26"/>
  <c r="T95" i="26"/>
  <c r="T163" i="26"/>
  <c r="R92" i="26"/>
  <c r="R160" i="26"/>
  <c r="S86" i="26"/>
  <c r="S154" i="26"/>
  <c r="Q87" i="26"/>
  <c r="Q155" i="26"/>
  <c r="I83" i="26"/>
  <c r="I151" i="26"/>
  <c r="J82" i="26"/>
  <c r="J150" i="26"/>
  <c r="S88" i="26"/>
  <c r="S156" i="26"/>
  <c r="J86" i="26"/>
  <c r="J154" i="26"/>
  <c r="H81" i="26"/>
  <c r="H149" i="26"/>
  <c r="P91" i="26"/>
  <c r="P159" i="26"/>
  <c r="T89" i="26"/>
  <c r="T157" i="26"/>
  <c r="Q83" i="26"/>
  <c r="Q151" i="26"/>
  <c r="T90" i="26"/>
  <c r="T158" i="26"/>
  <c r="R85" i="26"/>
  <c r="R153" i="26"/>
  <c r="R84" i="26"/>
  <c r="R152" i="26"/>
  <c r="F82" i="26"/>
  <c r="F150" i="26"/>
  <c r="O90" i="26"/>
  <c r="O158" i="26"/>
  <c r="M89" i="26"/>
  <c r="M157" i="26"/>
  <c r="M82" i="26"/>
  <c r="M150" i="26"/>
  <c r="O83" i="26"/>
  <c r="O151" i="26"/>
  <c r="G80" i="26"/>
  <c r="G148" i="26"/>
  <c r="S89" i="26"/>
  <c r="S157" i="26"/>
  <c r="Q88" i="26"/>
  <c r="Q156" i="26"/>
  <c r="P83" i="26"/>
  <c r="P151" i="26"/>
  <c r="O84" i="26"/>
  <c r="O152" i="26"/>
  <c r="S90" i="26"/>
  <c r="S158" i="26"/>
  <c r="J83" i="26"/>
  <c r="J151" i="26"/>
  <c r="T88" i="26"/>
  <c r="T156" i="26"/>
  <c r="I80" i="26"/>
  <c r="I148" i="26"/>
  <c r="T87" i="26"/>
  <c r="T155" i="26"/>
  <c r="S92" i="26"/>
  <c r="S160" i="26"/>
  <c r="N84" i="26"/>
  <c r="N152" i="26"/>
  <c r="M88" i="26"/>
  <c r="M156" i="26"/>
  <c r="G82" i="26"/>
  <c r="G150" i="26"/>
  <c r="G81" i="26"/>
  <c r="G149" i="26"/>
  <c r="T86" i="26"/>
  <c r="T154" i="26"/>
  <c r="P84" i="26"/>
  <c r="P152" i="26"/>
  <c r="N89" i="26"/>
  <c r="N157" i="26"/>
  <c r="J84" i="26"/>
  <c r="J152" i="26"/>
  <c r="R94" i="26"/>
  <c r="R162" i="26"/>
  <c r="H83" i="26"/>
  <c r="H151" i="26"/>
  <c r="T93" i="26"/>
  <c r="T161" i="26"/>
  <c r="Q89" i="26"/>
  <c r="Q157" i="26"/>
  <c r="P88" i="26"/>
  <c r="P156" i="26"/>
  <c r="R93" i="26"/>
  <c r="R161" i="26"/>
  <c r="N83" i="26"/>
  <c r="N151" i="26"/>
  <c r="P85" i="26"/>
  <c r="P153" i="26"/>
  <c r="T94" i="26"/>
  <c r="T162" i="26"/>
  <c r="P90" i="26"/>
  <c r="P158" i="26"/>
  <c r="K80" i="26"/>
  <c r="K148" i="26"/>
  <c r="L82" i="26"/>
  <c r="L150" i="26"/>
  <c r="T91" i="26"/>
  <c r="T159" i="26"/>
  <c r="O82" i="26"/>
  <c r="O150" i="26"/>
  <c r="M80" i="26"/>
  <c r="M148" i="26"/>
  <c r="E80" i="26"/>
  <c r="E148" i="26"/>
  <c r="K82" i="26"/>
  <c r="K150" i="26"/>
  <c r="K85" i="26"/>
  <c r="K153" i="26"/>
  <c r="R91" i="26"/>
  <c r="R159" i="26"/>
  <c r="O88" i="26"/>
  <c r="O156" i="26"/>
  <c r="S95" i="26"/>
  <c r="S163" i="26"/>
  <c r="M86" i="26"/>
  <c r="M154" i="26"/>
  <c r="P92" i="26"/>
  <c r="P160" i="26"/>
  <c r="I81" i="26"/>
  <c r="I149" i="26"/>
  <c r="R115" i="26"/>
  <c r="R149" i="26"/>
  <c r="S87" i="26"/>
  <c r="S155" i="26"/>
  <c r="Q90" i="26"/>
  <c r="Q158" i="26"/>
  <c r="K81" i="26"/>
  <c r="K149" i="26"/>
  <c r="M85" i="26"/>
  <c r="M153" i="26"/>
  <c r="J85" i="26"/>
  <c r="J153" i="26"/>
  <c r="S94" i="26"/>
  <c r="S162" i="26"/>
  <c r="K86" i="26"/>
  <c r="K154" i="26"/>
  <c r="L85" i="26"/>
  <c r="L153" i="26"/>
  <c r="R90" i="26"/>
  <c r="R158" i="26"/>
  <c r="N87" i="26"/>
  <c r="N155" i="26"/>
  <c r="Q86" i="26"/>
  <c r="Q154" i="26"/>
  <c r="E81" i="26"/>
  <c r="E149" i="26"/>
  <c r="H82" i="26"/>
  <c r="H150" i="26"/>
  <c r="H80" i="26"/>
  <c r="H148" i="26"/>
  <c r="L86" i="26"/>
  <c r="L154" i="26"/>
  <c r="R86" i="26"/>
  <c r="R154" i="26"/>
  <c r="M87" i="26"/>
  <c r="M155" i="26"/>
  <c r="R89" i="26"/>
  <c r="R157" i="26"/>
  <c r="L87" i="26"/>
  <c r="L155" i="26"/>
  <c r="T85" i="26"/>
  <c r="T153" i="26"/>
  <c r="I84" i="26"/>
  <c r="I152" i="26"/>
  <c r="S116" i="26"/>
  <c r="S150" i="26"/>
  <c r="S91" i="26"/>
  <c r="S159" i="26"/>
  <c r="G83" i="26"/>
  <c r="G151" i="26"/>
  <c r="O89" i="26"/>
  <c r="O157" i="26"/>
  <c r="N86" i="26"/>
  <c r="N154" i="26"/>
  <c r="S84" i="26"/>
  <c r="S152" i="26"/>
  <c r="P87" i="26"/>
  <c r="P155" i="26"/>
  <c r="T92" i="26"/>
  <c r="T160" i="26"/>
  <c r="Q85" i="26"/>
  <c r="Q153" i="26"/>
  <c r="O86" i="26"/>
  <c r="O154" i="26"/>
  <c r="S117" i="26"/>
  <c r="T117" i="26"/>
  <c r="O115" i="26"/>
  <c r="Q115" i="26"/>
  <c r="R116" i="26"/>
  <c r="O114" i="26"/>
  <c r="S114" i="26"/>
  <c r="T118" i="26"/>
  <c r="T114" i="26"/>
  <c r="N114" i="26"/>
  <c r="Q114" i="26"/>
  <c r="R114" i="26"/>
  <c r="S115" i="26"/>
  <c r="P114" i="26"/>
  <c r="Q116" i="26"/>
  <c r="P116" i="26"/>
  <c r="T115" i="26"/>
  <c r="T116" i="26"/>
  <c r="D46" i="26"/>
  <c r="C216" i="26"/>
  <c r="C52" i="5"/>
  <c r="C50" i="5"/>
  <c r="C49" i="5"/>
  <c r="C48" i="5"/>
  <c r="C76" i="21" s="1"/>
  <c r="E76" i="21" s="1"/>
  <c r="C45" i="5"/>
  <c r="C46" i="5"/>
  <c r="C31" i="5"/>
  <c r="C32" i="5"/>
  <c r="C33" i="5"/>
  <c r="C35" i="5"/>
  <c r="C36" i="5"/>
  <c r="C28" i="5"/>
  <c r="C27" i="5"/>
  <c r="C26" i="5"/>
  <c r="C24" i="5"/>
  <c r="C25" i="5"/>
  <c r="C23" i="5"/>
  <c r="C47" i="21" s="1"/>
  <c r="E47" i="21" s="1"/>
  <c r="C20" i="5"/>
  <c r="C19" i="5"/>
  <c r="C30" i="5"/>
  <c r="C48" i="21" s="1"/>
  <c r="E48" i="21" s="1"/>
  <c r="C18" i="5"/>
  <c r="C13" i="5"/>
  <c r="C14" i="5"/>
  <c r="C15" i="5"/>
  <c r="C16" i="5"/>
  <c r="C9" i="5"/>
  <c r="C10" i="5"/>
  <c r="C11" i="5"/>
  <c r="C12" i="5"/>
  <c r="C8" i="5"/>
  <c r="C4" i="5"/>
  <c r="C50" i="21" l="1"/>
  <c r="E50" i="21" s="1"/>
  <c r="AA119" i="26"/>
  <c r="AA153" i="26"/>
  <c r="AF119" i="26"/>
  <c r="AF153" i="26"/>
  <c r="AD119" i="26"/>
  <c r="AD153" i="26"/>
  <c r="AC119" i="26"/>
  <c r="AC153" i="26"/>
  <c r="AB119" i="26"/>
  <c r="AB153" i="26"/>
  <c r="AE119" i="26"/>
  <c r="AE153" i="26"/>
  <c r="AG141" i="8"/>
  <c r="AF16" i="13" s="1"/>
  <c r="AF50" i="13" s="1"/>
  <c r="AF222" i="26"/>
  <c r="AF52" i="26" s="1"/>
  <c r="AF154" i="26" s="1"/>
  <c r="AE141" i="8"/>
  <c r="AD16" i="13" s="1"/>
  <c r="AD50" i="13" s="1"/>
  <c r="AD222" i="26"/>
  <c r="AD52" i="26" s="1"/>
  <c r="AD154" i="26" s="1"/>
  <c r="AB141" i="8"/>
  <c r="AA16" i="13" s="1"/>
  <c r="AA50" i="13" s="1"/>
  <c r="AA222" i="26"/>
  <c r="AA52" i="26" s="1"/>
  <c r="AA154" i="26" s="1"/>
  <c r="AD141" i="8"/>
  <c r="AC16" i="13" s="1"/>
  <c r="AC50" i="13" s="1"/>
  <c r="AC222" i="26"/>
  <c r="AC52" i="26" s="1"/>
  <c r="AC154" i="26" s="1"/>
  <c r="AC141" i="8"/>
  <c r="AB16" i="13" s="1"/>
  <c r="AB50" i="13" s="1"/>
  <c r="AB222" i="26"/>
  <c r="AB52" i="26" s="1"/>
  <c r="AB154" i="26" s="1"/>
  <c r="AF141" i="8"/>
  <c r="AE16" i="13" s="1"/>
  <c r="AE50" i="13" s="1"/>
  <c r="AE222" i="26"/>
  <c r="AE52" i="26" s="1"/>
  <c r="AE154" i="26" s="1"/>
  <c r="AF142" i="26"/>
  <c r="AE108" i="26"/>
  <c r="AE142" i="26"/>
  <c r="AB142" i="26"/>
  <c r="AB108" i="26"/>
  <c r="AC108" i="26"/>
  <c r="AC142" i="26"/>
  <c r="AA142" i="26"/>
  <c r="AA108" i="26"/>
  <c r="AD108" i="26"/>
  <c r="AD142" i="26"/>
  <c r="AC265" i="8"/>
  <c r="AB265" i="8"/>
  <c r="AF265" i="8"/>
  <c r="AD265" i="8"/>
  <c r="AG265" i="8"/>
  <c r="AE265" i="8"/>
  <c r="Z86" i="26"/>
  <c r="Z154" i="26"/>
  <c r="Z16" i="13"/>
  <c r="Z50" i="13" s="1"/>
  <c r="C4" i="42"/>
  <c r="C4" i="26"/>
  <c r="D80" i="26"/>
  <c r="D148" i="26"/>
  <c r="C46" i="26"/>
  <c r="C148" i="26" s="1"/>
  <c r="C6" i="42"/>
  <c r="C5" i="42"/>
  <c r="C31" i="21"/>
  <c r="C39" i="21"/>
  <c r="C81" i="21"/>
  <c r="E81" i="21" s="1"/>
  <c r="C38" i="21"/>
  <c r="C80" i="21"/>
  <c r="C6" i="26"/>
  <c r="AD210" i="26" s="1"/>
  <c r="C5" i="26"/>
  <c r="C34" i="21"/>
  <c r="C8" i="21"/>
  <c r="E8" i="21" s="1"/>
  <c r="C5" i="21"/>
  <c r="E5" i="21" s="1"/>
  <c r="C61" i="21"/>
  <c r="E61" i="21" s="1"/>
  <c r="C19" i="21"/>
  <c r="C55" i="21"/>
  <c r="E55" i="21" s="1"/>
  <c r="C13" i="21"/>
  <c r="C57" i="21"/>
  <c r="E57" i="21" s="1"/>
  <c r="C15" i="21"/>
  <c r="C54" i="21"/>
  <c r="E54" i="21" s="1"/>
  <c r="C12" i="21"/>
  <c r="C74" i="21"/>
  <c r="E74" i="21" s="1"/>
  <c r="C32" i="21"/>
  <c r="C63" i="21"/>
  <c r="E63" i="21" s="1"/>
  <c r="C21" i="21"/>
  <c r="C60" i="21"/>
  <c r="E60" i="21" s="1"/>
  <c r="C18" i="21"/>
  <c r="C6" i="21"/>
  <c r="E6" i="21" s="1"/>
  <c r="E19" i="17" l="1" a="1"/>
  <c r="E19" i="17" s="1"/>
  <c r="C19" i="17" a="1"/>
  <c r="C19" i="17" s="1"/>
  <c r="AA210" i="26"/>
  <c r="AC210" i="26"/>
  <c r="AB210" i="26"/>
  <c r="AA190" i="26"/>
  <c r="AC191" i="26"/>
  <c r="AE191" i="26"/>
  <c r="AD191" i="26"/>
  <c r="AF191" i="26"/>
  <c r="AB191" i="26"/>
  <c r="AA191" i="26"/>
  <c r="AB192" i="26"/>
  <c r="AE192" i="26"/>
  <c r="AA192" i="26"/>
  <c r="AF192" i="26"/>
  <c r="AD192" i="26"/>
  <c r="AC192" i="26"/>
  <c r="AB193" i="26"/>
  <c r="AC193" i="26"/>
  <c r="AF193" i="26"/>
  <c r="AD193" i="26"/>
  <c r="AE193" i="26"/>
  <c r="AA193" i="26"/>
  <c r="AC194" i="26"/>
  <c r="AD194" i="26"/>
  <c r="AF194" i="26"/>
  <c r="AE194" i="26"/>
  <c r="AB194" i="26"/>
  <c r="AA194" i="26"/>
  <c r="AC195" i="26"/>
  <c r="AB195" i="26"/>
  <c r="AE195" i="26"/>
  <c r="AF195" i="26"/>
  <c r="AA195" i="26"/>
  <c r="AD195" i="26"/>
  <c r="AA196" i="26"/>
  <c r="AD196" i="26"/>
  <c r="AF196" i="26"/>
  <c r="AB196" i="26"/>
  <c r="AE196" i="26"/>
  <c r="AC196" i="26"/>
  <c r="AE197" i="26"/>
  <c r="AC197" i="26"/>
  <c r="AF197" i="26"/>
  <c r="AD197" i="26"/>
  <c r="AB197" i="26"/>
  <c r="AA197" i="26"/>
  <c r="AD198" i="26"/>
  <c r="AC198" i="26"/>
  <c r="AF198" i="26"/>
  <c r="AE198" i="26"/>
  <c r="AB198" i="26"/>
  <c r="AA198" i="26"/>
  <c r="AD199" i="26"/>
  <c r="AA199" i="26"/>
  <c r="AF199" i="26"/>
  <c r="AB199" i="26"/>
  <c r="AC199" i="26"/>
  <c r="AE199" i="26"/>
  <c r="AA200" i="26"/>
  <c r="AE200" i="26"/>
  <c r="AF200" i="26"/>
  <c r="AB200" i="26"/>
  <c r="AD200" i="26"/>
  <c r="AC200" i="26"/>
  <c r="AA201" i="26"/>
  <c r="AE201" i="26"/>
  <c r="AF201" i="26"/>
  <c r="AC201" i="26"/>
  <c r="AD201" i="26"/>
  <c r="AB201" i="26"/>
  <c r="AC202" i="26"/>
  <c r="AD202" i="26"/>
  <c r="AF202" i="26"/>
  <c r="AA202" i="26"/>
  <c r="AB202" i="26"/>
  <c r="AE202" i="26"/>
  <c r="AD203" i="26"/>
  <c r="AA203" i="26"/>
  <c r="AC203" i="26"/>
  <c r="AF203" i="26"/>
  <c r="AE203" i="26"/>
  <c r="AB203" i="26"/>
  <c r="AE204" i="26"/>
  <c r="AA204" i="26"/>
  <c r="AC204" i="26"/>
  <c r="AD204" i="26"/>
  <c r="AF204" i="26"/>
  <c r="AB204" i="26"/>
  <c r="AD205" i="26"/>
  <c r="AB205" i="26"/>
  <c r="AC205" i="26"/>
  <c r="AA205" i="26"/>
  <c r="AF205" i="26"/>
  <c r="AE205" i="26"/>
  <c r="AE206" i="26"/>
  <c r="AC206" i="26"/>
  <c r="AD206" i="26"/>
  <c r="AB206" i="26"/>
  <c r="AF206" i="26"/>
  <c r="AC207" i="26"/>
  <c r="AD207" i="26"/>
  <c r="AF207" i="26"/>
  <c r="AE207" i="26"/>
  <c r="AD208" i="26"/>
  <c r="AE208" i="26"/>
  <c r="AF208" i="26"/>
  <c r="AF209" i="26"/>
  <c r="AE209" i="26"/>
  <c r="AF210" i="26"/>
  <c r="AE182" i="26"/>
  <c r="AF182" i="26"/>
  <c r="AA182" i="26"/>
  <c r="AD182" i="26"/>
  <c r="AC182" i="26"/>
  <c r="AB182" i="26"/>
  <c r="AD183" i="26"/>
  <c r="AA183" i="26"/>
  <c r="AE183" i="26"/>
  <c r="AC183" i="26"/>
  <c r="AB183" i="26"/>
  <c r="AF183" i="26"/>
  <c r="AA184" i="26"/>
  <c r="AD184" i="26"/>
  <c r="AB184" i="26"/>
  <c r="AF184" i="26"/>
  <c r="AE184" i="26"/>
  <c r="AC184" i="26"/>
  <c r="AD185" i="26"/>
  <c r="AA185" i="26"/>
  <c r="AB185" i="26"/>
  <c r="AC185" i="26"/>
  <c r="AF185" i="26"/>
  <c r="AE185" i="26"/>
  <c r="AB186" i="26"/>
  <c r="AD186" i="26"/>
  <c r="AE186" i="26"/>
  <c r="AA186" i="26"/>
  <c r="AF186" i="26"/>
  <c r="AC186" i="26"/>
  <c r="AE187" i="26"/>
  <c r="AA187" i="26"/>
  <c r="AB187" i="26"/>
  <c r="AF187" i="26"/>
  <c r="AC187" i="26"/>
  <c r="AD187" i="26"/>
  <c r="AF188" i="26"/>
  <c r="AD188" i="26"/>
  <c r="AA188" i="26"/>
  <c r="AC188" i="26"/>
  <c r="AB188" i="26"/>
  <c r="AE188" i="26"/>
  <c r="AF189" i="26"/>
  <c r="AB189" i="26"/>
  <c r="AC189" i="26"/>
  <c r="AD189" i="26"/>
  <c r="AA189" i="26"/>
  <c r="AE189" i="26"/>
  <c r="AC190" i="26"/>
  <c r="AF190" i="26"/>
  <c r="AE190" i="26"/>
  <c r="AD190" i="26"/>
  <c r="AB190" i="26"/>
  <c r="C182" i="26"/>
  <c r="Z206" i="26"/>
  <c r="C207" i="26"/>
  <c r="Z207" i="26"/>
  <c r="C208" i="26"/>
  <c r="Z208" i="26"/>
  <c r="C209" i="26"/>
  <c r="Z209" i="26"/>
  <c r="C210" i="26"/>
  <c r="C211" i="26"/>
  <c r="Z210" i="26"/>
  <c r="Z211" i="26"/>
  <c r="D208" i="26"/>
  <c r="O209" i="26"/>
  <c r="U211" i="26"/>
  <c r="G209" i="26"/>
  <c r="S208" i="26"/>
  <c r="Q207" i="26"/>
  <c r="I209" i="26"/>
  <c r="Q208" i="26"/>
  <c r="T209" i="26"/>
  <c r="S211" i="26"/>
  <c r="G210" i="26"/>
  <c r="R208" i="26"/>
  <c r="D207" i="26"/>
  <c r="K207" i="26"/>
  <c r="J210" i="26"/>
  <c r="N210" i="26"/>
  <c r="S207" i="26"/>
  <c r="G208" i="26"/>
  <c r="K210" i="26"/>
  <c r="P209" i="26"/>
  <c r="X211" i="26"/>
  <c r="P210" i="26"/>
  <c r="L211" i="26"/>
  <c r="R207" i="26"/>
  <c r="N207" i="26"/>
  <c r="Y210" i="26"/>
  <c r="J209" i="26"/>
  <c r="R209" i="26"/>
  <c r="F208" i="26"/>
  <c r="L207" i="26"/>
  <c r="K209" i="26"/>
  <c r="N211" i="26"/>
  <c r="I208" i="26"/>
  <c r="V209" i="26"/>
  <c r="O211" i="26"/>
  <c r="V210" i="26"/>
  <c r="J207" i="26"/>
  <c r="Y209" i="26"/>
  <c r="E209" i="26"/>
  <c r="H208" i="26"/>
  <c r="Q211" i="26"/>
  <c r="Y211" i="26"/>
  <c r="U210" i="26"/>
  <c r="D209" i="26"/>
  <c r="R211" i="26"/>
  <c r="L208" i="26"/>
  <c r="X210" i="26"/>
  <c r="F211" i="26"/>
  <c r="O207" i="26"/>
  <c r="M208" i="26"/>
  <c r="Q209" i="26"/>
  <c r="I211" i="26"/>
  <c r="T210" i="26"/>
  <c r="W211" i="26"/>
  <c r="X207" i="26"/>
  <c r="K208" i="26"/>
  <c r="J211" i="26"/>
  <c r="I207" i="26"/>
  <c r="D210" i="26"/>
  <c r="W209" i="26"/>
  <c r="M207" i="26"/>
  <c r="G211" i="26"/>
  <c r="S210" i="26"/>
  <c r="P211" i="26"/>
  <c r="H207" i="26"/>
  <c r="J208" i="26"/>
  <c r="O210" i="26"/>
  <c r="H209" i="26"/>
  <c r="R210" i="26"/>
  <c r="P207" i="26"/>
  <c r="X209" i="26"/>
  <c r="P208" i="26"/>
  <c r="T207" i="26"/>
  <c r="S209" i="26"/>
  <c r="E207" i="26"/>
  <c r="Y208" i="26"/>
  <c r="V211" i="26"/>
  <c r="W208" i="26"/>
  <c r="Q210" i="26"/>
  <c r="N208" i="26"/>
  <c r="F207" i="26"/>
  <c r="G207" i="26"/>
  <c r="X208" i="26"/>
  <c r="V207" i="26"/>
  <c r="H211" i="26"/>
  <c r="V208" i="26"/>
  <c r="L209" i="26"/>
  <c r="K211" i="26"/>
  <c r="T208" i="26"/>
  <c r="I210" i="26"/>
  <c r="U207" i="26"/>
  <c r="W210" i="26"/>
  <c r="U208" i="26"/>
  <c r="E210" i="26"/>
  <c r="U209" i="26"/>
  <c r="N209" i="26"/>
  <c r="H210" i="26"/>
  <c r="F209" i="26"/>
  <c r="W207" i="26"/>
  <c r="F210" i="26"/>
  <c r="D211" i="26"/>
  <c r="Y207" i="26"/>
  <c r="L210" i="26"/>
  <c r="E208" i="26"/>
  <c r="M209" i="26"/>
  <c r="O208" i="26"/>
  <c r="M210" i="26"/>
  <c r="T211" i="26"/>
  <c r="M211" i="26"/>
  <c r="E211" i="26"/>
  <c r="J206" i="26"/>
  <c r="W206" i="26"/>
  <c r="D206" i="26"/>
  <c r="X206" i="26"/>
  <c r="C206" i="26"/>
  <c r="G206" i="26"/>
  <c r="I206" i="26"/>
  <c r="K206" i="26"/>
  <c r="H206" i="26"/>
  <c r="N206" i="26"/>
  <c r="R206" i="26"/>
  <c r="L206" i="26"/>
  <c r="M206" i="26"/>
  <c r="E206" i="26"/>
  <c r="Y206" i="26"/>
  <c r="U206" i="26"/>
  <c r="O206" i="26"/>
  <c r="P206" i="26"/>
  <c r="V206" i="26"/>
  <c r="S206" i="26"/>
  <c r="Q206" i="26"/>
  <c r="T206" i="26"/>
  <c r="F206" i="26"/>
  <c r="AA206" i="26"/>
  <c r="AA207" i="26"/>
  <c r="AB207" i="26"/>
  <c r="AA208" i="26"/>
  <c r="AC208" i="26"/>
  <c r="AB208" i="26"/>
  <c r="AA209" i="26"/>
  <c r="AD209" i="26"/>
  <c r="AB209" i="26"/>
  <c r="AC209" i="26"/>
  <c r="AE210" i="26"/>
  <c r="AC120" i="26"/>
  <c r="AC86" i="26"/>
  <c r="AA120" i="26"/>
  <c r="AA86" i="26"/>
  <c r="AE120" i="26"/>
  <c r="AE86" i="26"/>
  <c r="AD120" i="26"/>
  <c r="AD86" i="26"/>
  <c r="AB120" i="26"/>
  <c r="AB86" i="26"/>
  <c r="AF120" i="26"/>
  <c r="AF86" i="26"/>
  <c r="Z197" i="42"/>
  <c r="AA190" i="42"/>
  <c r="AB191" i="42"/>
  <c r="AE191" i="42"/>
  <c r="AD191" i="42"/>
  <c r="AA191" i="42"/>
  <c r="AF191" i="42"/>
  <c r="AC191" i="42"/>
  <c r="AB192" i="42"/>
  <c r="AD192" i="42"/>
  <c r="AA192" i="42"/>
  <c r="AE192" i="42"/>
  <c r="AF192" i="42"/>
  <c r="AC192" i="42"/>
  <c r="AE193" i="42"/>
  <c r="AA193" i="42"/>
  <c r="AC193" i="42"/>
  <c r="AD193" i="42"/>
  <c r="AF193" i="42"/>
  <c r="AB193" i="42"/>
  <c r="AD194" i="42"/>
  <c r="AC194" i="42"/>
  <c r="AA194" i="42"/>
  <c r="AB194" i="42"/>
  <c r="AF194" i="42"/>
  <c r="AE194" i="42"/>
  <c r="AC195" i="42"/>
  <c r="AB195" i="42"/>
  <c r="AA195" i="42"/>
  <c r="AF195" i="42"/>
  <c r="AD195" i="42"/>
  <c r="AE195" i="42"/>
  <c r="AC196" i="42"/>
  <c r="AE196" i="42"/>
  <c r="AF196" i="42"/>
  <c r="AD196" i="42"/>
  <c r="AA196" i="42"/>
  <c r="AB196" i="42"/>
  <c r="AE197" i="42"/>
  <c r="AD197" i="42"/>
  <c r="AB197" i="42"/>
  <c r="AA197" i="42"/>
  <c r="AF197" i="42"/>
  <c r="AC197" i="42"/>
  <c r="AB198" i="42"/>
  <c r="AC198" i="42"/>
  <c r="AA198" i="42"/>
  <c r="AD198" i="42"/>
  <c r="AF198" i="42"/>
  <c r="AE198" i="42"/>
  <c r="AD199" i="42"/>
  <c r="AC199" i="42"/>
  <c r="AA199" i="42"/>
  <c r="AE199" i="42"/>
  <c r="AF199" i="42"/>
  <c r="AB199" i="42"/>
  <c r="AD200" i="42"/>
  <c r="AA200" i="42"/>
  <c r="AB200" i="42"/>
  <c r="AF200" i="42"/>
  <c r="AC200" i="42"/>
  <c r="AE200" i="42"/>
  <c r="AD201" i="42"/>
  <c r="AE201" i="42"/>
  <c r="AC201" i="42"/>
  <c r="AB201" i="42"/>
  <c r="AF201" i="42"/>
  <c r="AA201" i="42"/>
  <c r="AB202" i="42"/>
  <c r="AA202" i="42"/>
  <c r="AE202" i="42"/>
  <c r="AD202" i="42"/>
  <c r="AC202" i="42"/>
  <c r="AF202" i="42"/>
  <c r="AE203" i="42"/>
  <c r="AA203" i="42"/>
  <c r="AB203" i="42"/>
  <c r="AC203" i="42"/>
  <c r="AD203" i="42"/>
  <c r="AF203" i="42"/>
  <c r="AD204" i="42"/>
  <c r="AB204" i="42"/>
  <c r="AE204" i="42"/>
  <c r="AF204" i="42"/>
  <c r="AC204" i="42"/>
  <c r="AA204" i="42"/>
  <c r="AC205" i="42"/>
  <c r="AA205" i="42"/>
  <c r="AD205" i="42"/>
  <c r="AB205" i="42"/>
  <c r="AF205" i="42"/>
  <c r="AE205" i="42"/>
  <c r="AF206" i="42"/>
  <c r="AB206" i="42"/>
  <c r="AD206" i="42"/>
  <c r="AC206" i="42"/>
  <c r="AE206" i="42"/>
  <c r="AF207" i="42"/>
  <c r="AC207" i="42"/>
  <c r="AD207" i="42"/>
  <c r="AE207" i="42"/>
  <c r="AF208" i="42"/>
  <c r="AE208" i="42"/>
  <c r="AD208" i="42"/>
  <c r="AF209" i="42"/>
  <c r="AE209" i="42"/>
  <c r="AF210" i="42"/>
  <c r="E4" i="42"/>
  <c r="AC182" i="42"/>
  <c r="AA182" i="42"/>
  <c r="AF182" i="42"/>
  <c r="AB182" i="42"/>
  <c r="AD182" i="42"/>
  <c r="AE182" i="42"/>
  <c r="AA183" i="42"/>
  <c r="AD183" i="42"/>
  <c r="AB183" i="42"/>
  <c r="AE183" i="42"/>
  <c r="AC183" i="42"/>
  <c r="AF183" i="42"/>
  <c r="AB184" i="42"/>
  <c r="AE184" i="42"/>
  <c r="AC184" i="42"/>
  <c r="AD184" i="42"/>
  <c r="AF184" i="42"/>
  <c r="AA184" i="42"/>
  <c r="AB185" i="42"/>
  <c r="AA185" i="42"/>
  <c r="AD185" i="42"/>
  <c r="AC185" i="42"/>
  <c r="AF185" i="42"/>
  <c r="AE185" i="42"/>
  <c r="AC186" i="42"/>
  <c r="AF186" i="42"/>
  <c r="AA186" i="42"/>
  <c r="AD186" i="42"/>
  <c r="AB186" i="42"/>
  <c r="AE186" i="42"/>
  <c r="AE187" i="42"/>
  <c r="AD187" i="42"/>
  <c r="AA187" i="42"/>
  <c r="AF187" i="42"/>
  <c r="AB187" i="42"/>
  <c r="AC187" i="42"/>
  <c r="AC188" i="42"/>
  <c r="AA188" i="42"/>
  <c r="AB188" i="42"/>
  <c r="AD188" i="42"/>
  <c r="AE188" i="42"/>
  <c r="AF188" i="42"/>
  <c r="AE189" i="42"/>
  <c r="AA189" i="42"/>
  <c r="AC189" i="42"/>
  <c r="AB189" i="42"/>
  <c r="AF189" i="42"/>
  <c r="AD189" i="42"/>
  <c r="AC190" i="42"/>
  <c r="AE190" i="42"/>
  <c r="AD190" i="42"/>
  <c r="AB190" i="42"/>
  <c r="AF190" i="42"/>
  <c r="E5" i="42"/>
  <c r="J206" i="42"/>
  <c r="C207" i="42"/>
  <c r="H206" i="42"/>
  <c r="V206" i="42"/>
  <c r="X206" i="42"/>
  <c r="M206" i="42"/>
  <c r="R206" i="42"/>
  <c r="P206" i="42"/>
  <c r="J207" i="42"/>
  <c r="K207" i="42"/>
  <c r="X207" i="42"/>
  <c r="R207" i="42"/>
  <c r="U207" i="42"/>
  <c r="O207" i="42"/>
  <c r="Q206" i="42"/>
  <c r="U206" i="42"/>
  <c r="S206" i="42"/>
  <c r="N206" i="42"/>
  <c r="D206" i="42"/>
  <c r="G206" i="42"/>
  <c r="M207" i="42"/>
  <c r="Y207" i="42"/>
  <c r="D207" i="42"/>
  <c r="I207" i="42"/>
  <c r="F207" i="42"/>
  <c r="G207" i="42"/>
  <c r="E206" i="42"/>
  <c r="T206" i="42"/>
  <c r="C206" i="42"/>
  <c r="L206" i="42"/>
  <c r="P207" i="42"/>
  <c r="T207" i="42"/>
  <c r="N207" i="42"/>
  <c r="L207" i="42"/>
  <c r="E207" i="42"/>
  <c r="W206" i="42"/>
  <c r="O206" i="42"/>
  <c r="C208" i="42"/>
  <c r="Y206" i="42"/>
  <c r="S207" i="42"/>
  <c r="Q207" i="42"/>
  <c r="W207" i="42"/>
  <c r="V207" i="42"/>
  <c r="H207" i="42"/>
  <c r="I206" i="42"/>
  <c r="F206" i="42"/>
  <c r="K206" i="42"/>
  <c r="X208" i="42"/>
  <c r="F208" i="42"/>
  <c r="P208" i="42"/>
  <c r="Y208" i="42"/>
  <c r="W208" i="42"/>
  <c r="L208" i="42"/>
  <c r="Q208" i="42"/>
  <c r="I208" i="42"/>
  <c r="O208" i="42"/>
  <c r="M208" i="42"/>
  <c r="K208" i="42"/>
  <c r="N208" i="42"/>
  <c r="C209" i="42"/>
  <c r="S208" i="42"/>
  <c r="D208" i="42"/>
  <c r="U208" i="42"/>
  <c r="H208" i="42"/>
  <c r="J208" i="42"/>
  <c r="G208" i="42"/>
  <c r="T208" i="42"/>
  <c r="R208" i="42"/>
  <c r="V208" i="42"/>
  <c r="E208" i="42"/>
  <c r="D209" i="42"/>
  <c r="Y209" i="42"/>
  <c r="R209" i="42"/>
  <c r="F209" i="42"/>
  <c r="U209" i="42"/>
  <c r="O209" i="42"/>
  <c r="S209" i="42"/>
  <c r="P209" i="42"/>
  <c r="Q209" i="42"/>
  <c r="N209" i="42"/>
  <c r="G209" i="42"/>
  <c r="C210" i="42"/>
  <c r="E209" i="42"/>
  <c r="I209" i="42"/>
  <c r="V209" i="42"/>
  <c r="K209" i="42"/>
  <c r="M209" i="42"/>
  <c r="X209" i="42"/>
  <c r="W209" i="42"/>
  <c r="J209" i="42"/>
  <c r="T209" i="42"/>
  <c r="H209" i="42"/>
  <c r="L209" i="42"/>
  <c r="R210" i="42"/>
  <c r="U210" i="42"/>
  <c r="H210" i="42"/>
  <c r="Y210" i="42"/>
  <c r="W210" i="42"/>
  <c r="G210" i="42"/>
  <c r="C211" i="42"/>
  <c r="K210" i="42"/>
  <c r="I210" i="42"/>
  <c r="F210" i="42"/>
  <c r="P210" i="42"/>
  <c r="D210" i="42"/>
  <c r="N210" i="42"/>
  <c r="X210" i="42"/>
  <c r="J210" i="42"/>
  <c r="Q210" i="42"/>
  <c r="E210" i="42"/>
  <c r="S210" i="42"/>
  <c r="V210" i="42"/>
  <c r="L210" i="42"/>
  <c r="T210" i="42"/>
  <c r="M210" i="42"/>
  <c r="O210" i="42"/>
  <c r="M211" i="42"/>
  <c r="Y211" i="42"/>
  <c r="J211" i="42"/>
  <c r="P211" i="42"/>
  <c r="L211" i="42"/>
  <c r="X211" i="42"/>
  <c r="O211" i="42"/>
  <c r="W211" i="42"/>
  <c r="Q211" i="42"/>
  <c r="D211" i="42"/>
  <c r="N211" i="42"/>
  <c r="U211" i="42"/>
  <c r="H211" i="42"/>
  <c r="E211" i="42"/>
  <c r="G211" i="42"/>
  <c r="F211" i="42"/>
  <c r="I211" i="42"/>
  <c r="R211" i="42"/>
  <c r="V211" i="42"/>
  <c r="S211" i="42"/>
  <c r="T211" i="42"/>
  <c r="K211" i="42"/>
  <c r="Z206" i="42"/>
  <c r="AA206" i="42"/>
  <c r="Z207" i="42"/>
  <c r="AA207" i="42"/>
  <c r="AB207" i="42"/>
  <c r="Z208" i="42"/>
  <c r="AA208" i="42"/>
  <c r="AB208" i="42"/>
  <c r="AC208" i="42"/>
  <c r="Z209" i="42"/>
  <c r="AC209" i="42"/>
  <c r="AB209" i="42"/>
  <c r="AA209" i="42"/>
  <c r="AD209" i="42"/>
  <c r="AA210" i="42"/>
  <c r="AD210" i="42"/>
  <c r="AB210" i="42"/>
  <c r="AE210" i="42"/>
  <c r="AC210" i="42"/>
  <c r="Z210" i="42"/>
  <c r="AC211" i="42"/>
  <c r="AA211" i="42"/>
  <c r="AF211" i="42"/>
  <c r="Z211" i="42"/>
  <c r="AE211" i="42"/>
  <c r="AB211" i="42"/>
  <c r="AD211" i="42"/>
  <c r="E6" i="42"/>
  <c r="H4" i="21"/>
  <c r="AG142" i="8"/>
  <c r="AF17" i="13" s="1"/>
  <c r="AF51" i="13" s="1"/>
  <c r="AF223" i="26"/>
  <c r="AF53" i="26" s="1"/>
  <c r="AF155" i="26" s="1"/>
  <c r="AF142" i="8"/>
  <c r="AE17" i="13" s="1"/>
  <c r="AE51" i="13" s="1"/>
  <c r="AE223" i="26"/>
  <c r="AE53" i="26" s="1"/>
  <c r="AE155" i="26" s="1"/>
  <c r="AC142" i="8"/>
  <c r="AB17" i="13" s="1"/>
  <c r="AB51" i="13" s="1"/>
  <c r="AB223" i="26"/>
  <c r="AB53" i="26" s="1"/>
  <c r="AB155" i="26" s="1"/>
  <c r="AE142" i="8"/>
  <c r="AD17" i="13" s="1"/>
  <c r="AD51" i="13" s="1"/>
  <c r="AD223" i="26"/>
  <c r="AD53" i="26" s="1"/>
  <c r="AD155" i="26" s="1"/>
  <c r="AD142" i="8"/>
  <c r="AC17" i="13" s="1"/>
  <c r="AC51" i="13" s="1"/>
  <c r="AC223" i="26"/>
  <c r="AC53" i="26" s="1"/>
  <c r="AC155" i="26" s="1"/>
  <c r="AB142" i="8"/>
  <c r="AA17" i="13" s="1"/>
  <c r="AA51" i="13" s="1"/>
  <c r="AF109" i="26"/>
  <c r="AF143" i="26"/>
  <c r="AF211" i="26"/>
  <c r="AE109" i="26"/>
  <c r="AE143" i="26"/>
  <c r="AE211" i="26"/>
  <c r="AB109" i="26"/>
  <c r="AB143" i="26"/>
  <c r="AB211" i="26"/>
  <c r="AA109" i="26"/>
  <c r="AA143" i="26"/>
  <c r="AA211" i="26"/>
  <c r="AD143" i="26"/>
  <c r="AD109" i="26"/>
  <c r="AD211" i="26"/>
  <c r="AC109" i="26"/>
  <c r="AC143" i="26"/>
  <c r="AC211" i="26"/>
  <c r="Z189" i="42"/>
  <c r="O184" i="42"/>
  <c r="Z204" i="42"/>
  <c r="Z188" i="42"/>
  <c r="Z203" i="42"/>
  <c r="Z194" i="42"/>
  <c r="Z186" i="42"/>
  <c r="Z201" i="42"/>
  <c r="Z193" i="42"/>
  <c r="Z185" i="42"/>
  <c r="Z196" i="42"/>
  <c r="Z200" i="42"/>
  <c r="Z195" i="42"/>
  <c r="Z199" i="42"/>
  <c r="Z187" i="42"/>
  <c r="Z191" i="42"/>
  <c r="Z183" i="42"/>
  <c r="Z190" i="42"/>
  <c r="Z198" i="42"/>
  <c r="Z182" i="42"/>
  <c r="P194" i="42"/>
  <c r="Z192" i="42"/>
  <c r="Z205" i="42"/>
  <c r="N192" i="42"/>
  <c r="Z202" i="42"/>
  <c r="Z184" i="42"/>
  <c r="Z223" i="26"/>
  <c r="Z53" i="26" s="1"/>
  <c r="Z17" i="13"/>
  <c r="Z51" i="13" s="1"/>
  <c r="Z224" i="26" s="1"/>
  <c r="Z54" i="26" s="1"/>
  <c r="O189" i="42"/>
  <c r="Z205" i="26"/>
  <c r="Z184" i="26"/>
  <c r="Z183" i="26"/>
  <c r="Z201" i="26"/>
  <c r="Z189" i="26"/>
  <c r="Z198" i="26"/>
  <c r="Z197" i="26"/>
  <c r="Z196" i="26"/>
  <c r="Z190" i="26"/>
  <c r="Z204" i="26"/>
  <c r="Z202" i="26"/>
  <c r="Z182" i="26"/>
  <c r="Z193" i="26"/>
  <c r="Z194" i="26"/>
  <c r="Z188" i="26"/>
  <c r="Z185" i="26"/>
  <c r="Z186" i="26"/>
  <c r="Z203" i="26"/>
  <c r="Z200" i="26"/>
  <c r="Z199" i="26"/>
  <c r="Z195" i="26"/>
  <c r="Z192" i="26"/>
  <c r="Z191" i="26"/>
  <c r="Z187" i="26"/>
  <c r="D182" i="26"/>
  <c r="T198" i="42"/>
  <c r="N189" i="42"/>
  <c r="L186" i="42"/>
  <c r="N185" i="42"/>
  <c r="K186" i="42"/>
  <c r="E182" i="42"/>
  <c r="R192" i="42"/>
  <c r="M188" i="42"/>
  <c r="S186" i="42"/>
  <c r="N184" i="42"/>
  <c r="P192" i="42"/>
  <c r="L188" i="42"/>
  <c r="H183" i="42"/>
  <c r="I184" i="42"/>
  <c r="R191" i="42"/>
  <c r="O188" i="42"/>
  <c r="H182" i="42"/>
  <c r="I183" i="42"/>
  <c r="S196" i="42"/>
  <c r="P191" i="42"/>
  <c r="O187" i="42"/>
  <c r="L185" i="42"/>
  <c r="Q195" i="42"/>
  <c r="R190" i="42"/>
  <c r="Q187" i="42"/>
  <c r="I185" i="42"/>
  <c r="R194" i="42"/>
  <c r="K189" i="42"/>
  <c r="N187" i="42"/>
  <c r="K185" i="42"/>
  <c r="R196" i="42"/>
  <c r="Q194" i="42"/>
  <c r="S192" i="42"/>
  <c r="S191" i="42"/>
  <c r="T190" i="42"/>
  <c r="P190" i="42"/>
  <c r="S189" i="42"/>
  <c r="P189" i="42"/>
  <c r="L187" i="42"/>
  <c r="O186" i="42"/>
  <c r="P187" i="42"/>
  <c r="H185" i="42"/>
  <c r="M184" i="42"/>
  <c r="F183" i="42"/>
  <c r="K184" i="42"/>
  <c r="M182" i="42"/>
  <c r="R195" i="42"/>
  <c r="S193" i="42"/>
  <c r="T192" i="42"/>
  <c r="O191" i="42"/>
  <c r="Q190" i="42"/>
  <c r="R189" i="42"/>
  <c r="S188" i="42"/>
  <c r="R188" i="42"/>
  <c r="P188" i="42"/>
  <c r="N186" i="42"/>
  <c r="H186" i="42"/>
  <c r="M185" i="42"/>
  <c r="I182" i="42"/>
  <c r="L183" i="42"/>
  <c r="L184" i="42"/>
  <c r="J182" i="42"/>
  <c r="S195" i="42"/>
  <c r="T193" i="42"/>
  <c r="P193" i="42"/>
  <c r="T191" i="42"/>
  <c r="S190" i="42"/>
  <c r="M189" i="42"/>
  <c r="J188" i="42"/>
  <c r="Q188" i="42"/>
  <c r="K187" i="42"/>
  <c r="I186" i="42"/>
  <c r="J186" i="42"/>
  <c r="O185" i="42"/>
  <c r="P185" i="42"/>
  <c r="L182" i="42"/>
  <c r="G182" i="42"/>
  <c r="K183" i="42"/>
  <c r="S197" i="42"/>
  <c r="T195" i="42"/>
  <c r="O193" i="42"/>
  <c r="Q192" i="42"/>
  <c r="Q191" i="42"/>
  <c r="L190" i="42"/>
  <c r="Q189" i="42"/>
  <c r="N188" i="42"/>
  <c r="R187" i="42"/>
  <c r="T187" i="42"/>
  <c r="R186" i="42"/>
  <c r="P186" i="42"/>
  <c r="D182" i="42"/>
  <c r="J185" i="42"/>
  <c r="H184" i="42"/>
  <c r="E183" i="42"/>
  <c r="M183" i="42"/>
  <c r="T197" i="42"/>
  <c r="T194" i="42"/>
  <c r="R193" i="42"/>
  <c r="O192" i="42"/>
  <c r="N191" i="42"/>
  <c r="M190" i="42"/>
  <c r="L189" i="42"/>
  <c r="K188" i="42"/>
  <c r="J187" i="42"/>
  <c r="I187" i="42"/>
  <c r="M186" i="42"/>
  <c r="G184" i="42"/>
  <c r="J183" i="42"/>
  <c r="F182" i="42"/>
  <c r="J184" i="42"/>
  <c r="G183" i="42"/>
  <c r="T196" i="42"/>
  <c r="S194" i="42"/>
  <c r="Q193" i="42"/>
  <c r="M191" i="42"/>
  <c r="N190" i="42"/>
  <c r="O190" i="42"/>
  <c r="T189" i="42"/>
  <c r="T188" i="42"/>
  <c r="M187" i="42"/>
  <c r="S187" i="42"/>
  <c r="Q186" i="42"/>
  <c r="K182" i="42"/>
  <c r="F184" i="42"/>
  <c r="G185" i="42"/>
  <c r="Q185" i="42"/>
  <c r="N182" i="42"/>
  <c r="Q183" i="42"/>
  <c r="T184" i="42"/>
  <c r="S184" i="42"/>
  <c r="O182" i="42"/>
  <c r="R184" i="42"/>
  <c r="O183" i="42"/>
  <c r="Q184" i="42"/>
  <c r="P183" i="42"/>
  <c r="T185" i="42"/>
  <c r="P182" i="42"/>
  <c r="T182" i="42"/>
  <c r="P184" i="42"/>
  <c r="N183" i="42"/>
  <c r="R182" i="42"/>
  <c r="R183" i="42"/>
  <c r="S183" i="42"/>
  <c r="T183" i="42"/>
  <c r="S185" i="42"/>
  <c r="R185" i="42"/>
  <c r="S182" i="42"/>
  <c r="Q182" i="42"/>
  <c r="T186" i="42"/>
  <c r="Y183" i="42"/>
  <c r="C184" i="42"/>
  <c r="W183" i="42"/>
  <c r="Y184" i="42"/>
  <c r="W182" i="42"/>
  <c r="V185" i="42"/>
  <c r="U182" i="42"/>
  <c r="U184" i="42"/>
  <c r="X183" i="42"/>
  <c r="F185" i="42"/>
  <c r="W184" i="42"/>
  <c r="E185" i="42"/>
  <c r="X185" i="42"/>
  <c r="U183" i="42"/>
  <c r="C183" i="42"/>
  <c r="Y185" i="42"/>
  <c r="W185" i="42"/>
  <c r="V183" i="42"/>
  <c r="D183" i="42"/>
  <c r="X184" i="42"/>
  <c r="C182" i="42"/>
  <c r="D184" i="42"/>
  <c r="V184" i="42"/>
  <c r="C185" i="42"/>
  <c r="E184" i="42"/>
  <c r="Y182" i="42"/>
  <c r="X182" i="42"/>
  <c r="V186" i="42"/>
  <c r="F186" i="42"/>
  <c r="U185" i="42"/>
  <c r="V182" i="42"/>
  <c r="F187" i="42"/>
  <c r="V187" i="42"/>
  <c r="Y186" i="42"/>
  <c r="E186" i="42"/>
  <c r="X186" i="42"/>
  <c r="D185" i="42"/>
  <c r="U186" i="42"/>
  <c r="W186" i="42"/>
  <c r="G186" i="42"/>
  <c r="C186" i="42"/>
  <c r="D186" i="42"/>
  <c r="G187" i="42"/>
  <c r="X187" i="42"/>
  <c r="C187" i="42"/>
  <c r="Y187" i="42"/>
  <c r="V188" i="42"/>
  <c r="F188" i="42"/>
  <c r="E187" i="42"/>
  <c r="H187" i="42"/>
  <c r="U187" i="42"/>
  <c r="W187" i="42"/>
  <c r="Y188" i="42"/>
  <c r="W188" i="42"/>
  <c r="V189" i="42"/>
  <c r="I188" i="42"/>
  <c r="E188" i="42"/>
  <c r="C188" i="42"/>
  <c r="D187" i="42"/>
  <c r="U188" i="42"/>
  <c r="G188" i="42"/>
  <c r="F189" i="42"/>
  <c r="H188" i="42"/>
  <c r="X188" i="42"/>
  <c r="W189" i="42"/>
  <c r="C189" i="42"/>
  <c r="I189" i="42"/>
  <c r="X189" i="42"/>
  <c r="U189" i="42"/>
  <c r="D188" i="42"/>
  <c r="J189" i="42"/>
  <c r="Y189" i="42"/>
  <c r="E189" i="42"/>
  <c r="G189" i="42"/>
  <c r="V190" i="42"/>
  <c r="F190" i="42"/>
  <c r="H189" i="42"/>
  <c r="E190" i="42"/>
  <c r="X190" i="42"/>
  <c r="W190" i="42"/>
  <c r="C190" i="42"/>
  <c r="I190" i="42"/>
  <c r="V191" i="42"/>
  <c r="H190" i="42"/>
  <c r="U190" i="42"/>
  <c r="D189" i="42"/>
  <c r="J190" i="42"/>
  <c r="G190" i="42"/>
  <c r="K190" i="42"/>
  <c r="F191" i="42"/>
  <c r="Y190" i="42"/>
  <c r="D190" i="42"/>
  <c r="X191" i="42"/>
  <c r="G191" i="42"/>
  <c r="D191" i="42"/>
  <c r="K191" i="42"/>
  <c r="Y191" i="42"/>
  <c r="L191" i="42"/>
  <c r="H191" i="42"/>
  <c r="I191" i="42"/>
  <c r="C191" i="42"/>
  <c r="U191" i="42"/>
  <c r="W191" i="42"/>
  <c r="F192" i="42"/>
  <c r="V192" i="42"/>
  <c r="J191" i="42"/>
  <c r="E191" i="42"/>
  <c r="M192" i="42"/>
  <c r="C192" i="42"/>
  <c r="Y192" i="42"/>
  <c r="U192" i="42"/>
  <c r="V193" i="42"/>
  <c r="J192" i="42"/>
  <c r="X192" i="42"/>
  <c r="H192" i="42"/>
  <c r="I192" i="42"/>
  <c r="L192" i="42"/>
  <c r="W192" i="42"/>
  <c r="D192" i="42"/>
  <c r="K192" i="42"/>
  <c r="F193" i="42"/>
  <c r="G192" i="42"/>
  <c r="E192" i="42"/>
  <c r="N193" i="42"/>
  <c r="U193" i="42"/>
  <c r="I193" i="42"/>
  <c r="Y193" i="42"/>
  <c r="W193" i="42"/>
  <c r="X193" i="42"/>
  <c r="K193" i="42"/>
  <c r="G193" i="42"/>
  <c r="H193" i="42"/>
  <c r="F194" i="42"/>
  <c r="V194" i="42"/>
  <c r="J193" i="42"/>
  <c r="C193" i="42"/>
  <c r="D193" i="42"/>
  <c r="L193" i="42"/>
  <c r="E193" i="42"/>
  <c r="M193" i="42"/>
  <c r="E194" i="42"/>
  <c r="O194" i="42"/>
  <c r="U194" i="42"/>
  <c r="N194" i="42"/>
  <c r="P195" i="42"/>
  <c r="W194" i="42"/>
  <c r="I194" i="42"/>
  <c r="F195" i="42"/>
  <c r="H194" i="42"/>
  <c r="M194" i="42"/>
  <c r="D194" i="42"/>
  <c r="G194" i="42"/>
  <c r="J194" i="42"/>
  <c r="C194" i="42"/>
  <c r="X194" i="42"/>
  <c r="K194" i="42"/>
  <c r="L194" i="42"/>
  <c r="Y194" i="42"/>
  <c r="V195" i="42"/>
  <c r="I195" i="42"/>
  <c r="E195" i="42"/>
  <c r="L195" i="42"/>
  <c r="K195" i="42"/>
  <c r="D195" i="42"/>
  <c r="M195" i="42"/>
  <c r="W195" i="42"/>
  <c r="N195" i="42"/>
  <c r="X195" i="42"/>
  <c r="C195" i="42"/>
  <c r="U195" i="42"/>
  <c r="O195" i="42"/>
  <c r="Y195" i="42"/>
  <c r="V196" i="42"/>
  <c r="J195" i="42"/>
  <c r="G195" i="42"/>
  <c r="H195" i="42"/>
  <c r="F196" i="42"/>
  <c r="P196" i="42"/>
  <c r="C196" i="42"/>
  <c r="G196" i="42"/>
  <c r="O196" i="42"/>
  <c r="I196" i="42"/>
  <c r="M196" i="42"/>
  <c r="L196" i="42"/>
  <c r="F197" i="42"/>
  <c r="U196" i="42"/>
  <c r="Q196" i="42"/>
  <c r="D196" i="42"/>
  <c r="Y196" i="42"/>
  <c r="J196" i="42"/>
  <c r="W196" i="42"/>
  <c r="E196" i="42"/>
  <c r="P197" i="42"/>
  <c r="X196" i="42"/>
  <c r="N196" i="42"/>
  <c r="V197" i="42"/>
  <c r="K196" i="42"/>
  <c r="H196" i="42"/>
  <c r="D197" i="42"/>
  <c r="V198" i="42"/>
  <c r="G197" i="42"/>
  <c r="U197" i="42"/>
  <c r="F198" i="42"/>
  <c r="C197" i="42"/>
  <c r="N197" i="42"/>
  <c r="Y197" i="42"/>
  <c r="P198" i="42"/>
  <c r="Q197" i="42"/>
  <c r="M197" i="42"/>
  <c r="H197" i="42"/>
  <c r="L197" i="42"/>
  <c r="O197" i="42"/>
  <c r="K197" i="42"/>
  <c r="J197" i="42"/>
  <c r="R197" i="42"/>
  <c r="X197" i="42"/>
  <c r="W197" i="42"/>
  <c r="I197" i="42"/>
  <c r="E197" i="42"/>
  <c r="X198" i="42"/>
  <c r="I198" i="42"/>
  <c r="L198" i="42"/>
  <c r="U198" i="42"/>
  <c r="N198" i="42"/>
  <c r="Q198" i="42"/>
  <c r="J198" i="42"/>
  <c r="S198" i="42"/>
  <c r="K198" i="42"/>
  <c r="E198" i="42"/>
  <c r="R198" i="42"/>
  <c r="C198" i="42"/>
  <c r="G198" i="42"/>
  <c r="H198" i="42"/>
  <c r="W198" i="42"/>
  <c r="D198" i="42"/>
  <c r="M198" i="42"/>
  <c r="V199" i="42"/>
  <c r="Y198" i="42"/>
  <c r="P199" i="42"/>
  <c r="F199" i="42"/>
  <c r="O198" i="42"/>
  <c r="P200" i="42"/>
  <c r="U199" i="42"/>
  <c r="L199" i="42"/>
  <c r="X199" i="42"/>
  <c r="H199" i="42"/>
  <c r="E199" i="42"/>
  <c r="I199" i="42"/>
  <c r="K199" i="42"/>
  <c r="D199" i="42"/>
  <c r="M199" i="42"/>
  <c r="Y199" i="42"/>
  <c r="W199" i="42"/>
  <c r="C199" i="42"/>
  <c r="R199" i="42"/>
  <c r="G199" i="42"/>
  <c r="V200" i="42"/>
  <c r="Q199" i="42"/>
  <c r="T199" i="42"/>
  <c r="S199" i="42"/>
  <c r="J199" i="42"/>
  <c r="O199" i="42"/>
  <c r="N199" i="42"/>
  <c r="F200" i="42"/>
  <c r="T200" i="42"/>
  <c r="S200" i="42"/>
  <c r="J200" i="42"/>
  <c r="Q200" i="42"/>
  <c r="V201" i="42"/>
  <c r="F201" i="42"/>
  <c r="L200" i="42"/>
  <c r="K200" i="42"/>
  <c r="N200" i="42"/>
  <c r="E200" i="42"/>
  <c r="P201" i="42"/>
  <c r="H200" i="42"/>
  <c r="C200" i="42"/>
  <c r="U200" i="42"/>
  <c r="W200" i="42"/>
  <c r="O200" i="42"/>
  <c r="I200" i="42"/>
  <c r="G200" i="42"/>
  <c r="D200" i="42"/>
  <c r="R200" i="42"/>
  <c r="X200" i="42"/>
  <c r="Y200" i="42"/>
  <c r="M200" i="42"/>
  <c r="J201" i="42"/>
  <c r="X201" i="42"/>
  <c r="L201" i="42"/>
  <c r="F202" i="42"/>
  <c r="M201" i="42"/>
  <c r="N201" i="42"/>
  <c r="G201" i="42"/>
  <c r="S201" i="42"/>
  <c r="O201" i="42"/>
  <c r="T201" i="42"/>
  <c r="Y201" i="42"/>
  <c r="C201" i="42"/>
  <c r="V202" i="42"/>
  <c r="P202" i="42"/>
  <c r="E201" i="42"/>
  <c r="H201" i="42"/>
  <c r="R201" i="42"/>
  <c r="I201" i="42"/>
  <c r="W201" i="42"/>
  <c r="Q201" i="42"/>
  <c r="D201" i="42"/>
  <c r="K201" i="42"/>
  <c r="U201" i="42"/>
  <c r="O202" i="42"/>
  <c r="M202" i="42"/>
  <c r="X202" i="42"/>
  <c r="D202" i="42"/>
  <c r="H202" i="42"/>
  <c r="Q202" i="42"/>
  <c r="U202" i="42"/>
  <c r="L202" i="42"/>
  <c r="N202" i="42"/>
  <c r="S202" i="42"/>
  <c r="R202" i="42"/>
  <c r="G202" i="42"/>
  <c r="T202" i="42"/>
  <c r="C202" i="42"/>
  <c r="F203" i="42"/>
  <c r="E202" i="42"/>
  <c r="J202" i="42"/>
  <c r="I202" i="42"/>
  <c r="V203" i="42"/>
  <c r="Y202" i="42"/>
  <c r="K202" i="42"/>
  <c r="W202" i="42"/>
  <c r="P203" i="42"/>
  <c r="M203" i="42"/>
  <c r="I203" i="42"/>
  <c r="Q203" i="42"/>
  <c r="W203" i="42"/>
  <c r="G203" i="42"/>
  <c r="H203" i="42"/>
  <c r="Y203" i="42"/>
  <c r="X203" i="42"/>
  <c r="O203" i="42"/>
  <c r="F204" i="42"/>
  <c r="S203" i="42"/>
  <c r="C203" i="42"/>
  <c r="K203" i="42"/>
  <c r="U203" i="42"/>
  <c r="R203" i="42"/>
  <c r="N203" i="42"/>
  <c r="J203" i="42"/>
  <c r="T203" i="42"/>
  <c r="V204" i="42"/>
  <c r="D203" i="42"/>
  <c r="E203" i="42"/>
  <c r="L203" i="42"/>
  <c r="P204" i="42"/>
  <c r="I204" i="42"/>
  <c r="C204" i="42"/>
  <c r="U204" i="42"/>
  <c r="W204" i="42"/>
  <c r="F205" i="42"/>
  <c r="J204" i="42"/>
  <c r="T204" i="42"/>
  <c r="Y204" i="42"/>
  <c r="L204" i="42"/>
  <c r="E204" i="42"/>
  <c r="P205" i="42"/>
  <c r="K204" i="42"/>
  <c r="R204" i="42"/>
  <c r="G204" i="42"/>
  <c r="N204" i="42"/>
  <c r="V205" i="42"/>
  <c r="M204" i="42"/>
  <c r="H204" i="42"/>
  <c r="D204" i="42"/>
  <c r="O204" i="42"/>
  <c r="X204" i="42"/>
  <c r="Q204" i="42"/>
  <c r="S204" i="42"/>
  <c r="N205" i="42"/>
  <c r="S205" i="42"/>
  <c r="O205" i="42"/>
  <c r="G205" i="42"/>
  <c r="H205" i="42"/>
  <c r="C205" i="42"/>
  <c r="K205" i="42"/>
  <c r="E205" i="42"/>
  <c r="L205" i="42"/>
  <c r="I205" i="42"/>
  <c r="W205" i="42"/>
  <c r="Q205" i="42"/>
  <c r="T205" i="42"/>
  <c r="X205" i="42"/>
  <c r="Y205" i="42"/>
  <c r="D205" i="42"/>
  <c r="U205" i="42"/>
  <c r="J205" i="42"/>
  <c r="R205" i="42"/>
  <c r="M205" i="42"/>
  <c r="H205" i="26"/>
  <c r="X205" i="26"/>
  <c r="U205" i="26"/>
  <c r="M205" i="26"/>
  <c r="O205" i="26"/>
  <c r="K205" i="26"/>
  <c r="N205" i="26"/>
  <c r="T205" i="26"/>
  <c r="C205" i="26"/>
  <c r="I205" i="26"/>
  <c r="Q205" i="26"/>
  <c r="P205" i="26"/>
  <c r="D205" i="26"/>
  <c r="G205" i="26"/>
  <c r="Y205" i="26"/>
  <c r="W205" i="26"/>
  <c r="F205" i="26"/>
  <c r="J205" i="26"/>
  <c r="L205" i="26"/>
  <c r="S205" i="26"/>
  <c r="R205" i="26"/>
  <c r="E205" i="26"/>
  <c r="V205" i="26"/>
  <c r="F182" i="26"/>
  <c r="U203" i="26"/>
  <c r="T202" i="26"/>
  <c r="S200" i="26"/>
  <c r="X200" i="26"/>
  <c r="P200" i="26"/>
  <c r="Q200" i="26"/>
  <c r="T203" i="26"/>
  <c r="D200" i="26"/>
  <c r="J203" i="26"/>
  <c r="F201" i="26"/>
  <c r="O203" i="26"/>
  <c r="O201" i="26"/>
  <c r="F202" i="26"/>
  <c r="H204" i="26"/>
  <c r="T201" i="26"/>
  <c r="S204" i="26"/>
  <c r="G204" i="26"/>
  <c r="E204" i="26"/>
  <c r="G203" i="26"/>
  <c r="V204" i="26"/>
  <c r="L204" i="26"/>
  <c r="E202" i="26"/>
  <c r="J201" i="26"/>
  <c r="M202" i="26"/>
  <c r="Q204" i="26"/>
  <c r="J204" i="26"/>
  <c r="N204" i="26"/>
  <c r="I203" i="26"/>
  <c r="R201" i="26"/>
  <c r="V200" i="26"/>
  <c r="R204" i="26"/>
  <c r="Q201" i="26"/>
  <c r="X203" i="26"/>
  <c r="L202" i="26"/>
  <c r="N201" i="26"/>
  <c r="H200" i="26"/>
  <c r="C201" i="26"/>
  <c r="Y201" i="26"/>
  <c r="Y203" i="26"/>
  <c r="M201" i="26"/>
  <c r="G202" i="26"/>
  <c r="S201" i="26"/>
  <c r="M200" i="26"/>
  <c r="F204" i="26"/>
  <c r="D202" i="26"/>
  <c r="W200" i="26"/>
  <c r="P201" i="26"/>
  <c r="I201" i="26"/>
  <c r="Y202" i="26"/>
  <c r="C202" i="26"/>
  <c r="J202" i="26"/>
  <c r="D204" i="26"/>
  <c r="O204" i="26"/>
  <c r="R202" i="26"/>
  <c r="U204" i="26"/>
  <c r="V203" i="26"/>
  <c r="H201" i="26"/>
  <c r="W201" i="26"/>
  <c r="P202" i="26"/>
  <c r="N203" i="26"/>
  <c r="X202" i="26"/>
  <c r="L200" i="26"/>
  <c r="L201" i="26"/>
  <c r="O200" i="26"/>
  <c r="I200" i="26"/>
  <c r="X201" i="26"/>
  <c r="D201" i="26"/>
  <c r="V202" i="26"/>
  <c r="C203" i="26"/>
  <c r="W203" i="26"/>
  <c r="D203" i="26"/>
  <c r="C200" i="26"/>
  <c r="E200" i="26"/>
  <c r="J200" i="26"/>
  <c r="H202" i="26"/>
  <c r="E201" i="26"/>
  <c r="M204" i="26"/>
  <c r="U200" i="26"/>
  <c r="T200" i="26"/>
  <c r="I204" i="26"/>
  <c r="S203" i="26"/>
  <c r="U202" i="26"/>
  <c r="N202" i="26"/>
  <c r="Y204" i="26"/>
  <c r="W204" i="26"/>
  <c r="K201" i="26"/>
  <c r="K204" i="26"/>
  <c r="N200" i="26"/>
  <c r="K200" i="26"/>
  <c r="U201" i="26"/>
  <c r="L203" i="26"/>
  <c r="R200" i="26"/>
  <c r="G200" i="26"/>
  <c r="X204" i="26"/>
  <c r="H203" i="26"/>
  <c r="P204" i="26"/>
  <c r="I202" i="26"/>
  <c r="W202" i="26"/>
  <c r="F203" i="26"/>
  <c r="T204" i="26"/>
  <c r="Q203" i="26"/>
  <c r="S202" i="26"/>
  <c r="C204" i="26"/>
  <c r="P203" i="26"/>
  <c r="R203" i="26"/>
  <c r="M203" i="26"/>
  <c r="E203" i="26"/>
  <c r="F200" i="26"/>
  <c r="K202" i="26"/>
  <c r="G201" i="26"/>
  <c r="V201" i="26"/>
  <c r="K203" i="26"/>
  <c r="Y200" i="26"/>
  <c r="Q202" i="26"/>
  <c r="O202" i="26"/>
  <c r="U182" i="26"/>
  <c r="G182" i="26"/>
  <c r="J192" i="26"/>
  <c r="I184" i="26"/>
  <c r="G194" i="26"/>
  <c r="M185" i="26"/>
  <c r="G199" i="26"/>
  <c r="R199" i="26"/>
  <c r="H188" i="26"/>
  <c r="D193" i="26"/>
  <c r="J188" i="26"/>
  <c r="Q195" i="26"/>
  <c r="M193" i="26"/>
  <c r="M191" i="26"/>
  <c r="N188" i="26"/>
  <c r="N184" i="26"/>
  <c r="V182" i="26"/>
  <c r="O183" i="26"/>
  <c r="Y185" i="26"/>
  <c r="U192" i="26"/>
  <c r="S193" i="26"/>
  <c r="G196" i="26"/>
  <c r="I186" i="26"/>
  <c r="O198" i="26"/>
  <c r="Y184" i="26"/>
  <c r="E185" i="26"/>
  <c r="P190" i="26"/>
  <c r="W192" i="26"/>
  <c r="L198" i="26"/>
  <c r="L188" i="26"/>
  <c r="D196" i="26"/>
  <c r="Q186" i="26"/>
  <c r="D189" i="26"/>
  <c r="C198" i="26"/>
  <c r="D188" i="26"/>
  <c r="J187" i="26"/>
  <c r="H184" i="26"/>
  <c r="W188" i="26"/>
  <c r="F198" i="26"/>
  <c r="F189" i="26"/>
  <c r="M188" i="26"/>
  <c r="M194" i="26"/>
  <c r="R196" i="26"/>
  <c r="O185" i="26"/>
  <c r="H199" i="26"/>
  <c r="V184" i="26"/>
  <c r="V192" i="26"/>
  <c r="S199" i="26"/>
  <c r="M184" i="26"/>
  <c r="P183" i="26"/>
  <c r="V187" i="26"/>
  <c r="Y187" i="26"/>
  <c r="N182" i="26"/>
  <c r="L184" i="26"/>
  <c r="T194" i="26"/>
  <c r="N199" i="26"/>
  <c r="N192" i="26"/>
  <c r="X187" i="26"/>
  <c r="L189" i="26"/>
  <c r="V199" i="26"/>
  <c r="N195" i="26"/>
  <c r="L183" i="26"/>
  <c r="K199" i="26"/>
  <c r="T184" i="26"/>
  <c r="M198" i="26"/>
  <c r="G186" i="26"/>
  <c r="W196" i="26"/>
  <c r="P182" i="26"/>
  <c r="N198" i="26"/>
  <c r="J190" i="26"/>
  <c r="C185" i="26"/>
  <c r="H195" i="26"/>
  <c r="U183" i="26"/>
  <c r="F199" i="26"/>
  <c r="D185" i="26"/>
  <c r="S197" i="26"/>
  <c r="W186" i="26"/>
  <c r="C187" i="26"/>
  <c r="R198" i="26"/>
  <c r="F197" i="26"/>
  <c r="C190" i="26"/>
  <c r="M196" i="26"/>
  <c r="U188" i="26"/>
  <c r="E189" i="26"/>
  <c r="H183" i="26"/>
  <c r="D194" i="26"/>
  <c r="J183" i="26"/>
  <c r="H196" i="26"/>
  <c r="N190" i="26"/>
  <c r="C186" i="26"/>
  <c r="L191" i="26"/>
  <c r="P199" i="26"/>
  <c r="U194" i="26"/>
  <c r="U197" i="26"/>
  <c r="O191" i="26"/>
  <c r="X185" i="26"/>
  <c r="G198" i="26"/>
  <c r="Q191" i="26"/>
  <c r="P191" i="26"/>
  <c r="D197" i="26"/>
  <c r="U196" i="26"/>
  <c r="K186" i="26"/>
  <c r="K185" i="26"/>
  <c r="X199" i="26"/>
  <c r="Y197" i="26"/>
  <c r="I196" i="26"/>
  <c r="O194" i="26"/>
  <c r="L197" i="26"/>
  <c r="E191" i="26"/>
  <c r="J194" i="26"/>
  <c r="T182" i="26"/>
  <c r="F191" i="26"/>
  <c r="K192" i="26"/>
  <c r="Q194" i="26"/>
  <c r="K197" i="26"/>
  <c r="U198" i="26"/>
  <c r="J189" i="26"/>
  <c r="X189" i="26"/>
  <c r="X195" i="26"/>
  <c r="W183" i="26"/>
  <c r="D199" i="26"/>
  <c r="O184" i="26"/>
  <c r="S194" i="26"/>
  <c r="I185" i="26"/>
  <c r="T196" i="26"/>
  <c r="K182" i="26"/>
  <c r="T193" i="26"/>
  <c r="V191" i="26"/>
  <c r="Q188" i="26"/>
  <c r="L187" i="26"/>
  <c r="G189" i="26"/>
  <c r="J198" i="26"/>
  <c r="V186" i="26"/>
  <c r="O189" i="26"/>
  <c r="N189" i="26"/>
  <c r="R183" i="26"/>
  <c r="K191" i="26"/>
  <c r="W193" i="26"/>
  <c r="C188" i="26"/>
  <c r="L182" i="26"/>
  <c r="H182" i="26"/>
  <c r="O193" i="26"/>
  <c r="H193" i="26"/>
  <c r="T192" i="26"/>
  <c r="S187" i="26"/>
  <c r="F194" i="26"/>
  <c r="L192" i="26"/>
  <c r="N186" i="26"/>
  <c r="Y196" i="26"/>
  <c r="I197" i="26"/>
  <c r="H187" i="26"/>
  <c r="S188" i="26"/>
  <c r="X194" i="26"/>
  <c r="T189" i="26"/>
  <c r="L195" i="26"/>
  <c r="C197" i="26"/>
  <c r="V188" i="26"/>
  <c r="F190" i="26"/>
  <c r="O187" i="26"/>
  <c r="M187" i="26"/>
  <c r="Q189" i="26"/>
  <c r="Y195" i="26"/>
  <c r="J182" i="26"/>
  <c r="J184" i="26"/>
  <c r="R188" i="26"/>
  <c r="G191" i="26"/>
  <c r="S185" i="26"/>
  <c r="G188" i="26"/>
  <c r="L185" i="26"/>
  <c r="X198" i="26"/>
  <c r="K188" i="26"/>
  <c r="T195" i="26"/>
  <c r="S192" i="26"/>
  <c r="E184" i="26"/>
  <c r="J191" i="26"/>
  <c r="Q193" i="26"/>
  <c r="I195" i="26"/>
  <c r="O182" i="26"/>
  <c r="W191" i="26"/>
  <c r="K187" i="26"/>
  <c r="Q199" i="26"/>
  <c r="U185" i="26"/>
  <c r="M195" i="26"/>
  <c r="S196" i="26"/>
  <c r="N191" i="26"/>
  <c r="O188" i="26"/>
  <c r="Y188" i="26"/>
  <c r="H197" i="26"/>
  <c r="I183" i="26"/>
  <c r="R189" i="26"/>
  <c r="V196" i="26"/>
  <c r="Q190" i="26"/>
  <c r="I182" i="26"/>
  <c r="E198" i="26"/>
  <c r="R186" i="26"/>
  <c r="Y193" i="26"/>
  <c r="C189" i="26"/>
  <c r="E192" i="26"/>
  <c r="X197" i="26"/>
  <c r="S184" i="26"/>
  <c r="N194" i="26"/>
  <c r="J185" i="26"/>
  <c r="U184" i="26"/>
  <c r="C194" i="26"/>
  <c r="Y186" i="26"/>
  <c r="D190" i="26"/>
  <c r="W187" i="26"/>
  <c r="L186" i="26"/>
  <c r="S183" i="26"/>
  <c r="W190" i="26"/>
  <c r="G190" i="26"/>
  <c r="I198" i="26"/>
  <c r="J197" i="26"/>
  <c r="Y194" i="26"/>
  <c r="W195" i="26"/>
  <c r="M197" i="26"/>
  <c r="I191" i="26"/>
  <c r="Y182" i="26"/>
  <c r="N196" i="26"/>
  <c r="Q183" i="26"/>
  <c r="T183" i="26"/>
  <c r="K189" i="26"/>
  <c r="Q185" i="26"/>
  <c r="T188" i="26"/>
  <c r="H192" i="26"/>
  <c r="D184" i="26"/>
  <c r="L194" i="26"/>
  <c r="D195" i="26"/>
  <c r="I192" i="26"/>
  <c r="P189" i="26"/>
  <c r="V195" i="26"/>
  <c r="G184" i="26"/>
  <c r="M182" i="26"/>
  <c r="P193" i="26"/>
  <c r="Y190" i="26"/>
  <c r="C193" i="26"/>
  <c r="C195" i="26"/>
  <c r="P195" i="26"/>
  <c r="J196" i="26"/>
  <c r="U186" i="26"/>
  <c r="J193" i="26"/>
  <c r="T197" i="26"/>
  <c r="E193" i="26"/>
  <c r="R184" i="26"/>
  <c r="L196" i="26"/>
  <c r="Y183" i="26"/>
  <c r="X192" i="26"/>
  <c r="T198" i="26"/>
  <c r="D198" i="26"/>
  <c r="V194" i="26"/>
  <c r="G183" i="26"/>
  <c r="J195" i="26"/>
  <c r="R192" i="26"/>
  <c r="W194" i="26"/>
  <c r="R182" i="26"/>
  <c r="F188" i="26"/>
  <c r="F185" i="26"/>
  <c r="D187" i="26"/>
  <c r="H198" i="26"/>
  <c r="L199" i="26"/>
  <c r="T187" i="26"/>
  <c r="Q182" i="26"/>
  <c r="T186" i="26"/>
  <c r="Y191" i="26"/>
  <c r="W198" i="26"/>
  <c r="E187" i="26"/>
  <c r="H194" i="26"/>
  <c r="C183" i="26"/>
  <c r="C196" i="26"/>
  <c r="W199" i="26"/>
  <c r="S186" i="26"/>
  <c r="X191" i="26"/>
  <c r="Y189" i="26"/>
  <c r="G193" i="26"/>
  <c r="H190" i="26"/>
  <c r="R194" i="26"/>
  <c r="G192" i="26"/>
  <c r="R195" i="26"/>
  <c r="L193" i="26"/>
  <c r="E188" i="26"/>
  <c r="U191" i="26"/>
  <c r="M183" i="26"/>
  <c r="M199" i="26"/>
  <c r="R197" i="26"/>
  <c r="Q197" i="26"/>
  <c r="E194" i="26"/>
  <c r="V193" i="26"/>
  <c r="D192" i="26"/>
  <c r="O192" i="26"/>
  <c r="R193" i="26"/>
  <c r="I199" i="26"/>
  <c r="U193" i="26"/>
  <c r="V190" i="26"/>
  <c r="F186" i="26"/>
  <c r="P198" i="26"/>
  <c r="E196" i="26"/>
  <c r="K183" i="26"/>
  <c r="T191" i="26"/>
  <c r="H189" i="26"/>
  <c r="X188" i="26"/>
  <c r="W184" i="26"/>
  <c r="D191" i="26"/>
  <c r="D186" i="26"/>
  <c r="F192" i="26"/>
  <c r="I194" i="26"/>
  <c r="Q196" i="26"/>
  <c r="N197" i="26"/>
  <c r="W182" i="26"/>
  <c r="X186" i="26"/>
  <c r="Y192" i="26"/>
  <c r="F187" i="26"/>
  <c r="V198" i="26"/>
  <c r="I189" i="26"/>
  <c r="S182" i="26"/>
  <c r="P188" i="26"/>
  <c r="X196" i="26"/>
  <c r="G195" i="26"/>
  <c r="S198" i="26"/>
  <c r="F196" i="26"/>
  <c r="F195" i="26"/>
  <c r="P184" i="26"/>
  <c r="C192" i="26"/>
  <c r="U199" i="26"/>
  <c r="P187" i="26"/>
  <c r="P186" i="26"/>
  <c r="K190" i="26"/>
  <c r="W189" i="26"/>
  <c r="T190" i="26"/>
  <c r="H191" i="26"/>
  <c r="Q184" i="26"/>
  <c r="P194" i="26"/>
  <c r="I188" i="26"/>
  <c r="R187" i="26"/>
  <c r="J186" i="26"/>
  <c r="Y198" i="26"/>
  <c r="N183" i="26"/>
  <c r="S191" i="26"/>
  <c r="W197" i="26"/>
  <c r="P196" i="26"/>
  <c r="M190" i="26"/>
  <c r="V189" i="26"/>
  <c r="K198" i="26"/>
  <c r="E190" i="26"/>
  <c r="V185" i="26"/>
  <c r="K196" i="26"/>
  <c r="U189" i="26"/>
  <c r="I193" i="26"/>
  <c r="H185" i="26"/>
  <c r="K195" i="26"/>
  <c r="E199" i="26"/>
  <c r="O199" i="26"/>
  <c r="V183" i="26"/>
  <c r="G185" i="26"/>
  <c r="R185" i="26"/>
  <c r="W185" i="26"/>
  <c r="R190" i="26"/>
  <c r="C191" i="26"/>
  <c r="H186" i="26"/>
  <c r="M192" i="26"/>
  <c r="I187" i="26"/>
  <c r="S190" i="26"/>
  <c r="M186" i="26"/>
  <c r="J199" i="26"/>
  <c r="X182" i="26"/>
  <c r="O197" i="26"/>
  <c r="E186" i="26"/>
  <c r="P192" i="26"/>
  <c r="X184" i="26"/>
  <c r="U187" i="26"/>
  <c r="G197" i="26"/>
  <c r="X183" i="26"/>
  <c r="O195" i="26"/>
  <c r="T185" i="26"/>
  <c r="I190" i="26"/>
  <c r="N193" i="26"/>
  <c r="M189" i="26"/>
  <c r="K194" i="26"/>
  <c r="O186" i="26"/>
  <c r="S195" i="26"/>
  <c r="K193" i="26"/>
  <c r="S189" i="26"/>
  <c r="F193" i="26"/>
  <c r="E197" i="26"/>
  <c r="P197" i="26"/>
  <c r="L190" i="26"/>
  <c r="D183" i="26"/>
  <c r="G187" i="26"/>
  <c r="R191" i="26"/>
  <c r="U190" i="26"/>
  <c r="X193" i="26"/>
  <c r="Q192" i="26"/>
  <c r="K184" i="26"/>
  <c r="V197" i="26"/>
  <c r="T199" i="26"/>
  <c r="U195" i="26"/>
  <c r="E195" i="26"/>
  <c r="N187" i="26"/>
  <c r="C184" i="26"/>
  <c r="Q187" i="26"/>
  <c r="Q198" i="26"/>
  <c r="C199" i="26"/>
  <c r="X190" i="26"/>
  <c r="O190" i="26"/>
  <c r="Y199" i="26"/>
  <c r="N185" i="26"/>
  <c r="O196" i="26"/>
  <c r="P185" i="26"/>
  <c r="E182" i="26"/>
  <c r="F183" i="26"/>
  <c r="E183" i="26"/>
  <c r="F184" i="26"/>
  <c r="B7" i="16"/>
  <c r="B3" i="13"/>
  <c r="C63" i="17" l="1" a="1"/>
  <c r="C63" i="17" s="1"/>
  <c r="C17" i="17" s="1"/>
  <c r="E63" i="17" a="1"/>
  <c r="E63" i="17" s="1"/>
  <c r="E17" i="17" s="1"/>
  <c r="AD121" i="26"/>
  <c r="AD87" i="26"/>
  <c r="AE121" i="26"/>
  <c r="AE87" i="26"/>
  <c r="AB121" i="26"/>
  <c r="AB87" i="26"/>
  <c r="AC121" i="26"/>
  <c r="AC87" i="26"/>
  <c r="AF121" i="26"/>
  <c r="AF87" i="26"/>
  <c r="AA223" i="26"/>
  <c r="AA53" i="26" s="1"/>
  <c r="AA155" i="26" s="1"/>
  <c r="C76" i="44"/>
  <c r="C3" i="44" s="1"/>
  <c r="E18" i="17" s="1" a="1"/>
  <c r="E18" i="17" s="1"/>
  <c r="AG143" i="8"/>
  <c r="AF18" i="13" s="1"/>
  <c r="AF52" i="13" s="1"/>
  <c r="AF224" i="26"/>
  <c r="AF54" i="26" s="1"/>
  <c r="AF156" i="26" s="1"/>
  <c r="AD143" i="8"/>
  <c r="AC18" i="13" s="1"/>
  <c r="AC52" i="13" s="1"/>
  <c r="AC224" i="26"/>
  <c r="AC54" i="26" s="1"/>
  <c r="AC156" i="26" s="1"/>
  <c r="AE143" i="8"/>
  <c r="AD18" i="13" s="1"/>
  <c r="AD52" i="13" s="1"/>
  <c r="AD224" i="26"/>
  <c r="AD54" i="26" s="1"/>
  <c r="AD156" i="26" s="1"/>
  <c r="AC143" i="8"/>
  <c r="AB18" i="13" s="1"/>
  <c r="AB52" i="13" s="1"/>
  <c r="AB224" i="26"/>
  <c r="AB54" i="26" s="1"/>
  <c r="AB156" i="26" s="1"/>
  <c r="AB143" i="8"/>
  <c r="AA18" i="13" s="1"/>
  <c r="AA52" i="13" s="1"/>
  <c r="AA224" i="26"/>
  <c r="AA54" i="26" s="1"/>
  <c r="AF143" i="8"/>
  <c r="AE18" i="13" s="1"/>
  <c r="AE52" i="13" s="1"/>
  <c r="AE224" i="26"/>
  <c r="AE54" i="26" s="1"/>
  <c r="AE156" i="26" s="1"/>
  <c r="Z88" i="26"/>
  <c r="Z156" i="26"/>
  <c r="Z87" i="26"/>
  <c r="Z155" i="26"/>
  <c r="Z18" i="13"/>
  <c r="Z52" i="13" s="1"/>
  <c r="C18" i="17" l="1" a="1"/>
  <c r="C18" i="17" s="1"/>
  <c r="AA88" i="26"/>
  <c r="AA156" i="26"/>
  <c r="AF122" i="26"/>
  <c r="AF88" i="26"/>
  <c r="AA121" i="26"/>
  <c r="AA87" i="26"/>
  <c r="AB122" i="26"/>
  <c r="AB88" i="26"/>
  <c r="AD122" i="26"/>
  <c r="AD88" i="26"/>
  <c r="AE122" i="26"/>
  <c r="AE88" i="26"/>
  <c r="AC122" i="26"/>
  <c r="AC88" i="26"/>
  <c r="AG144" i="8"/>
  <c r="AF19" i="13" s="1"/>
  <c r="AF53" i="13" s="1"/>
  <c r="AF225" i="26"/>
  <c r="AF55" i="26" s="1"/>
  <c r="AB144" i="8"/>
  <c r="AA19" i="13" s="1"/>
  <c r="AA53" i="13" s="1"/>
  <c r="AA225" i="26"/>
  <c r="AA55" i="26" s="1"/>
  <c r="AF144" i="8"/>
  <c r="AE19" i="13" s="1"/>
  <c r="AE53" i="13" s="1"/>
  <c r="AE225" i="26"/>
  <c r="AE55" i="26" s="1"/>
  <c r="AC144" i="8"/>
  <c r="AB19" i="13" s="1"/>
  <c r="AB53" i="13" s="1"/>
  <c r="AB225" i="26"/>
  <c r="AB55" i="26" s="1"/>
  <c r="AD144" i="8"/>
  <c r="AC19" i="13" s="1"/>
  <c r="AC53" i="13" s="1"/>
  <c r="AC225" i="26"/>
  <c r="AC55" i="26" s="1"/>
  <c r="AE144" i="8"/>
  <c r="AD19" i="13" s="1"/>
  <c r="AD53" i="13" s="1"/>
  <c r="AD225" i="26"/>
  <c r="AD55" i="26" s="1"/>
  <c r="Z225" i="26"/>
  <c r="Z55" i="26" s="1"/>
  <c r="Z19" i="13"/>
  <c r="Z53" i="13" s="1"/>
  <c r="C8" i="16"/>
  <c r="D27" i="35"/>
  <c r="D28" i="35"/>
  <c r="D36" i="35"/>
  <c r="D29" i="35"/>
  <c r="D37" i="35"/>
  <c r="D30" i="35"/>
  <c r="D38" i="35"/>
  <c r="D31" i="35"/>
  <c r="D32" i="35"/>
  <c r="D33" i="35"/>
  <c r="D34" i="35"/>
  <c r="D35" i="35"/>
  <c r="C21" i="17" l="1"/>
  <c r="D18" i="17"/>
  <c r="H4" i="35"/>
  <c r="AC89" i="26"/>
  <c r="AC157" i="26"/>
  <c r="AB89" i="26"/>
  <c r="AB157" i="26"/>
  <c r="AE89" i="26"/>
  <c r="AE157" i="26"/>
  <c r="AF89" i="26"/>
  <c r="AF157" i="26"/>
  <c r="AD89" i="26"/>
  <c r="AD157" i="26"/>
  <c r="AA89" i="26"/>
  <c r="AA157" i="26"/>
  <c r="E5" i="26"/>
  <c r="AG145" i="8"/>
  <c r="AF20" i="13" s="1"/>
  <c r="AF54" i="13" s="1"/>
  <c r="AF226" i="26"/>
  <c r="AF56" i="26" s="1"/>
  <c r="AD145" i="8"/>
  <c r="AC20" i="13" s="1"/>
  <c r="AC54" i="13" s="1"/>
  <c r="AC226" i="26"/>
  <c r="AC56" i="26" s="1"/>
  <c r="AB145" i="8"/>
  <c r="AA20" i="13" s="1"/>
  <c r="AA54" i="13" s="1"/>
  <c r="AA226" i="26"/>
  <c r="AA56" i="26" s="1"/>
  <c r="AC145" i="8"/>
  <c r="AB20" i="13" s="1"/>
  <c r="AB54" i="13" s="1"/>
  <c r="AB226" i="26"/>
  <c r="AB56" i="26" s="1"/>
  <c r="AF145" i="8"/>
  <c r="AE20" i="13" s="1"/>
  <c r="AE54" i="13" s="1"/>
  <c r="AE226" i="26"/>
  <c r="AE56" i="26" s="1"/>
  <c r="AE145" i="8"/>
  <c r="AD20" i="13" s="1"/>
  <c r="AD54" i="13" s="1"/>
  <c r="AD226" i="26"/>
  <c r="AD56" i="26" s="1"/>
  <c r="Z89" i="26"/>
  <c r="Z157" i="26"/>
  <c r="Z226" i="26"/>
  <c r="Z56" i="26" s="1"/>
  <c r="Z20" i="13"/>
  <c r="Z54" i="13" s="1"/>
  <c r="D42" i="35"/>
  <c r="D49" i="35"/>
  <c r="D48" i="35"/>
  <c r="D47" i="35"/>
  <c r="D45" i="35"/>
  <c r="D44" i="35"/>
  <c r="D51" i="35"/>
  <c r="D46" i="35"/>
  <c r="D43" i="35"/>
  <c r="D40" i="35"/>
  <c r="D50" i="35"/>
  <c r="D41" i="35"/>
  <c r="AE90" i="26" l="1"/>
  <c r="AE158" i="26"/>
  <c r="AF90" i="26"/>
  <c r="AF158" i="26"/>
  <c r="AA90" i="26"/>
  <c r="AA158" i="26"/>
  <c r="AB90" i="26"/>
  <c r="AB158" i="26"/>
  <c r="AD90" i="26"/>
  <c r="AD158" i="26"/>
  <c r="AC90" i="26"/>
  <c r="AC158" i="26"/>
  <c r="AG146" i="8"/>
  <c r="AF21" i="13" s="1"/>
  <c r="AF55" i="13" s="1"/>
  <c r="AF227" i="26"/>
  <c r="AF57" i="26" s="1"/>
  <c r="AF146" i="8"/>
  <c r="AE21" i="13" s="1"/>
  <c r="AE55" i="13" s="1"/>
  <c r="AE227" i="26"/>
  <c r="AE57" i="26" s="1"/>
  <c r="AE146" i="8"/>
  <c r="AD21" i="13" s="1"/>
  <c r="AD55" i="13" s="1"/>
  <c r="AD227" i="26"/>
  <c r="AD57" i="26" s="1"/>
  <c r="AC146" i="8"/>
  <c r="AB21" i="13" s="1"/>
  <c r="AB55" i="13" s="1"/>
  <c r="AB227" i="26"/>
  <c r="AB57" i="26" s="1"/>
  <c r="AB146" i="8"/>
  <c r="AA21" i="13" s="1"/>
  <c r="AA55" i="13" s="1"/>
  <c r="AA227" i="26"/>
  <c r="AA57" i="26" s="1"/>
  <c r="AD146" i="8"/>
  <c r="AC21" i="13" s="1"/>
  <c r="AC55" i="13" s="1"/>
  <c r="AC227" i="26"/>
  <c r="AC57" i="26" s="1"/>
  <c r="Z90" i="26"/>
  <c r="Z158" i="26"/>
  <c r="Z227" i="26"/>
  <c r="Z57" i="26" s="1"/>
  <c r="Z21" i="13"/>
  <c r="Z55" i="13" s="1"/>
  <c r="E31" i="21"/>
  <c r="E32" i="21"/>
  <c r="E35" i="21"/>
  <c r="E34" i="21"/>
  <c r="E33" i="21"/>
  <c r="D54" i="35"/>
  <c r="D57" i="35"/>
  <c r="E42" i="21" s="1"/>
  <c r="D56" i="35"/>
  <c r="AC91" i="26" l="1"/>
  <c r="AC159" i="26"/>
  <c r="AE91" i="26"/>
  <c r="AE159" i="26"/>
  <c r="AF91" i="26"/>
  <c r="AF159" i="26"/>
  <c r="AB91" i="26"/>
  <c r="AB159" i="26"/>
  <c r="AA91" i="26"/>
  <c r="AA159" i="26"/>
  <c r="AD91" i="26"/>
  <c r="AD159" i="26"/>
  <c r="AG147" i="8"/>
  <c r="AF22" i="13" s="1"/>
  <c r="AF56" i="13" s="1"/>
  <c r="AF228" i="26"/>
  <c r="AF58" i="26" s="1"/>
  <c r="AF147" i="8"/>
  <c r="AE22" i="13" s="1"/>
  <c r="AE56" i="13" s="1"/>
  <c r="AE228" i="26"/>
  <c r="AE58" i="26" s="1"/>
  <c r="AB147" i="8"/>
  <c r="AA22" i="13" s="1"/>
  <c r="AA56" i="13" s="1"/>
  <c r="AA228" i="26"/>
  <c r="AA58" i="26" s="1"/>
  <c r="AC147" i="8"/>
  <c r="AB22" i="13" s="1"/>
  <c r="AB56" i="13" s="1"/>
  <c r="AB228" i="26"/>
  <c r="AB58" i="26" s="1"/>
  <c r="AE147" i="8"/>
  <c r="AD22" i="13" s="1"/>
  <c r="AD56" i="13" s="1"/>
  <c r="AD228" i="26"/>
  <c r="AD58" i="26" s="1"/>
  <c r="AD147" i="8"/>
  <c r="AC22" i="13" s="1"/>
  <c r="AC56" i="13" s="1"/>
  <c r="AC228" i="26"/>
  <c r="AC58" i="26" s="1"/>
  <c r="Z91" i="26"/>
  <c r="Z159" i="26"/>
  <c r="Z228" i="26"/>
  <c r="Z58" i="26" s="1"/>
  <c r="Z22" i="13"/>
  <c r="Z56" i="13" s="1"/>
  <c r="E39" i="21"/>
  <c r="E40" i="21"/>
  <c r="E41" i="21"/>
  <c r="E38" i="21"/>
  <c r="D58" i="35"/>
  <c r="D59" i="35" s="1"/>
  <c r="AC92" i="26" l="1"/>
  <c r="AC160" i="26"/>
  <c r="AE92" i="26"/>
  <c r="AE160" i="26"/>
  <c r="AF92" i="26"/>
  <c r="AF160" i="26"/>
  <c r="AB92" i="26"/>
  <c r="AB160" i="26"/>
  <c r="AA92" i="26"/>
  <c r="AA160" i="26"/>
  <c r="AD92" i="26"/>
  <c r="AD160" i="26"/>
  <c r="AG148" i="8"/>
  <c r="AF23" i="13" s="1"/>
  <c r="AF57" i="13" s="1"/>
  <c r="AF229" i="26"/>
  <c r="AF59" i="26" s="1"/>
  <c r="AE148" i="8"/>
  <c r="AD23" i="13" s="1"/>
  <c r="AD57" i="13" s="1"/>
  <c r="AD229" i="26"/>
  <c r="AD59" i="26" s="1"/>
  <c r="AC148" i="8"/>
  <c r="AB23" i="13" s="1"/>
  <c r="AB57" i="13" s="1"/>
  <c r="AB229" i="26"/>
  <c r="AB59" i="26" s="1"/>
  <c r="AB148" i="8"/>
  <c r="AA23" i="13" s="1"/>
  <c r="AA57" i="13" s="1"/>
  <c r="AD148" i="8"/>
  <c r="AC23" i="13" s="1"/>
  <c r="AC57" i="13" s="1"/>
  <c r="AC229" i="26"/>
  <c r="AC59" i="26" s="1"/>
  <c r="AF148" i="8"/>
  <c r="AE23" i="13" s="1"/>
  <c r="AE57" i="13" s="1"/>
  <c r="AE229" i="26"/>
  <c r="AE59" i="26" s="1"/>
  <c r="Z92" i="26"/>
  <c r="Z160" i="26"/>
  <c r="Z23" i="13"/>
  <c r="Z57" i="13" s="1"/>
  <c r="Z229" i="26"/>
  <c r="Z59" i="26" s="1"/>
  <c r="D60" i="35"/>
  <c r="H5" i="35" s="1"/>
  <c r="AD93" i="26" l="1"/>
  <c r="AD161" i="26"/>
  <c r="AB93" i="26"/>
  <c r="AB161" i="26"/>
  <c r="AE93" i="26"/>
  <c r="AE161" i="26"/>
  <c r="AF93" i="26"/>
  <c r="AF161" i="26"/>
  <c r="AC93" i="26"/>
  <c r="AC161" i="26"/>
  <c r="AA229" i="26"/>
  <c r="AA59" i="26" s="1"/>
  <c r="AG149" i="8"/>
  <c r="AF24" i="13" s="1"/>
  <c r="AF58" i="13" s="1"/>
  <c r="AF230" i="26"/>
  <c r="AF60" i="26" s="1"/>
  <c r="AD149" i="8"/>
  <c r="AC24" i="13" s="1"/>
  <c r="AC58" i="13" s="1"/>
  <c r="AC230" i="26"/>
  <c r="AC60" i="26" s="1"/>
  <c r="AB149" i="8"/>
  <c r="AA24" i="13" s="1"/>
  <c r="AA58" i="13" s="1"/>
  <c r="AC149" i="8"/>
  <c r="AB24" i="13" s="1"/>
  <c r="AB58" i="13" s="1"/>
  <c r="AB230" i="26"/>
  <c r="AB60" i="26" s="1"/>
  <c r="AF149" i="8"/>
  <c r="AE24" i="13" s="1"/>
  <c r="AE58" i="13" s="1"/>
  <c r="AE230" i="26"/>
  <c r="AE60" i="26" s="1"/>
  <c r="AE149" i="8"/>
  <c r="AD24" i="13" s="1"/>
  <c r="AD58" i="13" s="1"/>
  <c r="AD230" i="26"/>
  <c r="AD60" i="26" s="1"/>
  <c r="Z93" i="26"/>
  <c r="Z161" i="26"/>
  <c r="Z230" i="26"/>
  <c r="Z60" i="26" s="1"/>
  <c r="Z24" i="13"/>
  <c r="Z58" i="13" s="1"/>
  <c r="AC94" i="26" l="1"/>
  <c r="AC162" i="26"/>
  <c r="AF94" i="26"/>
  <c r="AF162" i="26"/>
  <c r="AE94" i="26"/>
  <c r="AE162" i="26"/>
  <c r="AA93" i="26"/>
  <c r="AA161" i="26"/>
  <c r="AD94" i="26"/>
  <c r="AD162" i="26"/>
  <c r="AB94" i="26"/>
  <c r="AB162" i="26"/>
  <c r="AA230" i="26"/>
  <c r="AA60" i="26" s="1"/>
  <c r="AG150" i="8"/>
  <c r="AF25" i="13" s="1"/>
  <c r="AF59" i="13" s="1"/>
  <c r="AF231" i="26"/>
  <c r="AF61" i="26" s="1"/>
  <c r="AF150" i="8"/>
  <c r="AE25" i="13" s="1"/>
  <c r="AE59" i="13" s="1"/>
  <c r="AE231" i="26"/>
  <c r="AE61" i="26" s="1"/>
  <c r="AC150" i="8"/>
  <c r="AB25" i="13" s="1"/>
  <c r="AB59" i="13" s="1"/>
  <c r="AB231" i="26"/>
  <c r="AB61" i="26" s="1"/>
  <c r="AB150" i="8"/>
  <c r="AA25" i="13" s="1"/>
  <c r="AA59" i="13" s="1"/>
  <c r="AE150" i="8"/>
  <c r="AD25" i="13" s="1"/>
  <c r="AD59" i="13" s="1"/>
  <c r="AD231" i="26"/>
  <c r="AD61" i="26" s="1"/>
  <c r="AD150" i="8"/>
  <c r="AC25" i="13" s="1"/>
  <c r="AC59" i="13" s="1"/>
  <c r="AC231" i="26"/>
  <c r="AC61" i="26" s="1"/>
  <c r="Z94" i="26"/>
  <c r="Z162" i="26"/>
  <c r="Z231" i="26"/>
  <c r="Z61" i="26" s="1"/>
  <c r="Z25" i="13"/>
  <c r="Z59" i="13" s="1"/>
  <c r="AF95" i="26" l="1"/>
  <c r="AF163" i="26"/>
  <c r="AA94" i="26"/>
  <c r="AA162" i="26"/>
  <c r="AB95" i="26"/>
  <c r="AB163" i="26"/>
  <c r="AC95" i="26"/>
  <c r="AC163" i="26"/>
  <c r="AD95" i="26"/>
  <c r="AD163" i="26"/>
  <c r="AE95" i="26"/>
  <c r="AE163" i="26"/>
  <c r="AA231" i="26"/>
  <c r="AA61" i="26" s="1"/>
  <c r="AG151" i="8"/>
  <c r="AF26" i="13" s="1"/>
  <c r="AF60" i="13" s="1"/>
  <c r="AF232" i="26"/>
  <c r="AF62" i="26" s="1"/>
  <c r="AD151" i="8"/>
  <c r="AC26" i="13" s="1"/>
  <c r="AC60" i="13" s="1"/>
  <c r="AC232" i="26"/>
  <c r="AC62" i="26" s="1"/>
  <c r="AE151" i="8"/>
  <c r="AD26" i="13" s="1"/>
  <c r="AD60" i="13" s="1"/>
  <c r="AD232" i="26"/>
  <c r="AD62" i="26" s="1"/>
  <c r="AF151" i="8"/>
  <c r="AE26" i="13" s="1"/>
  <c r="AE60" i="13" s="1"/>
  <c r="AE232" i="26"/>
  <c r="AE62" i="26" s="1"/>
  <c r="AB151" i="8"/>
  <c r="AA26" i="13" s="1"/>
  <c r="AA60" i="13" s="1"/>
  <c r="AC151" i="8"/>
  <c r="AB26" i="13" s="1"/>
  <c r="AB60" i="13" s="1"/>
  <c r="AB232" i="26"/>
  <c r="AB62" i="26" s="1"/>
  <c r="Z95" i="26"/>
  <c r="Z163" i="26"/>
  <c r="Z232" i="26"/>
  <c r="Z62" i="26" s="1"/>
  <c r="Z26" i="13"/>
  <c r="Z60" i="13" s="1"/>
  <c r="AF96" i="26" l="1"/>
  <c r="AF164" i="26"/>
  <c r="AA95" i="26"/>
  <c r="AA163" i="26"/>
  <c r="AB96" i="26"/>
  <c r="AB164" i="26"/>
  <c r="AE96" i="26"/>
  <c r="AE164" i="26"/>
  <c r="AD96" i="26"/>
  <c r="AD164" i="26"/>
  <c r="AC96" i="26"/>
  <c r="AC164" i="26"/>
  <c r="AA232" i="26"/>
  <c r="AA62" i="26" s="1"/>
  <c r="AG152" i="8"/>
  <c r="AF27" i="13" s="1"/>
  <c r="AF61" i="13" s="1"/>
  <c r="AF233" i="26"/>
  <c r="AF63" i="26" s="1"/>
  <c r="AB152" i="8"/>
  <c r="AA27" i="13" s="1"/>
  <c r="AA61" i="13" s="1"/>
  <c r="AC152" i="8"/>
  <c r="AB27" i="13" s="1"/>
  <c r="AB61" i="13" s="1"/>
  <c r="AB233" i="26"/>
  <c r="AB63" i="26" s="1"/>
  <c r="AF152" i="8"/>
  <c r="AE27" i="13" s="1"/>
  <c r="AE61" i="13" s="1"/>
  <c r="AE233" i="26"/>
  <c r="AE63" i="26" s="1"/>
  <c r="AD152" i="8"/>
  <c r="AC27" i="13" s="1"/>
  <c r="AC61" i="13" s="1"/>
  <c r="AC233" i="26"/>
  <c r="AC63" i="26" s="1"/>
  <c r="AE152" i="8"/>
  <c r="AD27" i="13" s="1"/>
  <c r="AD61" i="13" s="1"/>
  <c r="AD233" i="26"/>
  <c r="AD63" i="26" s="1"/>
  <c r="Z96" i="26"/>
  <c r="Z164" i="26"/>
  <c r="Z233" i="26"/>
  <c r="Z63" i="26" s="1"/>
  <c r="Z27" i="13"/>
  <c r="Z61" i="13" s="1"/>
  <c r="C12" i="16"/>
  <c r="D12" i="16" s="1"/>
  <c r="D19" i="17" l="1"/>
  <c r="AF97" i="26"/>
  <c r="AF165" i="26"/>
  <c r="AA96" i="26"/>
  <c r="AA164" i="26"/>
  <c r="AD97" i="26"/>
  <c r="AD165" i="26"/>
  <c r="AE97" i="26"/>
  <c r="AE165" i="26"/>
  <c r="AC97" i="26"/>
  <c r="AC165" i="26"/>
  <c r="AB97" i="26"/>
  <c r="AB165" i="26"/>
  <c r="AA233" i="26"/>
  <c r="AA63" i="26" s="1"/>
  <c r="AG153" i="8"/>
  <c r="AF28" i="13" s="1"/>
  <c r="AF62" i="13" s="1"/>
  <c r="AF234" i="26"/>
  <c r="AF64" i="26" s="1"/>
  <c r="AD153" i="8"/>
  <c r="AC28" i="13" s="1"/>
  <c r="AC62" i="13" s="1"/>
  <c r="AC234" i="26"/>
  <c r="AC64" i="26" s="1"/>
  <c r="AF153" i="8"/>
  <c r="AE28" i="13" s="1"/>
  <c r="AE62" i="13" s="1"/>
  <c r="AE234" i="26"/>
  <c r="AE64" i="26" s="1"/>
  <c r="AE153" i="8"/>
  <c r="AD28" i="13" s="1"/>
  <c r="AD62" i="13" s="1"/>
  <c r="AD234" i="26"/>
  <c r="AD64" i="26" s="1"/>
  <c r="AC153" i="8"/>
  <c r="AB28" i="13" s="1"/>
  <c r="AB62" i="13" s="1"/>
  <c r="AB234" i="26"/>
  <c r="AB64" i="26" s="1"/>
  <c r="AB153" i="8"/>
  <c r="AA28" i="13" s="1"/>
  <c r="AA62" i="13" s="1"/>
  <c r="AA234" i="26"/>
  <c r="AA64" i="26" s="1"/>
  <c r="Z97" i="26"/>
  <c r="Z165" i="26"/>
  <c r="Z234" i="26"/>
  <c r="Z64" i="26" s="1"/>
  <c r="Z28" i="13"/>
  <c r="Z62" i="13" s="1"/>
  <c r="Z235" i="26" l="1"/>
  <c r="Z65" i="26" s="1"/>
  <c r="Z167" i="26" s="1"/>
  <c r="AB98" i="26"/>
  <c r="AB166" i="26"/>
  <c r="AA97" i="26"/>
  <c r="AA165" i="26"/>
  <c r="AE98" i="26"/>
  <c r="AE166" i="26"/>
  <c r="AF98" i="26"/>
  <c r="AF166" i="26"/>
  <c r="AD98" i="26"/>
  <c r="AD166" i="26"/>
  <c r="AA98" i="26"/>
  <c r="AA166" i="26"/>
  <c r="AC98" i="26"/>
  <c r="AC166" i="26"/>
  <c r="AG154" i="8"/>
  <c r="AF29" i="13" s="1"/>
  <c r="AF63" i="13" s="1"/>
  <c r="AF235" i="26"/>
  <c r="AF65" i="26" s="1"/>
  <c r="AD154" i="8"/>
  <c r="AC29" i="13" s="1"/>
  <c r="AC63" i="13" s="1"/>
  <c r="AC235" i="26"/>
  <c r="AC65" i="26" s="1"/>
  <c r="AC154" i="8"/>
  <c r="AB29" i="13" s="1"/>
  <c r="AB63" i="13" s="1"/>
  <c r="AB235" i="26"/>
  <c r="AB65" i="26" s="1"/>
  <c r="AE154" i="8"/>
  <c r="AD29" i="13" s="1"/>
  <c r="AD63" i="13" s="1"/>
  <c r="AD235" i="26"/>
  <c r="AD65" i="26" s="1"/>
  <c r="AF154" i="8"/>
  <c r="AE29" i="13" s="1"/>
  <c r="AE63" i="13" s="1"/>
  <c r="AE235" i="26"/>
  <c r="AE65" i="26" s="1"/>
  <c r="AB154" i="8"/>
  <c r="AA29" i="13" s="1"/>
  <c r="AA63" i="13" s="1"/>
  <c r="Z99" i="26"/>
  <c r="Z98" i="26"/>
  <c r="Z166" i="26"/>
  <c r="Z29" i="13"/>
  <c r="Z63" i="13" s="1"/>
  <c r="AF99" i="26" l="1"/>
  <c r="AF167" i="26"/>
  <c r="AD99" i="26"/>
  <c r="AD167" i="26"/>
  <c r="AB99" i="26"/>
  <c r="AB167" i="26"/>
  <c r="AE99" i="26"/>
  <c r="AE167" i="26"/>
  <c r="AC99" i="26"/>
  <c r="AC167" i="26"/>
  <c r="AA235" i="26"/>
  <c r="AA65" i="26" s="1"/>
  <c r="AG155" i="8"/>
  <c r="AF30" i="13" s="1"/>
  <c r="AF64" i="13" s="1"/>
  <c r="AF155" i="8"/>
  <c r="AE30" i="13" s="1"/>
  <c r="AE64" i="13" s="1"/>
  <c r="AE236" i="26"/>
  <c r="AE66" i="26" s="1"/>
  <c r="AE155" i="8"/>
  <c r="AD30" i="13" s="1"/>
  <c r="AD64" i="13" s="1"/>
  <c r="AD236" i="26"/>
  <c r="AD66" i="26" s="1"/>
  <c r="AC155" i="8"/>
  <c r="AB30" i="13" s="1"/>
  <c r="AB64" i="13" s="1"/>
  <c r="AB236" i="26"/>
  <c r="AB66" i="26" s="1"/>
  <c r="AB155" i="8"/>
  <c r="AA30" i="13" s="1"/>
  <c r="AA64" i="13" s="1"/>
  <c r="AD155" i="8"/>
  <c r="AC30" i="13" s="1"/>
  <c r="AC64" i="13" s="1"/>
  <c r="AC236" i="26"/>
  <c r="AC66" i="26" s="1"/>
  <c r="Z236" i="26"/>
  <c r="Z66" i="26" s="1"/>
  <c r="Z30" i="13"/>
  <c r="Z64" i="13" s="1"/>
  <c r="Z237" i="26" l="1"/>
  <c r="Z67" i="26" s="1"/>
  <c r="Z169" i="26" s="1"/>
  <c r="AE100" i="26"/>
  <c r="AE168" i="26"/>
  <c r="AC100" i="26"/>
  <c r="AC168" i="26"/>
  <c r="AD100" i="26"/>
  <c r="AD168" i="26"/>
  <c r="AA99" i="26"/>
  <c r="AA167" i="26"/>
  <c r="AB100" i="26"/>
  <c r="AB168" i="26"/>
  <c r="AA236" i="26"/>
  <c r="AA66" i="26" s="1"/>
  <c r="AG156" i="8"/>
  <c r="AF31" i="13" s="1"/>
  <c r="AF65" i="13" s="1"/>
  <c r="AF237" i="26"/>
  <c r="AF67" i="26" s="1"/>
  <c r="AB156" i="8"/>
  <c r="AA31" i="13" s="1"/>
  <c r="AA65" i="13" s="1"/>
  <c r="AA237" i="26"/>
  <c r="AA67" i="26" s="1"/>
  <c r="AD156" i="8"/>
  <c r="AC31" i="13" s="1"/>
  <c r="AC65" i="13" s="1"/>
  <c r="AC237" i="26"/>
  <c r="AC67" i="26" s="1"/>
  <c r="AC156" i="8"/>
  <c r="AB31" i="13" s="1"/>
  <c r="AB65" i="13" s="1"/>
  <c r="AB237" i="26"/>
  <c r="AB67" i="26" s="1"/>
  <c r="AE156" i="8"/>
  <c r="AD31" i="13" s="1"/>
  <c r="AD65" i="13" s="1"/>
  <c r="AD237" i="26"/>
  <c r="AD67" i="26" s="1"/>
  <c r="AF156" i="8"/>
  <c r="AE31" i="13" s="1"/>
  <c r="AE65" i="13" s="1"/>
  <c r="AE237" i="26"/>
  <c r="AE67" i="26" s="1"/>
  <c r="Z101" i="26"/>
  <c r="Z100" i="26"/>
  <c r="Z168" i="26"/>
  <c r="Z31" i="13"/>
  <c r="Z65" i="13" s="1"/>
  <c r="AD101" i="26" l="1"/>
  <c r="AD169" i="26"/>
  <c r="AF101" i="26"/>
  <c r="AF169" i="26"/>
  <c r="AB101" i="26"/>
  <c r="AB169" i="26"/>
  <c r="AA100" i="26"/>
  <c r="AA168" i="26"/>
  <c r="AE101" i="26"/>
  <c r="AE169" i="26"/>
  <c r="AA101" i="26"/>
  <c r="AA169" i="26"/>
  <c r="AC101" i="26"/>
  <c r="AC169" i="26"/>
  <c r="Z238" i="26"/>
  <c r="Z68" i="26" s="1"/>
  <c r="Z102" i="26" s="1"/>
  <c r="AF236" i="26"/>
  <c r="AF66" i="26" s="1"/>
  <c r="AG157" i="8"/>
  <c r="AF32" i="13" s="1"/>
  <c r="AF66" i="13" s="1"/>
  <c r="AF238" i="26"/>
  <c r="AF68" i="26" s="1"/>
  <c r="AE157" i="8"/>
  <c r="AD32" i="13" s="1"/>
  <c r="AD66" i="13" s="1"/>
  <c r="AD238" i="26"/>
  <c r="AD68" i="26" s="1"/>
  <c r="AC157" i="8"/>
  <c r="AB32" i="13" s="1"/>
  <c r="AB66" i="13" s="1"/>
  <c r="AB238" i="26"/>
  <c r="AB68" i="26" s="1"/>
  <c r="AD157" i="8"/>
  <c r="AC32" i="13" s="1"/>
  <c r="AC66" i="13" s="1"/>
  <c r="AC238" i="26"/>
  <c r="AC68" i="26" s="1"/>
  <c r="AF157" i="8"/>
  <c r="AE32" i="13" s="1"/>
  <c r="AE66" i="13" s="1"/>
  <c r="AE238" i="26"/>
  <c r="AE68" i="26" s="1"/>
  <c r="AB157" i="8"/>
  <c r="AA32" i="13" s="1"/>
  <c r="AA66" i="13" s="1"/>
  <c r="Z66" i="13"/>
  <c r="Z239" i="26" l="1"/>
  <c r="Z69" i="26" s="1"/>
  <c r="Z171" i="26" s="1"/>
  <c r="AC102" i="26"/>
  <c r="AC170" i="26"/>
  <c r="Z170" i="26"/>
  <c r="AD102" i="26"/>
  <c r="AD170" i="26"/>
  <c r="AF100" i="26"/>
  <c r="AF168" i="26"/>
  <c r="AB102" i="26"/>
  <c r="AB170" i="26"/>
  <c r="AE102" i="26"/>
  <c r="AE170" i="26"/>
  <c r="AF102" i="26"/>
  <c r="AF170" i="26"/>
  <c r="AA238" i="26"/>
  <c r="AA68" i="26" s="1"/>
  <c r="AG158" i="8"/>
  <c r="AF33" i="13" s="1"/>
  <c r="AF67" i="13" s="1"/>
  <c r="AF239" i="26"/>
  <c r="AF69" i="26" s="1"/>
  <c r="AF158" i="8"/>
  <c r="AE33" i="13" s="1"/>
  <c r="AE67" i="13" s="1"/>
  <c r="AE239" i="26"/>
  <c r="AE69" i="26" s="1"/>
  <c r="AD158" i="8"/>
  <c r="AC33" i="13" s="1"/>
  <c r="AC67" i="13" s="1"/>
  <c r="AC239" i="26"/>
  <c r="AC69" i="26" s="1"/>
  <c r="AC158" i="8"/>
  <c r="AB33" i="13" s="1"/>
  <c r="AB67" i="13" s="1"/>
  <c r="AB239" i="26"/>
  <c r="AB69" i="26" s="1"/>
  <c r="AB158" i="8"/>
  <c r="AA33" i="13" s="1"/>
  <c r="AA67" i="13" s="1"/>
  <c r="AA239" i="26"/>
  <c r="AA69" i="26" s="1"/>
  <c r="AE158" i="8"/>
  <c r="AD33" i="13" s="1"/>
  <c r="AD67" i="13" s="1"/>
  <c r="AD239" i="26"/>
  <c r="AD69" i="26" s="1"/>
  <c r="Z103" i="26"/>
  <c r="Z240" i="26"/>
  <c r="AF103" i="26" l="1"/>
  <c r="AF171" i="26"/>
  <c r="AB103" i="26"/>
  <c r="AB171" i="26"/>
  <c r="AA102" i="26"/>
  <c r="AA170" i="26"/>
  <c r="AA103" i="26"/>
  <c r="AA171" i="26"/>
  <c r="AC103" i="26"/>
  <c r="AC171" i="26"/>
  <c r="AD103" i="26"/>
  <c r="AD171" i="26"/>
  <c r="AE103" i="26"/>
  <c r="AE171" i="26"/>
  <c r="AG159" i="8"/>
  <c r="AF34" i="13" s="1"/>
  <c r="AF68" i="13" s="1"/>
  <c r="AF240" i="26"/>
  <c r="AF70" i="26" s="1"/>
  <c r="AB159" i="8"/>
  <c r="AA34" i="13" s="1"/>
  <c r="AA68" i="13" s="1"/>
  <c r="AC159" i="8"/>
  <c r="AB34" i="13" s="1"/>
  <c r="AB68" i="13" s="1"/>
  <c r="AB240" i="26"/>
  <c r="AB70" i="26" s="1"/>
  <c r="AD159" i="8"/>
  <c r="AC34" i="13" s="1"/>
  <c r="AC68" i="13" s="1"/>
  <c r="AC240" i="26"/>
  <c r="AC70" i="26" s="1"/>
  <c r="AE159" i="8"/>
  <c r="AD34" i="13" s="1"/>
  <c r="AD68" i="13" s="1"/>
  <c r="AD240" i="26"/>
  <c r="AD70" i="26" s="1"/>
  <c r="AF159" i="8"/>
  <c r="AE34" i="13" s="1"/>
  <c r="AE68" i="13" s="1"/>
  <c r="AE240" i="26"/>
  <c r="AE70" i="26" s="1"/>
  <c r="Z70" i="26"/>
  <c r="Z172" i="26" s="1"/>
  <c r="AF104" i="26" l="1"/>
  <c r="AF172" i="26"/>
  <c r="AE104" i="26"/>
  <c r="AE172" i="26"/>
  <c r="AD104" i="26"/>
  <c r="AD172" i="26"/>
  <c r="AC104" i="26"/>
  <c r="AC172" i="26"/>
  <c r="AB104" i="26"/>
  <c r="AB172" i="26"/>
  <c r="AA240" i="26"/>
  <c r="AA70" i="26" s="1"/>
  <c r="AA172" i="26" s="1"/>
  <c r="AG160" i="8"/>
  <c r="AF35" i="13" s="1"/>
  <c r="AF69" i="13" s="1"/>
  <c r="AF241" i="26"/>
  <c r="AF71" i="26" s="1"/>
  <c r="AB160" i="8"/>
  <c r="AA35" i="13" s="1"/>
  <c r="AA69" i="13" s="1"/>
  <c r="AD160" i="8"/>
  <c r="AC35" i="13" s="1"/>
  <c r="AC69" i="13" s="1"/>
  <c r="AC241" i="26"/>
  <c r="AC71" i="26" s="1"/>
  <c r="AC160" i="8"/>
  <c r="AB35" i="13" s="1"/>
  <c r="AB69" i="13" s="1"/>
  <c r="AB241" i="26"/>
  <c r="AB71" i="26" s="1"/>
  <c r="AB173" i="26" s="1"/>
  <c r="AF160" i="8"/>
  <c r="AE35" i="13" s="1"/>
  <c r="AE69" i="13" s="1"/>
  <c r="AE241" i="26"/>
  <c r="AE71" i="26" s="1"/>
  <c r="AE160" i="8"/>
  <c r="AD35" i="13" s="1"/>
  <c r="AD69" i="13" s="1"/>
  <c r="AD241" i="26"/>
  <c r="AD71" i="26" s="1"/>
  <c r="AC105" i="26" l="1"/>
  <c r="AC173" i="26"/>
  <c r="AD105" i="26"/>
  <c r="AD173" i="26"/>
  <c r="AF105" i="26"/>
  <c r="AF173" i="26"/>
  <c r="AE105" i="26"/>
  <c r="AE173" i="26"/>
  <c r="AA241" i="26"/>
  <c r="AA71" i="26" s="1"/>
  <c r="AA173" i="26" s="1"/>
  <c r="AG161" i="8"/>
  <c r="AF36" i="13" s="1"/>
  <c r="AF70" i="13" s="1"/>
  <c r="AF242" i="26"/>
  <c r="AF72" i="26" s="1"/>
  <c r="AE161" i="8"/>
  <c r="AD36" i="13" s="1"/>
  <c r="AD70" i="13" s="1"/>
  <c r="AD242" i="26"/>
  <c r="AD72" i="26" s="1"/>
  <c r="AB161" i="8"/>
  <c r="AA36" i="13" s="1"/>
  <c r="AA70" i="13" s="1"/>
  <c r="AF161" i="8"/>
  <c r="AE36" i="13" s="1"/>
  <c r="AE70" i="13" s="1"/>
  <c r="AE242" i="26"/>
  <c r="AE72" i="26" s="1"/>
  <c r="AC161" i="8"/>
  <c r="AB36" i="13" s="1"/>
  <c r="AB70" i="13" s="1"/>
  <c r="AB242" i="26"/>
  <c r="AB72" i="26" s="1"/>
  <c r="AB174" i="26" s="1"/>
  <c r="AD161" i="8"/>
  <c r="AC36" i="13" s="1"/>
  <c r="AC70" i="13" s="1"/>
  <c r="AC242" i="26"/>
  <c r="AC72" i="26" s="1"/>
  <c r="AC174" i="26" s="1"/>
  <c r="E7" i="42"/>
  <c r="C4" i="16" s="1"/>
  <c r="E21" i="17" l="1"/>
  <c r="AD106" i="26"/>
  <c r="AD174" i="26"/>
  <c r="AF106" i="26"/>
  <c r="AF174" i="26"/>
  <c r="AE106" i="26"/>
  <c r="AE174" i="26"/>
  <c r="D17" i="17"/>
  <c r="D21" i="17" s="1"/>
  <c r="AA242" i="26"/>
  <c r="AA72" i="26" s="1"/>
  <c r="AA174" i="26" s="1"/>
  <c r="AG162" i="8"/>
  <c r="AF37" i="13" s="1"/>
  <c r="AF71" i="13" s="1"/>
  <c r="AF243" i="26"/>
  <c r="AF73" i="26" s="1"/>
  <c r="AE162" i="8"/>
  <c r="AD37" i="13" s="1"/>
  <c r="AD71" i="13" s="1"/>
  <c r="AD243" i="26"/>
  <c r="AD73" i="26" s="1"/>
  <c r="AD175" i="26" s="1"/>
  <c r="AC162" i="8"/>
  <c r="AB37" i="13" s="1"/>
  <c r="AB71" i="13" s="1"/>
  <c r="AB243" i="26"/>
  <c r="AB73" i="26" s="1"/>
  <c r="AB175" i="26" s="1"/>
  <c r="AF162" i="8"/>
  <c r="AE37" i="13" s="1"/>
  <c r="AE71" i="13" s="1"/>
  <c r="AE243" i="26"/>
  <c r="AE73" i="26" s="1"/>
  <c r="AD162" i="8"/>
  <c r="AC37" i="13" s="1"/>
  <c r="AC71" i="13" s="1"/>
  <c r="AC243" i="26"/>
  <c r="AC73" i="26" s="1"/>
  <c r="AC175" i="26" s="1"/>
  <c r="AB162" i="8"/>
  <c r="AA37" i="13" s="1"/>
  <c r="AA71" i="13" s="1"/>
  <c r="C20" i="16"/>
  <c r="AF107" i="26" l="1"/>
  <c r="AF175" i="26"/>
  <c r="AE107" i="26"/>
  <c r="AE175" i="26"/>
  <c r="AA243" i="26"/>
  <c r="AA73" i="26" s="1"/>
  <c r="AA175" i="26" s="1"/>
  <c r="AG163" i="8"/>
  <c r="AF38" i="13" s="1"/>
  <c r="AF72" i="13" s="1"/>
  <c r="AF244" i="26"/>
  <c r="AF74" i="26" s="1"/>
  <c r="AD163" i="8"/>
  <c r="AC38" i="13" s="1"/>
  <c r="AC72" i="13" s="1"/>
  <c r="AC244" i="26"/>
  <c r="AC74" i="26" s="1"/>
  <c r="AC176" i="26" s="1"/>
  <c r="AF163" i="8"/>
  <c r="AE38" i="13" s="1"/>
  <c r="AE72" i="13" s="1"/>
  <c r="AE244" i="26"/>
  <c r="AE74" i="26" s="1"/>
  <c r="AE176" i="26" s="1"/>
  <c r="AB163" i="8"/>
  <c r="AA38" i="13" s="1"/>
  <c r="AA72" i="13" s="1"/>
  <c r="AC163" i="8"/>
  <c r="AB38" i="13" s="1"/>
  <c r="AB72" i="13" s="1"/>
  <c r="AB244" i="26"/>
  <c r="AB74" i="26" s="1"/>
  <c r="AB176" i="26" s="1"/>
  <c r="AE163" i="8"/>
  <c r="AD38" i="13" s="1"/>
  <c r="AD72" i="13" s="1"/>
  <c r="AD244" i="26"/>
  <c r="AD74" i="26" s="1"/>
  <c r="AD176" i="26" s="1"/>
  <c r="C55" i="17" l="1" a="1"/>
  <c r="C55" i="17" s="1"/>
  <c r="C10" i="17" s="1"/>
  <c r="E55" i="17" a="1"/>
  <c r="E55" i="17" s="1"/>
  <c r="E10" i="17" s="1"/>
  <c r="C76" i="13"/>
  <c r="C3" i="13" s="1"/>
  <c r="C11" i="17" s="1" a="1"/>
  <c r="C11" i="17" s="1"/>
  <c r="C77" i="13" a="1"/>
  <c r="C77" i="13" s="1"/>
  <c r="AF108" i="26"/>
  <c r="E4" i="26" s="1"/>
  <c r="AF176" i="26"/>
  <c r="AB245" i="26"/>
  <c r="AB75" i="26" s="1"/>
  <c r="AB177" i="26" s="1"/>
  <c r="AA245" i="26"/>
  <c r="AA75" i="26" s="1"/>
  <c r="AA177" i="26" s="1"/>
  <c r="AE245" i="26"/>
  <c r="AE75" i="26" s="1"/>
  <c r="AE177" i="26" s="1"/>
  <c r="C78" i="13" a="1"/>
  <c r="C78" i="13" s="1"/>
  <c r="E12" i="21" s="1"/>
  <c r="AD245" i="26"/>
  <c r="AD75" i="26" s="1"/>
  <c r="AD177" i="26" s="1"/>
  <c r="AA244" i="26"/>
  <c r="AA74" i="26" s="1"/>
  <c r="AA176" i="26" s="1"/>
  <c r="C80" i="13" a="1"/>
  <c r="C80" i="13" s="1"/>
  <c r="E21" i="21" s="1"/>
  <c r="AF245" i="26"/>
  <c r="AF75" i="26" s="1"/>
  <c r="AF177" i="26" s="1"/>
  <c r="E11" i="17" l="1" a="1"/>
  <c r="E11" i="17" s="1"/>
  <c r="C82" i="13" a="1"/>
  <c r="C82" i="13" s="1"/>
  <c r="E26" i="21" s="1"/>
  <c r="AC245" i="26"/>
  <c r="AC75" i="26" s="1"/>
  <c r="AC177" i="26" s="1"/>
  <c r="E6" i="26" s="1"/>
  <c r="E7" i="26" s="1"/>
  <c r="C3" i="16" s="1"/>
  <c r="C81" i="13" a="1"/>
  <c r="C81" i="13" s="1"/>
  <c r="C75" i="13"/>
  <c r="C79" i="13" a="1"/>
  <c r="C79" i="13" s="1"/>
  <c r="E18" i="21"/>
  <c r="E22" i="21"/>
  <c r="E19" i="21"/>
  <c r="E20" i="21"/>
  <c r="E16" i="21"/>
  <c r="E13" i="21"/>
  <c r="E15" i="21"/>
  <c r="E14" i="21"/>
  <c r="C7" i="16"/>
  <c r="D10" i="17" l="1"/>
  <c r="D11" i="17"/>
  <c r="E27" i="21"/>
  <c r="E25" i="21"/>
  <c r="E28" i="21"/>
  <c r="E24" i="21"/>
  <c r="C12" i="17" l="1" a="1"/>
  <c r="C12" i="17" s="1"/>
  <c r="E12" i="17" a="1"/>
  <c r="E12" i="17" s="1"/>
  <c r="E14" i="17" s="1"/>
  <c r="E24" i="17" s="1"/>
  <c r="C14" i="17"/>
  <c r="C24" i="17" s="1"/>
  <c r="H3" i="21"/>
  <c r="C11" i="16" s="1"/>
  <c r="D11" i="16" s="1"/>
  <c r="D12" i="17" l="1"/>
  <c r="D14" i="17" s="1"/>
  <c r="C26" i="17"/>
  <c r="C19" i="16"/>
  <c r="C2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tc={243B92AF-5BE0-417C-93AA-60090C10987D}</author>
  </authors>
  <commentList>
    <comment ref="F54" authorId="0" shapeId="0" xr:uid="{243B92AF-5BE0-417C-93AA-60090C10987D}">
      <text>
        <t>[Kommentartråd]
Din versjon av Excel lar deg lese denne kommentartråden. Eventuelle endringer i den vil imidlertid bli fjernet hvis filen åpnes i en nyere versjon av Excel. Finn ut mer: https://go.microsoft.com/fwlink/?linkid=870924
Kommentar:
    Spesifikt for CO2-utslipp per kjøretøykilometer må det gjøres en manuell oppdatering av satsene dersom verktøyet brukes med beregningsår flere år fra 2022. Endret sammensetning av bilparken blir ikke automatisk hensynstatt her. På kort sikt er det bare en liten feilkilde knyttet til å bruke elektrifiseringsandelen fra 2022.</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<sst xmlns="http://schemas.openxmlformats.org/spreadsheetml/2006/main" count="1515" uniqueCount="577">
  <si>
    <t>[MODELLNAVN] V1.0</t>
  </si>
  <si>
    <t>Innhold:</t>
  </si>
  <si>
    <t>0.1 Innhold</t>
  </si>
  <si>
    <t>Generelt om [MODELLNAVN] og dens hovedformål, en beskrivelse av caset som analyseres og en innholdsfortegnelse.</t>
  </si>
  <si>
    <t>0.2 Brukerveiledning</t>
  </si>
  <si>
    <t>0.3 Fargekoder</t>
  </si>
  <si>
    <t>Oversikt over hvilke fargekoder som er benyttet i verktøyet, samt hva de ulike fargene refererer til.</t>
  </si>
  <si>
    <t>0.4 Kilder</t>
  </si>
  <si>
    <t>Alle kilder som inngår i [MODELLNAVN] presenteres i denne arkfanen.</t>
  </si>
  <si>
    <t>0.5 Endringslogg</t>
  </si>
  <si>
    <t xml:space="preserve">Hvis det er endringer i [MODELLNAVN] skal disse endringene føres inn her. </t>
  </si>
  <si>
    <t>1.1 Alternativ A</t>
  </si>
  <si>
    <t>Input som beskriver togalternativ A legges inn i denne arkfanen.</t>
  </si>
  <si>
    <t>1.2 Alternativ B</t>
  </si>
  <si>
    <t>Input som beskriver togalternativ B legges inn i denne arkfanen.</t>
  </si>
  <si>
    <t>1.3 Standardsatser fra SAGA</t>
  </si>
  <si>
    <t>Standardsatser som er hentet fra Jernbanedirektoratets nytte-kostnadsmodell SAGA ligger i denne arkfanen.</t>
  </si>
  <si>
    <t>1.4 Øvrige forutsetninger</t>
  </si>
  <si>
    <t xml:space="preserve">Andre satser, forutsetninger, antakelser og prognoser som benyttes i modellen ligger i denne arkfanen. </t>
  </si>
  <si>
    <t>1.5 Godsvaregrupper</t>
  </si>
  <si>
    <t xml:space="preserve">Satser og mellomregninger for kostnader knyttet til transport av gods ligger i denne arkfanen. </t>
  </si>
  <si>
    <t>2.1 Skjult ventetid person A</t>
  </si>
  <si>
    <t>Beregning av skjult ventetid for togalternativ A (dersom det er et persontog) beregnes i denne arkfanen.</t>
  </si>
  <si>
    <t>2.2 Skjult ventetid person B</t>
  </si>
  <si>
    <t>Beregning av skjult ventetid for togalternativ B (dersom det er et persontog) beregnes i denne arkfanen.</t>
  </si>
  <si>
    <t>2.3 Overføring person A</t>
  </si>
  <si>
    <t xml:space="preserve">Beregning av overføring av reisende fra togalternativ A (dersom det er et persontog) til andre transportmidler beregnes i denne arkfanen. </t>
  </si>
  <si>
    <t>2.4 Overføring person B</t>
  </si>
  <si>
    <t xml:space="preserve">Beregning av overføring av reisende fra togalternativ B (dersom det er et persontog) til andre transportmidler beregnes i denne arkfanen. </t>
  </si>
  <si>
    <t>2.5 Kostnadsberegning gods A</t>
  </si>
  <si>
    <t xml:space="preserve">Beregning av transportoverføring og endring generaliserte kostnader fra togalternativ A (dersom det er et godstog) beregnes i denne arkfanen. </t>
  </si>
  <si>
    <t>2.6 Kostnadsberegning gods B</t>
  </si>
  <si>
    <t xml:space="preserve">Beregning av transportoverføring og endring generaliserte kostnader fra togalternativ B (dersom det er et godstog) beregnes i denne arkfanen. </t>
  </si>
  <si>
    <t>2.7 Eksternaliteter</t>
  </si>
  <si>
    <t xml:space="preserve">Beregning av endring i eksternaliteter for togalternativ A og B beregnes i denne arkfanen. </t>
  </si>
  <si>
    <t>3.1 Resultatark</t>
  </si>
  <si>
    <t xml:space="preserve">Resultater knyttet til endret tidsbruk, transportoverføring, eksternaliteter og driftskostnader presenteres i denne arkfanen. </t>
  </si>
  <si>
    <t>4.1 Følsomhetsanalyse</t>
  </si>
  <si>
    <t xml:space="preserve">Fargekode </t>
  </si>
  <si>
    <t>Farge</t>
  </si>
  <si>
    <t>Referanse</t>
  </si>
  <si>
    <t>#6C98CE</t>
  </si>
  <si>
    <t>Overskrift</t>
  </si>
  <si>
    <t>#9DBADF</t>
  </si>
  <si>
    <t>Underoverskrift</t>
  </si>
  <si>
    <t>#D9D9D9</t>
  </si>
  <si>
    <t>Bakgrunn</t>
  </si>
  <si>
    <t>#D8E4BC</t>
  </si>
  <si>
    <t>Skal fylles ut av bruker</t>
  </si>
  <si>
    <t>#FFFF99</t>
  </si>
  <si>
    <t>Skal vurderes</t>
  </si>
  <si>
    <t>#F2DCDB</t>
  </si>
  <si>
    <t>Skal ikke endres</t>
  </si>
  <si>
    <t>#FFCC99</t>
  </si>
  <si>
    <t>Informasjon til bruker</t>
  </si>
  <si>
    <t xml:space="preserve"> </t>
  </si>
  <si>
    <t>Kilder</t>
  </si>
  <si>
    <t>Navn på kilde i verktøyet</t>
  </si>
  <si>
    <t>Full kilde</t>
  </si>
  <si>
    <t>Nettside</t>
  </si>
  <si>
    <t>Kommentar</t>
  </si>
  <si>
    <t>TØI-rapport 1762/2020</t>
  </si>
  <si>
    <t>TØI (2020): Verdsetting av reisetid og tidsavhengige faktorer (Verdsettingsstudien 2018-2020)</t>
  </si>
  <si>
    <t>https://www.toi.no/getfile.php?mmfileid=53108</t>
  </si>
  <si>
    <t>TØI-rapport 1680/2019</t>
  </si>
  <si>
    <t>TØI (2019): Bedrifters verdsetting av raskere og mer pålitelig transport - Den norske verdsettingsstudien for godstransport 2018. TØI-rapport 1680/2019</t>
  </si>
  <si>
    <t>https://www.toi.no/getfile.php?mmfileid=50067</t>
  </si>
  <si>
    <t>TØI-rapport 1704/2019</t>
  </si>
  <si>
    <r>
      <t xml:space="preserve">TØI (2019): </t>
    </r>
    <r>
      <rPr>
        <i/>
        <sz val="11"/>
        <color theme="1"/>
        <rFont val="Tw Cen MT"/>
        <family val="2"/>
        <scheme val="minor"/>
      </rPr>
      <t>Eksterne kostnader ved transport i Norge</t>
    </r>
  </si>
  <si>
    <t>https://www.toi.no/getfile.php?mmfileid=52408</t>
  </si>
  <si>
    <t>Regjeringen (2021) Karbonprisbaner</t>
  </si>
  <si>
    <t>Regjeringen.no (2021) Karbonprisbaner for bruk i samfunnsøkonomiske analyser.</t>
  </si>
  <si>
    <t>Karbonprisbaner for bruk i samfunnsøkonomiske analyser - regjeringen.no</t>
  </si>
  <si>
    <t>SAGA</t>
  </si>
  <si>
    <t>Jernbanedirektoratets nytte-kostnadsmodell; SAGA V.2.7</t>
  </si>
  <si>
    <t>https://www.jernbanedirektoratet.no/no/strategier-og-utredninger/analyse-og-metodeutvikling/samfunnsokonomiske-analyser-og-transportanalyser/saga--nyttekostnadsverktoy/</t>
  </si>
  <si>
    <t>TØI-rapport 1050/2009</t>
  </si>
  <si>
    <t>TØI (2009): Flere i hver bil? Status og potensial for endring av bilbelegget i Norge</t>
  </si>
  <si>
    <t>https://www.toi.no/getfile.php/1313926-1267014593/Publikasjoner/T%C3%98I%20rapporter/2009/1050-2009/1050-sammendrag.pdf</t>
  </si>
  <si>
    <t>Jernbanedirektoratet (2019)</t>
  </si>
  <si>
    <r>
      <t>Jernbanedirektoratet (2019):</t>
    </r>
    <r>
      <rPr>
        <i/>
        <sz val="11"/>
        <rFont val="Tw Cen MT"/>
        <family val="2"/>
        <scheme val="minor"/>
      </rPr>
      <t xml:space="preserve"> Dokumentasjon av SAGA</t>
    </r>
  </si>
  <si>
    <t>https://www.jernbanedirektoratet.no/saga</t>
  </si>
  <si>
    <t>NGM</t>
  </si>
  <si>
    <t>Nasjonal Godsmodell</t>
  </si>
  <si>
    <t>Endringslogg</t>
  </si>
  <si>
    <t>Navn</t>
  </si>
  <si>
    <t>Dato</t>
  </si>
  <si>
    <t>Versjon</t>
  </si>
  <si>
    <t>Navn på fil</t>
  </si>
  <si>
    <t>Eyvind Søraa, Sindre Gripsgård, Kristen Vamsæter, Ove Skaug Halsos / Oslo Economics</t>
  </si>
  <si>
    <t>[MODELLNAVN] V1</t>
  </si>
  <si>
    <t>Første versjon av [MODELLNAVN]. Modellen er ikke utprøvd på reelle konflikter. Utprøving og kalibrering av modellen kan være nødvendig for å gi korrekt verdsettelse av persontog vs. godstog.</t>
  </si>
  <si>
    <t>Togtype</t>
  </si>
  <si>
    <t xml:space="preserve">Togalternativ A er et </t>
  </si>
  <si>
    <t xml:space="preserve">Togets fremdriftsteknologi </t>
  </si>
  <si>
    <t>Input fra persontogoperatør</t>
  </si>
  <si>
    <t>Gitt at alternativ A får tildelt ruteleie</t>
  </si>
  <si>
    <t>Mengde/volum</t>
  </si>
  <si>
    <t>Benevning</t>
  </si>
  <si>
    <t>Endring i utkjørt distanse med jernbane</t>
  </si>
  <si>
    <t>Togkm</t>
  </si>
  <si>
    <t>Fra og til stasjon som eventuelt benyttes dersom alternativet får tildelt ruteleie</t>
  </si>
  <si>
    <t xml:space="preserve">Andel arbeidsreisende </t>
  </si>
  <si>
    <t>Prosent</t>
  </si>
  <si>
    <t xml:space="preserve">Gjennomsnitt for reisende som benytter avgangen </t>
  </si>
  <si>
    <t xml:space="preserve">Andel fritidsreisende </t>
  </si>
  <si>
    <t xml:space="preserve">Andel forretingssreisende </t>
  </si>
  <si>
    <t>Gitt at alternativ IKKE får tildelt ruteleie</t>
  </si>
  <si>
    <t>Togmateriellets neste bevegelse</t>
  </si>
  <si>
    <t>Hvis beslutning om å ikke tildele ruteleie til toget fører til at togmateriellet er feil posisjonert til neste planlagte avgang skal dette feltet fylles ut. Hvis neste planlagte avgang ikke kan gjennomføres må det fylles ut en separat kopi av modellen for den avgangen,  alternativt registreres tur-retur i feltene for Ruteplaninformasjon</t>
  </si>
  <si>
    <t>Ruteplaninformasjon</t>
  </si>
  <si>
    <t xml:space="preserve">I tabellene under skal man fylle inn informasjon om persontogproduktet som det søkes ruteleie for, og om rutetilbudet som utgjør det beste alternativet for de reisende. Stoppestedsnavn skal fylles ut for alle stasjoner som en eller begge av de to alternativene til ruteleiet stopper på. Det må også fylles ut hvor lang tid toget bruker fra utgangsstasjonen til hvert stopp. Tidsbruken skal fylles ut kumulativt, det vil si at det skal angis hvor mange minutter det tar fra toget starter på utgangsstasjonen til det ankommer hvert stopp. Det samme er tilfelle for avstand, som skal fylles ut med enhet kilometer. 
Når informasjon om stopp, tidsbruk og avstand er utfylt, skal brukeren fylle inn informasjon om hvilke alternative avganger de reisende kan benytte hvis det ikke tildeles ruteleie. Frekvens skal oppgis i minutter, og angir hvilket intervall det er mellom avganger på linjen. Frekvens brukes til å beregne når nærmeste avgang før det omsøkte ruteleiet går. Hvis en linje har uregelmessig frekvens kan linjen deles opp i flere linjer. For hver linje må det oppgis hvor mange minutter det er til neste avgang med linjen skjer fra hvert stopp (som regel likt antall minutter for hvert stopp, hvis togene har lik hastighet). Det skal kun fylles inn et tall i feltene for stasjonene toget betjener. Det er ikke nødvendig å fylle inn informasjon om flere linjer enn de som gir det beste alternativet for de reisende på hver stasjon.
TIl sist skal reisematrise for relasjonene som omfattes fylles ut. Dette skal være reisematrise gitt at det omsøkte ruteleiet blir tildelt. Det er kun reisende fra opprinnelse til destinasjon i retningen togavgangen kjører som skal fylles ut. Opprinnelse er på den vertikale aksen, og destinasjon er på den horisontale aksen. </t>
  </si>
  <si>
    <t>Utg. stasjon</t>
  </si>
  <si>
    <t>Stoppestednavn</t>
  </si>
  <si>
    <t>Kumulativ tid, minutter</t>
  </si>
  <si>
    <t>Kumulativ avstand, km</t>
  </si>
  <si>
    <t>Toglinje (F.eks. L1)</t>
  </si>
  <si>
    <t>Frekvens, min.</t>
  </si>
  <si>
    <t>Reisematrise</t>
  </si>
  <si>
    <t>Neste avgang</t>
  </si>
  <si>
    <t>Forrige avgang</t>
  </si>
  <si>
    <t>Tidsbruk</t>
  </si>
  <si>
    <t>Intervall mellom avganger - ikke tildelt ruteleie</t>
  </si>
  <si>
    <t>Intervall mellom avganger - tildelt ruteleie</t>
  </si>
  <si>
    <t>Distanse, kilometer</t>
  </si>
  <si>
    <t>Input fra godstogoperatør</t>
  </si>
  <si>
    <t>Startpunkt</t>
  </si>
  <si>
    <t>Endepunkt</t>
  </si>
  <si>
    <t>Start- og endepunkt</t>
  </si>
  <si>
    <t>Distanse mellom start- og endepunkt (stasjon/terminal)</t>
  </si>
  <si>
    <t>Kjøretid</t>
  </si>
  <si>
    <t>Minutter</t>
  </si>
  <si>
    <t>Antall minutter kjøretid mellom start- og endepunkt</t>
  </si>
  <si>
    <t>Toglengde (inkl. lok)</t>
  </si>
  <si>
    <t>Meter</t>
  </si>
  <si>
    <t>Vil godset transporteres ved annet ruteleie hvis dette ikke tildeles?</t>
  </si>
  <si>
    <t>Tid til alternativ tilgjengelig ruteleie</t>
  </si>
  <si>
    <t>Ventetid til neste tilgjengelige ruteleie transporten kan benytte</t>
  </si>
  <si>
    <t>Kjøretid alternativt ruteleie</t>
  </si>
  <si>
    <t>Må være blank, lik eller større enn Kjøretid for ønsket ruteleie</t>
  </si>
  <si>
    <t>Kjøredistanse for gods som overføres til lastebil</t>
  </si>
  <si>
    <t>Kilometer</t>
  </si>
  <si>
    <t>Hvis blank brukes Endring i utkjørt distanse med jernbane. Hvis godset har flere opprinnelsessteder og destinasjoner bør det beregnes et gjennomsnitt per tonn.</t>
  </si>
  <si>
    <t>Skal ikke fylles ut hvis D232 sier at alt eller noe gods transporteres ved senere ruteleie, i såfall regnes det som at togmateriellet kjører på et senere ruteleie og holder ruteplanen ellers</t>
  </si>
  <si>
    <t>Bruk samme informasjon om returavgang</t>
  </si>
  <si>
    <t>Hvis ja beregnes nyttetapet for returavgang som strykes fra ruteplan med samme informasjon som det omsøkte ruteleiet. Hvis nei må det fylles ut et separat regneark for returavgangen</t>
  </si>
  <si>
    <t>Informasjon om godsmengder</t>
  </si>
  <si>
    <t>Godstogtype</t>
  </si>
  <si>
    <t>Kombitogstrekning</t>
  </si>
  <si>
    <t>Totalt antall tonn</t>
  </si>
  <si>
    <t>Transportert gods</t>
  </si>
  <si>
    <t>Antall tonn transportert</t>
  </si>
  <si>
    <t>Andel av last</t>
  </si>
  <si>
    <t>Mengde gods (beregnet)</t>
  </si>
  <si>
    <t>Fersk fisk</t>
  </si>
  <si>
    <t>Matvarer, ikke termo</t>
  </si>
  <si>
    <t>Fryst fisk</t>
  </si>
  <si>
    <t>Termovarer</t>
  </si>
  <si>
    <t>Maskiner og transportmidler</t>
  </si>
  <si>
    <t>Høyverdivarer</t>
  </si>
  <si>
    <t>Div. stykkgods</t>
  </si>
  <si>
    <t>Tømmer og trelast</t>
  </si>
  <si>
    <t>Massevarer</t>
  </si>
  <si>
    <t>Kjemiske produkter</t>
  </si>
  <si>
    <t>Metaller</t>
  </si>
  <si>
    <t>Petroleumsprodukter</t>
  </si>
  <si>
    <t xml:space="preserve">KPI-justering av satser </t>
  </si>
  <si>
    <t>Kroneår for beregningene</t>
  </si>
  <si>
    <t>KPI-justering, 2019=1</t>
  </si>
  <si>
    <t>Standardsatser</t>
  </si>
  <si>
    <t>Tidskostnader for togreisende</t>
  </si>
  <si>
    <t>Sats</t>
  </si>
  <si>
    <t>Oprinnelig kroneår</t>
  </si>
  <si>
    <t>Kilde i SAGA v2.7</t>
  </si>
  <si>
    <t>Arbeidsreiser - under 70 km</t>
  </si>
  <si>
    <t>Kr/persontime</t>
  </si>
  <si>
    <t>1.1 Standardsatser'!E25</t>
  </si>
  <si>
    <t>Arbeidsreiser - 70-200 km</t>
  </si>
  <si>
    <t>1.1 Standardsatser'!E60</t>
  </si>
  <si>
    <t>Arbeidsreiser - over 200 km</t>
  </si>
  <si>
    <t>1.1 Standardsatser'!E89</t>
  </si>
  <si>
    <t xml:space="preserve">Fritidsreiser - under 70 km </t>
  </si>
  <si>
    <t>1.1 Standardsatser'!E34</t>
  </si>
  <si>
    <t>Fritidsreiser - 70-200 km</t>
  </si>
  <si>
    <t>1.1 Standardsatser'!E67</t>
  </si>
  <si>
    <t>Fritidsresier - over 200 km</t>
  </si>
  <si>
    <t>1.1 Standardsatser'!E96</t>
  </si>
  <si>
    <t>Forretningsreiser - under 70 km</t>
  </si>
  <si>
    <t>1.1 Standardsatser'!E43</t>
  </si>
  <si>
    <t xml:space="preserve">Forretningsreiser - 70-200 km </t>
  </si>
  <si>
    <t>1.1 Standardsatser'!E74</t>
  </si>
  <si>
    <t xml:space="preserve">Forretningsreiser - over 200 km </t>
  </si>
  <si>
    <t>1.1 Standardsatser'!E103</t>
  </si>
  <si>
    <t>Køkostnader</t>
  </si>
  <si>
    <t>Personbil - Gjennomsnitt</t>
  </si>
  <si>
    <t>Kr/kjøretøykm</t>
  </si>
  <si>
    <t>1.1 Standardsatser'!D122</t>
  </si>
  <si>
    <t>Buss - Gjennomsnitt</t>
  </si>
  <si>
    <t>1.1 Standardsatser'!D127</t>
  </si>
  <si>
    <t>Vei (gods) - Gjennomsnitt</t>
  </si>
  <si>
    <t>1.1 Standardsatser'!D132</t>
  </si>
  <si>
    <t>Støykostnader</t>
  </si>
  <si>
    <t>Persontog Elektrisk - Gjennomsnitt</t>
  </si>
  <si>
    <t xml:space="preserve">Kr/togkm </t>
  </si>
  <si>
    <t>1.1 Standardsatser'!D249</t>
  </si>
  <si>
    <t>Persontog Diesel - Gjennomsnitt</t>
  </si>
  <si>
    <t>1.1 Standardsatser'!D253</t>
  </si>
  <si>
    <t>Godstog Elektrisk - Gjennomsnitt</t>
  </si>
  <si>
    <t>1.1 Standardsatser'!D258</t>
  </si>
  <si>
    <t>Godstog Diesel - Gjennomsnitt</t>
  </si>
  <si>
    <t>1.1 Standardsatser'!D262</t>
  </si>
  <si>
    <t>Personbil</t>
  </si>
  <si>
    <t xml:space="preserve">Kr/kjøretøykm </t>
  </si>
  <si>
    <t>1.1 Standardsatser'!D267</t>
  </si>
  <si>
    <t>Buss</t>
  </si>
  <si>
    <t>1.1 Standardsatser'!D272</t>
  </si>
  <si>
    <t>Tung lastebil og modulvogntog</t>
  </si>
  <si>
    <t>1.1 Standardsatser'!D282</t>
  </si>
  <si>
    <t>Ulykkeskostnader</t>
  </si>
  <si>
    <t>Persontog</t>
  </si>
  <si>
    <t>1.1 Standardsatser'!E236</t>
  </si>
  <si>
    <t>Godstog</t>
  </si>
  <si>
    <t>1.1 Standardsatser'!E237</t>
  </si>
  <si>
    <t>1.1 Standardsatser'!E238</t>
  </si>
  <si>
    <t>1.1 Standardsatser'!E239</t>
  </si>
  <si>
    <t>Fly</t>
  </si>
  <si>
    <t>1.1 Standardsatser'!E240</t>
  </si>
  <si>
    <t>Lett lastebil</t>
  </si>
  <si>
    <t>1.1 Standardsatser'!E242</t>
  </si>
  <si>
    <t>1.1 Standardsatser'!E243</t>
  </si>
  <si>
    <t>Slitasje infrastruktur</t>
  </si>
  <si>
    <t>1.1 Standardsatser'!E155</t>
  </si>
  <si>
    <t>1.1 Standardsatser'!E156</t>
  </si>
  <si>
    <t>1.1 Standardsatser'!E158</t>
  </si>
  <si>
    <t>1.1 Standardsatser'!E159</t>
  </si>
  <si>
    <t>1.1 Standardsatser'!E160</t>
  </si>
  <si>
    <t>1.1 Standardsatser'!E161</t>
  </si>
  <si>
    <t>Lokale utslipp (svevestøv, Nox, SO2)</t>
  </si>
  <si>
    <t>1.1 Standardsatser'!D288</t>
  </si>
  <si>
    <t>1.1 Standardsatser'!D292</t>
  </si>
  <si>
    <t>1.1 Standardsatser'!D297</t>
  </si>
  <si>
    <t>1.1 Standardsatser'!D301</t>
  </si>
  <si>
    <t>1.1 Standardsatser'!D306</t>
  </si>
  <si>
    <t>1.1 Standardsatser'!D311</t>
  </si>
  <si>
    <t>Fly - Gjennomsnitt</t>
  </si>
  <si>
    <t>1.1 Standardsatser'!D316</t>
  </si>
  <si>
    <t>Lett lastebil - Gjennomsnitt</t>
  </si>
  <si>
    <t>1.1 Standardsatser'!D326</t>
  </si>
  <si>
    <t>Tung lastebil og modulvogntog - Gjennomsnitt</t>
  </si>
  <si>
    <t>1.1 Standardsatser'!D331</t>
  </si>
  <si>
    <t>Kostnad CO2-utslipp per kjøretøykm</t>
  </si>
  <si>
    <t>Estimat</t>
  </si>
  <si>
    <t>Oprinnelig estimatår</t>
  </si>
  <si>
    <t>kg/km</t>
  </si>
  <si>
    <t>1.5 Prognoser og indekser'!W25</t>
  </si>
  <si>
    <t>Lastebil</t>
  </si>
  <si>
    <t>1.5 Prognoser og indekser'!W26</t>
  </si>
  <si>
    <t>Lett Lastebil</t>
  </si>
  <si>
    <t>1.5 Prognoser og indekser'!W27</t>
  </si>
  <si>
    <t>1.5 Prognoser og indekser'!W28</t>
  </si>
  <si>
    <t>Persontog diesel</t>
  </si>
  <si>
    <t>1.5 Prognoser og indekser'!W29</t>
  </si>
  <si>
    <t>Godstog diesel</t>
  </si>
  <si>
    <t>1.5 Prognoser og indekser'!W30</t>
  </si>
  <si>
    <t>1.5 Prognoser og indekser'!W31</t>
  </si>
  <si>
    <t>Kostnad togkjøring</t>
  </si>
  <si>
    <t>Timelønn lokfører</t>
  </si>
  <si>
    <t>kr/time</t>
  </si>
  <si>
    <t>1.1 Standardsatser'!D164</t>
  </si>
  <si>
    <t>Innkjøpskostnad togsett Type 75</t>
  </si>
  <si>
    <t>Mill. kr</t>
  </si>
  <si>
    <t>1.1 Srandardsatser!E169</t>
  </si>
  <si>
    <t>Vedlikeholdskostnad Type 75</t>
  </si>
  <si>
    <t>kr/settkm</t>
  </si>
  <si>
    <t>1.1 Srandardsatser!E193</t>
  </si>
  <si>
    <t>Capital Recovery Factor</t>
  </si>
  <si>
    <t>1.2 Forutsetninger'!C29</t>
  </si>
  <si>
    <t>Administrasjonskostnader andel for kostnader</t>
  </si>
  <si>
    <t>1.2 Forutsetninger!C257</t>
  </si>
  <si>
    <t>Energikostnad Type 75</t>
  </si>
  <si>
    <t>kr/km</t>
  </si>
  <si>
    <t>Standardsatser-Forutsetninger!C37</t>
  </si>
  <si>
    <t>Energikostnad Di4</t>
  </si>
  <si>
    <t>Standardsatser-Forutsetninger!C45</t>
  </si>
  <si>
    <t>Klimakostnader</t>
  </si>
  <si>
    <t>Fremtidig karbonpris</t>
  </si>
  <si>
    <t>Kr/tonn</t>
  </si>
  <si>
    <t xml:space="preserve">Lav karbonprisbane </t>
  </si>
  <si>
    <t xml:space="preserve">Høy karbonprisbane </t>
  </si>
  <si>
    <t>Prognoser</t>
  </si>
  <si>
    <t>År</t>
  </si>
  <si>
    <t>KPI (2019=1)</t>
  </si>
  <si>
    <t>Reallønnsindeks (2019=1)</t>
  </si>
  <si>
    <t>Satser og forutsetninger</t>
  </si>
  <si>
    <t>Tidskostnader for gods - Varegrupper</t>
  </si>
  <si>
    <t xml:space="preserve">Sats 2022-kr </t>
  </si>
  <si>
    <t>Kilde</t>
  </si>
  <si>
    <t>Kr/tonntime</t>
  </si>
  <si>
    <t>Andre termovarer</t>
  </si>
  <si>
    <t>Elektrisk utstyr, husholdningsartikler, maskiner og transportmidler</t>
  </si>
  <si>
    <t>Andre, matvarer/næringsmidler</t>
  </si>
  <si>
    <t>Annet stykkgods</t>
  </si>
  <si>
    <t>Frossen fisk</t>
  </si>
  <si>
    <t>Byggevarer</t>
  </si>
  <si>
    <t>Metaller og metallvarer</t>
  </si>
  <si>
    <t xml:space="preserve">Petroleumsprodukter </t>
  </si>
  <si>
    <t>Andre industrivarer</t>
  </si>
  <si>
    <t>Tømmer og andre skogprodukter</t>
  </si>
  <si>
    <t>Last- og passasjerkapasitet, alternativ transport</t>
  </si>
  <si>
    <t>Mengde/enheter</t>
  </si>
  <si>
    <t>Tonn</t>
  </si>
  <si>
    <t>EZ_freight</t>
  </si>
  <si>
    <t>Personer per reise</t>
  </si>
  <si>
    <t>Personer</t>
  </si>
  <si>
    <t>Forutsetning Oslo Economics</t>
  </si>
  <si>
    <t>Kostnadsforutsetninger godstransport</t>
  </si>
  <si>
    <t>Lengde lokomotiv</t>
  </si>
  <si>
    <t>Standardlengde vogn</t>
  </si>
  <si>
    <t>Gjennomsnittshastighet vei (km/time)</t>
  </si>
  <si>
    <t>Distansekostnad vei (kr/km)</t>
  </si>
  <si>
    <t>Tidskostnader vei (kr/time)</t>
  </si>
  <si>
    <t>Laste/lossekostnad vei (kr/tonn)</t>
  </si>
  <si>
    <t>kr/tonn</t>
  </si>
  <si>
    <t>Faktor ulempeskostnad suboptimal logistikk Alternativ A</t>
  </si>
  <si>
    <t>Faktor ulempeskostnad suboptimal logistikk Alternativ B</t>
  </si>
  <si>
    <t>Transportmiddelfordeling gods</t>
  </si>
  <si>
    <t>Transportmiddelfordeling person</t>
  </si>
  <si>
    <t>GJT-elastisitet -Korte reiser</t>
  </si>
  <si>
    <t>Reiser i Osloområdet, GJT-elastisitet</t>
  </si>
  <si>
    <t>Snitt Kolonne C og D i Tabell 4-4, Oslo Economics (2016) Beregning av elastisiteter for togreiser</t>
  </si>
  <si>
    <t>GJT-elastisitet - Mellomlange reiser</t>
  </si>
  <si>
    <t>Reiser øvrig Østland, GJT-elsastisitet</t>
  </si>
  <si>
    <t>Kolonne B  i Tabell 4-12, Oslo Economics (2016) Beregning av elastisiteter for togreiser</t>
  </si>
  <si>
    <t>GJT-elastisitet - Lange reiser</t>
  </si>
  <si>
    <t>Reiser Sør- og Vestlandet, GJT-elastisitet</t>
  </si>
  <si>
    <t>Kolonne B i Tabell 4-15, Oslo Economics (2016) Beregning av elastisiteter for togreiser</t>
  </si>
  <si>
    <t>Korte reiser - overføring til bil</t>
  </si>
  <si>
    <t>Forutsetning Oslo Economics, samsvarer grovt med fordeling mellom bil og buss fra SAGA 2.7 '1.2 Forutsetninger!'160:161</t>
  </si>
  <si>
    <t>Mellomlange reiser - overføring til bil</t>
  </si>
  <si>
    <t>Lange reiser - overføring til bil</t>
  </si>
  <si>
    <t>Korte reiser - overføring til buss</t>
  </si>
  <si>
    <t>Mellomlange reiser - overføring til buss</t>
  </si>
  <si>
    <t>Lange reiser - overføring til buss</t>
  </si>
  <si>
    <t>Lange reiser - overføring til fly</t>
  </si>
  <si>
    <t>Kostnader togkjøring</t>
  </si>
  <si>
    <t>Driftstimer per dag</t>
  </si>
  <si>
    <t>TØI-rapport 710/2004</t>
  </si>
  <si>
    <t>Gjennomsnittshastighet tog</t>
  </si>
  <si>
    <t>km/t</t>
  </si>
  <si>
    <t>Gjennomsnitt av hastighet på jernbane fra EZ_freight. Hastigheten brukes for å beregne kostnad for tomtogkjøring, antakeligvis sammenliknbar med godstoghastighet</t>
  </si>
  <si>
    <t xml:space="preserve">Vekting av skjult ventetid </t>
  </si>
  <si>
    <t>Minutter ventetid</t>
  </si>
  <si>
    <t>Faktor per intervall</t>
  </si>
  <si>
    <t>0-15</t>
  </si>
  <si>
    <t>TØI-rapport 1762/2020 Verdsetting av reisetid og tidsavhengige faktorer</t>
  </si>
  <si>
    <t>16-30</t>
  </si>
  <si>
    <t>31-60</t>
  </si>
  <si>
    <t>61-120</t>
  </si>
  <si>
    <t>120+</t>
  </si>
  <si>
    <t>Varegrupper og lagerkostnader fra NGM kostnadsmodell 2018</t>
  </si>
  <si>
    <t>Tonnandeler for kombigods (mellom kombiterminaler)</t>
  </si>
  <si>
    <t>Varegruppe NGM</t>
  </si>
  <si>
    <t>Varegruppe NGM 1999</t>
  </si>
  <si>
    <t>Lagerkost per time (ekskl. kapitalkost)</t>
  </si>
  <si>
    <t>Lagerkost per time inkl. kapitalkost</t>
  </si>
  <si>
    <t>Bergensbanen</t>
  </si>
  <si>
    <t>Dovrebanen</t>
  </si>
  <si>
    <t>Kongsvingerbanen (Oslo-Narvik)</t>
  </si>
  <si>
    <t>Sørlandsbanen</t>
  </si>
  <si>
    <t>Nordlandsbanen (Oslo/Trondheim-Bodø)</t>
  </si>
  <si>
    <t xml:space="preserve"> Jordbruksvarer</t>
  </si>
  <si>
    <t>Matvarer</t>
  </si>
  <si>
    <t xml:space="preserve"> Frukt, grønt, blomster og planter</t>
  </si>
  <si>
    <t xml:space="preserve"> Levende dyr</t>
  </si>
  <si>
    <t xml:space="preserve"> Innsatsvarer termo</t>
  </si>
  <si>
    <t xml:space="preserve"> Fersk fisk og sjømat</t>
  </si>
  <si>
    <t xml:space="preserve"> Fryst fisk og sjømat</t>
  </si>
  <si>
    <t xml:space="preserve"> Termovarer, konsum</t>
  </si>
  <si>
    <t xml:space="preserve"> Matvarer konsum</t>
  </si>
  <si>
    <t xml:space="preserve"> Drikkevarer</t>
  </si>
  <si>
    <t xml:space="preserve"> Dyrefôr</t>
  </si>
  <si>
    <t xml:space="preserve"> Organiske råvarer</t>
  </si>
  <si>
    <t xml:space="preserve"> Andre råvarer</t>
  </si>
  <si>
    <t xml:space="preserve"> Jern og stål</t>
  </si>
  <si>
    <t xml:space="preserve"> Andre metaller</t>
  </si>
  <si>
    <t xml:space="preserve"> Metallvarer</t>
  </si>
  <si>
    <t xml:space="preserve"> Kjemiske produkter</t>
  </si>
  <si>
    <t xml:space="preserve"> Plast og gummi</t>
  </si>
  <si>
    <t xml:space="preserve"> Tømmer og produkter fra skogbruk</t>
  </si>
  <si>
    <t xml:space="preserve"> Trelast og trevarer</t>
  </si>
  <si>
    <t xml:space="preserve"> Flis og tremasse</t>
  </si>
  <si>
    <t xml:space="preserve"> Papir</t>
  </si>
  <si>
    <t xml:space="preserve"> Trykksaker, programvarer og filmproduksjoner</t>
  </si>
  <si>
    <t xml:space="preserve"> Kull, torv og malm</t>
  </si>
  <si>
    <t xml:space="preserve"> Stein, sand, grus, pukk, leire</t>
  </si>
  <si>
    <t xml:space="preserve"> Mineraler</t>
  </si>
  <si>
    <t xml:space="preserve"> Maskiner og verktøy</t>
  </si>
  <si>
    <t xml:space="preserve"> Elektrisk utstyr</t>
  </si>
  <si>
    <t xml:space="preserve"> Byggevarer</t>
  </si>
  <si>
    <t>Sement og betong</t>
  </si>
  <si>
    <t xml:space="preserve"> Forbruksvarer</t>
  </si>
  <si>
    <t xml:space="preserve"> Høyverdivarer</t>
  </si>
  <si>
    <t xml:space="preserve"> Transportmidler</t>
  </si>
  <si>
    <t xml:space="preserve"> Petroleum uraffinert</t>
  </si>
  <si>
    <t>Petroleum</t>
  </si>
  <si>
    <t xml:space="preserve"> Naturgass</t>
  </si>
  <si>
    <t xml:space="preserve"> Raffinerte petroleumsprodukter</t>
  </si>
  <si>
    <t xml:space="preserve"> Bitumen</t>
  </si>
  <si>
    <t xml:space="preserve"> Avfall og gjenvinning</t>
  </si>
  <si>
    <t xml:space="preserve"> Bearbeidet fisk</t>
  </si>
  <si>
    <t>Gjødsel</t>
  </si>
  <si>
    <t>Transportkostnader ved bruk av ulike togtyper</t>
  </si>
  <si>
    <t>Togtyper</t>
  </si>
  <si>
    <t>Kroner/time/vogn</t>
  </si>
  <si>
    <t>Kr/km</t>
  </si>
  <si>
    <t>Justerst laste/losse kr/tonn</t>
  </si>
  <si>
    <t>Kategorisering</t>
  </si>
  <si>
    <t>Fremdriftsteknologi</t>
  </si>
  <si>
    <t>Oprinnelig kroneverdi</t>
  </si>
  <si>
    <t>Electrical, container</t>
  </si>
  <si>
    <t>Container</t>
  </si>
  <si>
    <t>Elektrisk</t>
  </si>
  <si>
    <t>NGM kostnadsmodell 2018</t>
  </si>
  <si>
    <t>Electrical, timber</t>
  </si>
  <si>
    <t>Tømmer</t>
  </si>
  <si>
    <t>Electric dry bulk</t>
  </si>
  <si>
    <t>Tørrbulk</t>
  </si>
  <si>
    <t>Electric wagonload</t>
  </si>
  <si>
    <t>Vognlast</t>
  </si>
  <si>
    <t>Combi train thermo</t>
  </si>
  <si>
    <t>Termo</t>
  </si>
  <si>
    <t>Diesel, timber</t>
  </si>
  <si>
    <t>Electric wet bulk</t>
  </si>
  <si>
    <t>Våtbulk</t>
  </si>
  <si>
    <t>Car train</t>
  </si>
  <si>
    <t>Biltog</t>
  </si>
  <si>
    <t>Diesel combi trains</t>
  </si>
  <si>
    <t>Diesel</t>
  </si>
  <si>
    <t>Diesel timber trains</t>
  </si>
  <si>
    <t>Diesel system trains (dry bulk)</t>
  </si>
  <si>
    <t>Diesel combi thermo trains</t>
  </si>
  <si>
    <t>Diesel system trains (wet bulk)</t>
  </si>
  <si>
    <t>Transportkostnader per varegruppe hentet fra TØI-rapport 1680/2019</t>
  </si>
  <si>
    <t>Varegrupper TØI-rapport 1680/2019</t>
  </si>
  <si>
    <t>Varegrupper NGM 1999</t>
  </si>
  <si>
    <t>Sammenslåing av varegrupper og fordeling av kostnader på togtyper - justert til kroneår brukt i analysen</t>
  </si>
  <si>
    <t>Varegrupper brukt videre i verktøyet</t>
  </si>
  <si>
    <t>Gjennomsnitt lagerkost per time</t>
  </si>
  <si>
    <t>Gjennomsnitt lagerkost per time inkl. kapitalkost</t>
  </si>
  <si>
    <t>Kr/km elektrisk</t>
  </si>
  <si>
    <t>Kr/km diesel</t>
  </si>
  <si>
    <t>Kr/time elektrisk</t>
  </si>
  <si>
    <t>Kr/time diesel</t>
  </si>
  <si>
    <t>Laste/losse-kost elektrisk</t>
  </si>
  <si>
    <t>Laste/losse-kost diesel</t>
  </si>
  <si>
    <t>Tidsverdi raskere og mer pålitelig transport</t>
  </si>
  <si>
    <t>Fersk fisk og bearbeidet fisk</t>
  </si>
  <si>
    <t>Type reisende</t>
  </si>
  <si>
    <t>Nyttetap dersom toget ikke får tildelt ruteleiet</t>
  </si>
  <si>
    <t>Korte reiser (&lt;70 km)</t>
  </si>
  <si>
    <t>Mellomlange reiser (70-200 km)</t>
  </si>
  <si>
    <t>Lange reiser (&gt;200 km)</t>
  </si>
  <si>
    <t>Sum</t>
  </si>
  <si>
    <t>Endret tid mellom avganger, vektet med faktor per intervall</t>
  </si>
  <si>
    <t>Samlet skjult ventetid for reisende på relasjonene (etter overføring)</t>
  </si>
  <si>
    <t>Skjult reisetid for reiser &lt; 70 km</t>
  </si>
  <si>
    <t>Skjult reisetid for reiser 70-200 km</t>
  </si>
  <si>
    <t>Skjult reisetid for reiser  &gt;= 200 km</t>
  </si>
  <si>
    <t>Nyttetap for enkeltreisende per relasjon</t>
  </si>
  <si>
    <t>Antall reisende etter overføring (flytt opp)</t>
  </si>
  <si>
    <t>Nyttetap som følger av ikke tildelt ruteleie</t>
  </si>
  <si>
    <t>Etterspørselsendring som følge av økt tidsbruk</t>
  </si>
  <si>
    <t>Endring i GJT (skjult ventetid + reisetid)</t>
  </si>
  <si>
    <t>Endring i etterspørsel, antall reisende</t>
  </si>
  <si>
    <t>Endret etterspørsel</t>
  </si>
  <si>
    <t>Nyttetap overførte reisende</t>
  </si>
  <si>
    <t>Rule of half - ref. trinn 2 i Metode for samfunnsøkonomisk verdsetting av ruteleietildeling</t>
  </si>
  <si>
    <t>Overgang bil</t>
  </si>
  <si>
    <t>Kilometer bil</t>
  </si>
  <si>
    <t>Overgang buss</t>
  </si>
  <si>
    <t>Kilometer buss</t>
  </si>
  <si>
    <t>Overgang fly</t>
  </si>
  <si>
    <t>Kilometer fly</t>
  </si>
  <si>
    <t>Årlig leiekostnad tog, millioner kroner</t>
  </si>
  <si>
    <t>Kapitalkostnad per time, kroner</t>
  </si>
  <si>
    <t>Personalkostnader per time, kroner</t>
  </si>
  <si>
    <t>Tidsavhengige kostnader per km</t>
  </si>
  <si>
    <t>Energikostnad per km</t>
  </si>
  <si>
    <t>Vedlikehold per km</t>
  </si>
  <si>
    <t>Administrasjon per km</t>
  </si>
  <si>
    <t>Totalkostnad per km</t>
  </si>
  <si>
    <t>Kostnadsberegning for gods - Alternativ A</t>
  </si>
  <si>
    <t>Nyttetap som følge av ikke tildelt ruteleie</t>
  </si>
  <si>
    <t>Transportkostnad ruteleie</t>
  </si>
  <si>
    <t>Kr per vogn</t>
  </si>
  <si>
    <t>Kr per tog</t>
  </si>
  <si>
    <t>Nyttetap for referansetrafikk</t>
  </si>
  <si>
    <t>Framføringskostnad</t>
  </si>
  <si>
    <t>Gjenværende på jernbane</t>
  </si>
  <si>
    <t>Lasting+lossing</t>
  </si>
  <si>
    <t>Overført til lastebil</t>
  </si>
  <si>
    <t>Sum kostnad</t>
  </si>
  <si>
    <t>Ekstra framføringskostnad</t>
  </si>
  <si>
    <t>Ekstra ulempeskostnad/uoptimal logistikk</t>
  </si>
  <si>
    <t>Ekstra kapital- og lagerkostnad</t>
  </si>
  <si>
    <t>Økning i GK</t>
  </si>
  <si>
    <t xml:space="preserve">Godstogets lastekapasitet </t>
  </si>
  <si>
    <t>Enhet/mengde</t>
  </si>
  <si>
    <t>Antall vogner</t>
  </si>
  <si>
    <t>Endring i etterspørel</t>
  </si>
  <si>
    <t>Varegruppe</t>
  </si>
  <si>
    <t>Transportert gods jernbane</t>
  </si>
  <si>
    <t>Transportert gods lastebil</t>
  </si>
  <si>
    <t>Kostnadsøkning for gods på lastebil</t>
  </si>
  <si>
    <t>Basiskostnad/tonn</t>
  </si>
  <si>
    <t>Basiskostnad</t>
  </si>
  <si>
    <t>Kjørekostnader lastebil</t>
  </si>
  <si>
    <t>Lasting+lossing lastebil</t>
  </si>
  <si>
    <t>Antall lastebiler</t>
  </si>
  <si>
    <t>Kostnad lastebil totalt</t>
  </si>
  <si>
    <t>Kostnadsøkning</t>
  </si>
  <si>
    <t>Nyttetap</t>
  </si>
  <si>
    <t>Beregn nyttetap for returavgang</t>
  </si>
  <si>
    <t>Kostnadsberegning for gods - Alternativ B</t>
  </si>
  <si>
    <t>Eksterne kostnader som følge av ikke tildelt ruteleie</t>
  </si>
  <si>
    <t>Eksternaliteter fra togkjøring (reduksjon som følge av at togavgangen ikke kjøres)</t>
  </si>
  <si>
    <t>Negative eksternaliteter fra togkjøring</t>
  </si>
  <si>
    <t>Støy</t>
  </si>
  <si>
    <t>Kr/togkm</t>
  </si>
  <si>
    <t>Ulykke</t>
  </si>
  <si>
    <t>Lokale utslipp</t>
  </si>
  <si>
    <t>Globale utslipp</t>
  </si>
  <si>
    <t>Eksternaliteter fra overførte reisende</t>
  </si>
  <si>
    <t>Kr/flykm</t>
  </si>
  <si>
    <t>Eksternaliteter fra togkjøring (reduksjon i kostnader fra gods som overføres til lastebil)</t>
  </si>
  <si>
    <t>Eksternaliteter fra overførte gods</t>
  </si>
  <si>
    <t>Tung lastebil</t>
  </si>
  <si>
    <t>Negative eksternaliteter</t>
  </si>
  <si>
    <t>Eksternaliteter fra overført gods</t>
  </si>
  <si>
    <t>Nyttetap som følger av tidsforskyvning</t>
  </si>
  <si>
    <t>Nyttetap som følger av transportoverføring</t>
  </si>
  <si>
    <t>Nyttetap som følger av negative eksternaliteter</t>
  </si>
  <si>
    <t>Nyttetap som følger av driftskostnader (tomtogkjøring)</t>
  </si>
  <si>
    <t>Resultat - Togalternativ som har størst nyttetap som følger av at alternativet ikke får tildelt ruteleie</t>
  </si>
  <si>
    <t>Alternativet som har høyest nyttetap som følge av at det ikke tildeles ruteleiet</t>
  </si>
  <si>
    <t>Følsomhetsanalyse</t>
  </si>
  <si>
    <t>Lav</t>
  </si>
  <si>
    <t>Opprinnelig</t>
  </si>
  <si>
    <t>Høy</t>
  </si>
  <si>
    <t>Elastisiteter - person</t>
  </si>
  <si>
    <t>Elastisiteter - gods</t>
  </si>
  <si>
    <t>Faktor for uoptimal logistikk (gods)</t>
  </si>
  <si>
    <t>Alternativ A</t>
  </si>
  <si>
    <t>Nyttetap tidstap</t>
  </si>
  <si>
    <t>Nyttetap eksternaliteter</t>
  </si>
  <si>
    <t>Nyttetap driftskostnader</t>
  </si>
  <si>
    <t>Totalt nyttetap</t>
  </si>
  <si>
    <t>Alternativ B</t>
  </si>
  <si>
    <t>Nyttetap transportoverføring</t>
  </si>
  <si>
    <t>Samlet vurdering</t>
  </si>
  <si>
    <t>Anbefalt alternativ</t>
  </si>
  <si>
    <t>Konklusjon følsomhetsanalyse</t>
  </si>
  <si>
    <t>Elastisitet godstransport bane</t>
  </si>
  <si>
    <t>Prosent endring i transport av gods på jernbane for 1 % endring i GK</t>
  </si>
  <si>
    <t>Andel gods som transporteres på jernbane</t>
  </si>
  <si>
    <t>Mellomregninger</t>
  </si>
  <si>
    <t>Nyttetap gods ved overføring</t>
  </si>
  <si>
    <t>Visuell fremstilling av modellens oppbygging og en brukerveiledning.</t>
  </si>
  <si>
    <t xml:space="preserve">Resultatenes robuthet analyseres i denne arkfanen, ved å justere på de mest omdiskuterte og utslagsgivende forutsetningene. </t>
  </si>
  <si>
    <t xml:space="preserve">Togalternativ B er et </t>
  </si>
  <si>
    <t>Gitt at alternativ B får tildelt ruteleie</t>
  </si>
  <si>
    <t>I feltene over fyller brukeren inn en negativ prosentsats (f.eks. -20 %)</t>
  </si>
  <si>
    <t>I feltene over fyller brukeren inn en positiv prosentsats (f.eks. 20 %)</t>
  </si>
  <si>
    <t>Godsmengder</t>
  </si>
  <si>
    <t>Nyttetap person togreiser</t>
  </si>
  <si>
    <t>Nyttetap godstog</t>
  </si>
  <si>
    <t>Antall personreisende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</si>
</sst>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_-* #,##0_-;\-* #,##0_-;_-* &quot;-&quot;??_-;_-@_-"/>
    <numFmt numFmtId="166" formatCode="_ * #,##0.00_ ;_ * \-#,##0.00_ ;_ * &quot;-&quot;??_ ;_ @_ "/>
    <numFmt numFmtId="167" formatCode="0.0"/>
    <numFmt numFmtId="168" formatCode="0.0\ %"/>
    <numFmt numFmtId="169" formatCode="#,##0.000"/>
  </numFmts>
  <fonts count="27" x14ac:knownFonts="1">
    <font>
      <sz val="11"/>
      <color theme="1"/>
      <name val="Tw Cen MT"/>
      <family val="2"/>
      <scheme val="minor"/>
    </font>
    <font>
      <b/>
      <sz val="11"/>
      <color theme="1"/>
      <name val="Tw Cen MT"/>
      <family val="2"/>
      <scheme val="minor"/>
    </font>
    <font>
      <u/>
      <sz val="11"/>
      <color theme="10"/>
      <name val="Tw Cen MT"/>
      <family val="2"/>
      <scheme val="minor"/>
    </font>
    <font>
      <sz val="11"/>
      <name val="Tw Cen MT"/>
      <family val="2"/>
      <scheme val="minor"/>
    </font>
    <font>
      <u/>
      <sz val="11"/>
      <name val="Tw Cen MT"/>
      <family val="2"/>
      <scheme val="minor"/>
    </font>
    <font>
      <sz val="11"/>
      <color theme="1"/>
      <name val="Tw Cen MT"/>
      <family val="2"/>
      <scheme val="major"/>
    </font>
    <font>
      <b/>
      <sz val="28"/>
      <name val="Tw Cen MT"/>
      <family val="2"/>
      <scheme val="major"/>
    </font>
    <font>
      <b/>
      <u/>
      <sz val="16"/>
      <name val="Tw Cen MT"/>
      <family val="2"/>
      <scheme val="major"/>
    </font>
    <font>
      <sz val="11"/>
      <name val="Tw Cen MT"/>
      <family val="2"/>
      <scheme val="major"/>
    </font>
    <font>
      <u/>
      <sz val="11"/>
      <name val="Tw Cen MT"/>
      <family val="2"/>
      <scheme val="major"/>
    </font>
    <font>
      <b/>
      <sz val="14"/>
      <color theme="1"/>
      <name val="Tw Cen MT"/>
      <family val="2"/>
      <scheme val="major"/>
    </font>
    <font>
      <b/>
      <sz val="14"/>
      <color theme="1"/>
      <name val="Tw Cen MT"/>
      <family val="2"/>
      <scheme val="minor"/>
    </font>
    <font>
      <b/>
      <sz val="16"/>
      <color theme="1"/>
      <name val="Tw Cen MT"/>
      <family val="2"/>
      <scheme val="minor"/>
    </font>
    <font>
      <sz val="8"/>
      <name val="Tw Cen MT"/>
      <family val="2"/>
      <scheme val="minor"/>
    </font>
    <font>
      <i/>
      <sz val="11"/>
      <color theme="1"/>
      <name val="Tw Cen MT"/>
      <family val="2"/>
      <scheme val="minor"/>
    </font>
    <font>
      <sz val="11"/>
      <color theme="1"/>
      <name val="Tw Cen MT"/>
      <family val="2"/>
      <scheme val="minor"/>
    </font>
    <font>
      <u/>
      <sz val="11"/>
      <color theme="1"/>
      <name val="Tw Cen MT"/>
      <family val="2"/>
      <scheme val="minor"/>
    </font>
    <font>
      <i/>
      <sz val="11"/>
      <name val="Tw Cen MT"/>
      <family val="2"/>
      <scheme val="minor"/>
    </font>
    <font>
      <b/>
      <sz val="9"/>
      <color theme="1"/>
      <name val="Tw Cen MT"/>
      <family val="2"/>
      <scheme val="minor"/>
    </font>
    <font>
      <b/>
      <sz val="8"/>
      <color theme="1"/>
      <name val="Tw Cen MT"/>
      <family val="2"/>
      <scheme val="minor"/>
    </font>
    <font>
      <sz val="14"/>
      <color theme="1"/>
      <name val="Tw Cen MT"/>
      <family val="2"/>
      <scheme val="minor"/>
    </font>
    <font>
      <sz val="11"/>
      <color rgb="FF000000"/>
      <name val="Tw Cen MT"/>
      <family val="2"/>
      <scheme val="minor"/>
    </font>
    <font>
      <b/>
      <sz val="14"/>
      <name val="Tw Cen MT"/>
      <family val="2"/>
      <scheme val="minor"/>
    </font>
    <font>
      <sz val="14"/>
      <name val="Tw Cen MT"/>
      <family val="2"/>
      <scheme val="minor"/>
    </font>
    <font>
      <b/>
      <sz val="11"/>
      <name val="Tw Cen MT"/>
      <family val="2"/>
      <scheme val="minor"/>
    </font>
    <font>
      <sz val="11"/>
      <name val="Calibri"/>
      <family val="2"/>
    </font>
    <font>
      <sz val="11"/>
      <color rgb="FF000000"/>
      <name val="Tw Cen MT"/>
      <family val="2"/>
      <scheme val="major"/>
    </font>
  </fonts>
  <fills count="14">
    <fill>
      <patternFill patternType="none"/>
    </fill>
    <fill>
      <patternFill patternType="gray125"/>
    </fill>
    <fill>
      <patternFill patternType="solid">
        <fgColor rgb="FF6C98CE"/>
        <bgColor theme="0"/>
      </patternFill>
    </fill>
    <fill>
      <patternFill patternType="solid">
        <fgColor rgb="FF6C98CE"/>
        <bgColor indexed="64"/>
      </patternFill>
    </fill>
    <fill>
      <patternFill patternType="solid">
        <fgColor rgb="FF9DBADF"/>
        <bgColor theme="0"/>
      </patternFill>
    </fill>
    <fill>
      <patternFill patternType="solid">
        <fgColor rgb="FF9DBADF"/>
        <bgColor indexed="64"/>
      </patternFill>
    </fill>
    <fill>
      <patternFill patternType="solid">
        <fgColor rgb="FFD9D9D9"/>
        <bgColor indexed="64"/>
      </patternFill>
    </fill>
    <fill>
      <patternFill patternType="solid">
        <fgColor rgb="FFD8E4BC"/>
        <bgColor indexed="64"/>
      </patternFill>
    </fill>
    <fill>
      <patternFill patternType="solid">
        <fgColor rgb="FFFFFF99"/>
        <bgColor indexed="64"/>
      </patternFill>
    </fill>
    <fill>
      <patternFill patternType="solid">
        <fgColor rgb="FFF2DCDB"/>
        <bgColor indexed="64"/>
      </patternFill>
    </fill>
    <fill>
      <patternFill patternType="solid">
        <fgColor theme="0" tint="-0.14999847407452621"/>
        <bgColor indexed="64"/>
      </patternFill>
    </fill>
    <fill>
      <patternFill patternType="solid">
        <fgColor theme="0"/>
        <bgColor indexed="64"/>
      </patternFill>
    </fill>
    <fill>
      <patternFill patternType="solid">
        <fgColor rgb="FF9CBADE"/>
        <bgColor indexed="64"/>
      </patternFill>
    </fill>
    <fill>
      <patternFill patternType="solid">
        <fgColor rgb="FFFFCC99"/>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s>
  <cellStyleXfs count="5">
    <xf numFmtId="0" fontId="0" fillId="0" borderId="0"/>
    <xf numFmtId="0" fontId="2" fillId="0" borderId="0" applyNumberForma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cellStyleXfs>
  <cellXfs count="222">
    <xf numFmtId="0" fontId="0" fillId="0" borderId="0" xfId="0"/>
    <xf numFmtId="0" fontId="0" fillId="6" borderId="0" xfId="0" applyFill="1"/>
    <xf numFmtId="0" fontId="5" fillId="0" borderId="0" xfId="0" applyFont="1"/>
    <xf numFmtId="0" fontId="6" fillId="2" borderId="1" xfId="0" applyFont="1" applyFill="1" applyBorder="1" applyAlignment="1">
      <alignment horizontal="center" vertical="center"/>
    </xf>
    <xf numFmtId="0" fontId="7" fillId="4" borderId="11" xfId="0" applyFont="1" applyFill="1" applyBorder="1"/>
    <xf numFmtId="0" fontId="8" fillId="4" borderId="12" xfId="0" applyFont="1" applyFill="1" applyBorder="1"/>
    <xf numFmtId="0" fontId="8" fillId="4" borderId="13" xfId="0" applyFont="1" applyFill="1" applyBorder="1"/>
    <xf numFmtId="0" fontId="9" fillId="4" borderId="14" xfId="1" applyFont="1" applyFill="1" applyBorder="1"/>
    <xf numFmtId="0" fontId="8" fillId="4" borderId="0" xfId="0" applyFont="1" applyFill="1"/>
    <xf numFmtId="0" fontId="8" fillId="4" borderId="15" xfId="0" applyFont="1" applyFill="1" applyBorder="1"/>
    <xf numFmtId="0" fontId="9" fillId="5" borderId="14" xfId="1" applyFont="1" applyFill="1" applyBorder="1"/>
    <xf numFmtId="0" fontId="5" fillId="5" borderId="0" xfId="0" applyFont="1" applyFill="1"/>
    <xf numFmtId="0" fontId="5" fillId="5" borderId="16" xfId="0" applyFont="1" applyFill="1" applyBorder="1"/>
    <xf numFmtId="0" fontId="5" fillId="5" borderId="17" xfId="0" applyFont="1" applyFill="1" applyBorder="1"/>
    <xf numFmtId="0" fontId="8" fillId="4" borderId="17" xfId="0" applyFont="1" applyFill="1" applyBorder="1"/>
    <xf numFmtId="0" fontId="8" fillId="4" borderId="18" xfId="0" applyFont="1" applyFill="1" applyBorder="1"/>
    <xf numFmtId="0" fontId="5" fillId="3" borderId="0" xfId="0" applyFont="1" applyFill="1"/>
    <xf numFmtId="0" fontId="5" fillId="6" borderId="0" xfId="0" applyFont="1" applyFill="1"/>
    <xf numFmtId="0" fontId="0" fillId="3" borderId="3" xfId="0" applyFill="1" applyBorder="1"/>
    <xf numFmtId="0" fontId="0" fillId="3" borderId="4" xfId="0" applyFill="1" applyBorder="1"/>
    <xf numFmtId="0" fontId="5" fillId="7" borderId="0" xfId="0" applyFont="1" applyFill="1"/>
    <xf numFmtId="0" fontId="5" fillId="8" borderId="0" xfId="0" applyFont="1" applyFill="1"/>
    <xf numFmtId="0" fontId="5" fillId="9" borderId="0" xfId="0" applyFont="1" applyFill="1"/>
    <xf numFmtId="0" fontId="11" fillId="3" borderId="3" xfId="0" applyFont="1" applyFill="1" applyBorder="1"/>
    <xf numFmtId="0" fontId="0" fillId="6" borderId="7" xfId="0" applyFill="1" applyBorder="1"/>
    <xf numFmtId="0" fontId="11" fillId="3" borderId="2" xfId="0" applyFont="1" applyFill="1" applyBorder="1"/>
    <xf numFmtId="0" fontId="1" fillId="3" borderId="3" xfId="0" applyFont="1" applyFill="1" applyBorder="1"/>
    <xf numFmtId="0" fontId="3" fillId="6" borderId="0" xfId="0" applyFont="1" applyFill="1"/>
    <xf numFmtId="0" fontId="4" fillId="6" borderId="0" xfId="1" applyFont="1" applyFill="1" applyBorder="1"/>
    <xf numFmtId="0" fontId="4" fillId="5" borderId="14" xfId="1" quotePrefix="1" applyFont="1" applyFill="1" applyBorder="1"/>
    <xf numFmtId="3" fontId="0" fillId="6" borderId="0" xfId="0" applyNumberFormat="1" applyFill="1"/>
    <xf numFmtId="3" fontId="0" fillId="0" borderId="0" xfId="0" applyNumberFormat="1"/>
    <xf numFmtId="3" fontId="0" fillId="6" borderId="6" xfId="0" applyNumberFormat="1" applyFill="1" applyBorder="1"/>
    <xf numFmtId="0" fontId="0" fillId="6" borderId="8" xfId="0" applyFill="1" applyBorder="1"/>
    <xf numFmtId="3" fontId="0" fillId="6" borderId="9" xfId="0" applyNumberFormat="1" applyFill="1" applyBorder="1"/>
    <xf numFmtId="0" fontId="0" fillId="6" borderId="5" xfId="0" applyFill="1" applyBorder="1"/>
    <xf numFmtId="0" fontId="0" fillId="5" borderId="0" xfId="0" applyFill="1"/>
    <xf numFmtId="0" fontId="1" fillId="3" borderId="4" xfId="0" applyFont="1" applyFill="1" applyBorder="1"/>
    <xf numFmtId="0" fontId="0" fillId="6" borderId="6" xfId="0" applyFill="1" applyBorder="1"/>
    <xf numFmtId="0" fontId="16" fillId="6" borderId="0" xfId="0" applyFont="1" applyFill="1"/>
    <xf numFmtId="0" fontId="0" fillId="10" borderId="0" xfId="0" applyFill="1" applyAlignment="1">
      <alignment wrapText="1"/>
    </xf>
    <xf numFmtId="0" fontId="4" fillId="10" borderId="0" xfId="1" applyFont="1" applyFill="1" applyBorder="1"/>
    <xf numFmtId="0" fontId="11" fillId="3" borderId="0" xfId="0" applyFont="1" applyFill="1"/>
    <xf numFmtId="0" fontId="0" fillId="10" borderId="0" xfId="0" applyFill="1"/>
    <xf numFmtId="0" fontId="1" fillId="3" borderId="0" xfId="0" applyFont="1" applyFill="1" applyAlignment="1">
      <alignment horizontal="right"/>
    </xf>
    <xf numFmtId="0" fontId="1" fillId="3" borderId="0" xfId="0" applyFont="1" applyFill="1" applyAlignment="1">
      <alignment horizontal="left"/>
    </xf>
    <xf numFmtId="0" fontId="1" fillId="5" borderId="0" xfId="0" applyFont="1" applyFill="1"/>
    <xf numFmtId="0" fontId="1" fillId="5" borderId="0" xfId="0" applyFont="1" applyFill="1" applyAlignment="1">
      <alignment horizontal="right"/>
    </xf>
    <xf numFmtId="0" fontId="1" fillId="5" borderId="0" xfId="0" applyFont="1" applyFill="1" applyAlignment="1">
      <alignment horizontal="left"/>
    </xf>
    <xf numFmtId="0" fontId="0" fillId="3" borderId="0" xfId="0" applyFill="1"/>
    <xf numFmtId="0" fontId="0" fillId="6" borderId="0" xfId="0" applyFill="1" applyAlignment="1">
      <alignment horizontal="left"/>
    </xf>
    <xf numFmtId="43" fontId="0" fillId="6" borderId="0" xfId="3" applyFont="1" applyFill="1" applyBorder="1"/>
    <xf numFmtId="4" fontId="0" fillId="6" borderId="0" xfId="0" applyNumberFormat="1" applyFill="1"/>
    <xf numFmtId="0" fontId="0" fillId="8" borderId="0" xfId="0" applyFill="1"/>
    <xf numFmtId="165" fontId="0" fillId="6" borderId="0" xfId="3" applyNumberFormat="1" applyFont="1" applyFill="1" applyBorder="1"/>
    <xf numFmtId="0" fontId="3" fillId="6" borderId="6" xfId="0" applyFont="1" applyFill="1" applyBorder="1"/>
    <xf numFmtId="0" fontId="3" fillId="10" borderId="0" xfId="0" applyFont="1" applyFill="1" applyAlignment="1">
      <alignment wrapText="1"/>
    </xf>
    <xf numFmtId="0" fontId="4" fillId="10" borderId="0" xfId="1" applyFont="1" applyFill="1" applyBorder="1" applyAlignment="1">
      <alignment wrapText="1"/>
    </xf>
    <xf numFmtId="0" fontId="10" fillId="0" borderId="2" xfId="0" applyFont="1" applyBorder="1"/>
    <xf numFmtId="0" fontId="10" fillId="0" borderId="3" xfId="0" applyFont="1" applyBorder="1"/>
    <xf numFmtId="0" fontId="10" fillId="0" borderId="4" xfId="0" applyFont="1" applyBorder="1"/>
    <xf numFmtId="0" fontId="5" fillId="0" borderId="5" xfId="0" applyFont="1" applyBorder="1"/>
    <xf numFmtId="0" fontId="5" fillId="0" borderId="6" xfId="0" applyFont="1" applyBorder="1"/>
    <xf numFmtId="0" fontId="0" fillId="6" borderId="9" xfId="0" applyFill="1" applyBorder="1"/>
    <xf numFmtId="0" fontId="0" fillId="5" borderId="6" xfId="0" applyFill="1" applyBorder="1"/>
    <xf numFmtId="0" fontId="1" fillId="6" borderId="9" xfId="0" applyFont="1" applyFill="1" applyBorder="1" applyAlignment="1">
      <alignment horizontal="right"/>
    </xf>
    <xf numFmtId="0" fontId="4" fillId="5" borderId="14" xfId="1" applyFont="1" applyFill="1" applyBorder="1"/>
    <xf numFmtId="0" fontId="0" fillId="11" borderId="0" xfId="0" applyFill="1"/>
    <xf numFmtId="1" fontId="0" fillId="6" borderId="0" xfId="2" applyNumberFormat="1" applyFont="1" applyFill="1" applyBorder="1"/>
    <xf numFmtId="0" fontId="0" fillId="0" borderId="3" xfId="0" applyBorder="1"/>
    <xf numFmtId="0" fontId="0" fillId="6" borderId="0" xfId="0" applyFill="1" applyAlignment="1">
      <alignment vertical="top"/>
    </xf>
    <xf numFmtId="0" fontId="19" fillId="6" borderId="0" xfId="0" applyFont="1" applyFill="1" applyAlignment="1">
      <alignment horizontal="center"/>
    </xf>
    <xf numFmtId="0" fontId="18" fillId="6" borderId="0" xfId="0" applyFont="1" applyFill="1" applyAlignment="1">
      <alignment horizontal="center"/>
    </xf>
    <xf numFmtId="0" fontId="18" fillId="6" borderId="6" xfId="0" applyFont="1" applyFill="1" applyBorder="1" applyAlignment="1">
      <alignment horizontal="center"/>
    </xf>
    <xf numFmtId="0" fontId="0" fillId="6" borderId="0" xfId="0" applyFill="1" applyAlignment="1">
      <alignment horizontal="center"/>
    </xf>
    <xf numFmtId="0" fontId="1" fillId="6" borderId="0" xfId="0" applyFont="1" applyFill="1"/>
    <xf numFmtId="0" fontId="11" fillId="3" borderId="4" xfId="0" applyFont="1" applyFill="1" applyBorder="1"/>
    <xf numFmtId="0" fontId="0" fillId="7" borderId="10" xfId="0" applyFill="1" applyBorder="1"/>
    <xf numFmtId="0" fontId="0" fillId="6" borderId="0" xfId="0" applyFill="1" applyAlignment="1">
      <alignment horizontal="right"/>
    </xf>
    <xf numFmtId="9" fontId="0" fillId="8" borderId="0" xfId="0" applyNumberFormat="1" applyFill="1"/>
    <xf numFmtId="1" fontId="0" fillId="8" borderId="0" xfId="0" applyNumberFormat="1" applyFill="1"/>
    <xf numFmtId="1" fontId="0" fillId="6" borderId="0" xfId="0" applyNumberFormat="1" applyFill="1"/>
    <xf numFmtId="9" fontId="0" fillId="6" borderId="0" xfId="0" applyNumberFormat="1" applyFill="1"/>
    <xf numFmtId="0" fontId="0" fillId="7" borderId="0" xfId="0" applyFill="1"/>
    <xf numFmtId="4" fontId="0" fillId="9" borderId="0" xfId="0" applyNumberFormat="1" applyFill="1"/>
    <xf numFmtId="0" fontId="12" fillId="3" borderId="0" xfId="0" applyFont="1" applyFill="1"/>
    <xf numFmtId="164" fontId="0" fillId="9" borderId="0" xfId="0" applyNumberFormat="1" applyFill="1"/>
    <xf numFmtId="164" fontId="0" fillId="8" borderId="0" xfId="0" applyNumberFormat="1" applyFill="1" applyAlignment="1">
      <alignment horizontal="right"/>
    </xf>
    <xf numFmtId="164" fontId="0" fillId="8" borderId="0" xfId="0" applyNumberFormat="1" applyFill="1"/>
    <xf numFmtId="4" fontId="0" fillId="8" borderId="0" xfId="0" applyNumberFormat="1" applyFill="1"/>
    <xf numFmtId="1" fontId="0" fillId="9" borderId="0" xfId="0" applyNumberFormat="1" applyFill="1"/>
    <xf numFmtId="3" fontId="0" fillId="8" borderId="0" xfId="0" applyNumberFormat="1" applyFill="1"/>
    <xf numFmtId="164" fontId="0" fillId="6" borderId="0" xfId="0" applyNumberFormat="1" applyFill="1"/>
    <xf numFmtId="0" fontId="21" fillId="0" borderId="0" xfId="0" applyFont="1"/>
    <xf numFmtId="164" fontId="0" fillId="6" borderId="0" xfId="0" applyNumberFormat="1" applyFill="1" applyAlignment="1">
      <alignment horizontal="right"/>
    </xf>
    <xf numFmtId="4" fontId="0" fillId="6" borderId="0" xfId="0" applyNumberFormat="1" applyFill="1" applyAlignment="1">
      <alignment horizontal="right"/>
    </xf>
    <xf numFmtId="164" fontId="0" fillId="9" borderId="0" xfId="3" applyNumberFormat="1" applyFont="1" applyFill="1" applyBorder="1" applyAlignment="1">
      <alignment horizontal="right"/>
    </xf>
    <xf numFmtId="164" fontId="0" fillId="9" borderId="0" xfId="0" applyNumberFormat="1" applyFill="1" applyAlignment="1">
      <alignment horizontal="right"/>
    </xf>
    <xf numFmtId="4" fontId="0" fillId="9" borderId="0" xfId="0" applyNumberFormat="1" applyFill="1" applyAlignment="1">
      <alignment horizontal="right"/>
    </xf>
    <xf numFmtId="0" fontId="1" fillId="10" borderId="0" xfId="0" applyFont="1" applyFill="1"/>
    <xf numFmtId="3" fontId="1" fillId="6" borderId="0" xfId="0" applyNumberFormat="1" applyFont="1" applyFill="1"/>
    <xf numFmtId="0" fontId="1" fillId="5" borderId="5" xfId="0" applyFont="1" applyFill="1" applyBorder="1"/>
    <xf numFmtId="0" fontId="0" fillId="7" borderId="19" xfId="0" applyFill="1" applyBorder="1"/>
    <xf numFmtId="3" fontId="0" fillId="6" borderId="0" xfId="0" applyNumberFormat="1" applyFill="1" applyAlignment="1">
      <alignment horizontal="right"/>
    </xf>
    <xf numFmtId="0" fontId="20" fillId="0" borderId="0" xfId="0" applyFont="1"/>
    <xf numFmtId="0" fontId="22" fillId="3" borderId="2" xfId="1" applyFont="1" applyFill="1" applyBorder="1"/>
    <xf numFmtId="0" fontId="1" fillId="5" borderId="6" xfId="0" applyFont="1" applyFill="1" applyBorder="1"/>
    <xf numFmtId="0" fontId="0" fillId="6" borderId="0" xfId="0" applyFill="1" applyAlignment="1">
      <alignment wrapText="1"/>
    </xf>
    <xf numFmtId="3" fontId="0" fillId="6" borderId="0" xfId="0" applyNumberFormat="1" applyFill="1" applyAlignment="1">
      <alignment horizontal="left"/>
    </xf>
    <xf numFmtId="3" fontId="1" fillId="6" borderId="0" xfId="0" applyNumberFormat="1" applyFont="1" applyFill="1" applyAlignment="1">
      <alignment horizontal="left"/>
    </xf>
    <xf numFmtId="0" fontId="0" fillId="5" borderId="0" xfId="0" applyFill="1" applyAlignment="1">
      <alignment horizontal="left"/>
    </xf>
    <xf numFmtId="3" fontId="0" fillId="6" borderId="0" xfId="3" applyNumberFormat="1" applyFont="1" applyFill="1" applyBorder="1" applyAlignment="1">
      <alignment horizontal="right"/>
    </xf>
    <xf numFmtId="3" fontId="1" fillId="6" borderId="0" xfId="0" applyNumberFormat="1" applyFont="1" applyFill="1" applyAlignment="1">
      <alignment horizontal="right"/>
    </xf>
    <xf numFmtId="10" fontId="1" fillId="6" borderId="0" xfId="2" applyNumberFormat="1" applyFont="1" applyFill="1" applyBorder="1" applyAlignment="1">
      <alignment horizontal="right"/>
    </xf>
    <xf numFmtId="3" fontId="1" fillId="6" borderId="0" xfId="3" applyNumberFormat="1" applyFont="1" applyFill="1" applyBorder="1" applyAlignment="1">
      <alignment horizontal="right"/>
    </xf>
    <xf numFmtId="9" fontId="0" fillId="6" borderId="6" xfId="0" applyNumberFormat="1" applyFill="1" applyBorder="1"/>
    <xf numFmtId="9" fontId="0" fillId="6" borderId="8" xfId="0" applyNumberFormat="1" applyFill="1" applyBorder="1"/>
    <xf numFmtId="9" fontId="0" fillId="6" borderId="9" xfId="0" applyNumberFormat="1" applyFill="1" applyBorder="1"/>
    <xf numFmtId="3" fontId="0" fillId="7" borderId="10" xfId="0" applyNumberFormat="1" applyFill="1" applyBorder="1"/>
    <xf numFmtId="9" fontId="0" fillId="7" borderId="10" xfId="0" applyNumberFormat="1" applyFill="1" applyBorder="1"/>
    <xf numFmtId="3" fontId="0" fillId="7" borderId="20" xfId="0" applyNumberFormat="1" applyFill="1" applyBorder="1"/>
    <xf numFmtId="9" fontId="0" fillId="7" borderId="20" xfId="0" applyNumberFormat="1" applyFill="1" applyBorder="1"/>
    <xf numFmtId="0" fontId="0" fillId="7" borderId="21" xfId="0" applyFill="1" applyBorder="1"/>
    <xf numFmtId="0" fontId="0" fillId="7" borderId="22" xfId="0" applyFill="1" applyBorder="1"/>
    <xf numFmtId="0" fontId="0" fillId="6" borderId="6" xfId="0" applyFill="1" applyBorder="1" applyAlignment="1">
      <alignment vertical="top"/>
    </xf>
    <xf numFmtId="0" fontId="4" fillId="4" borderId="14" xfId="1" applyFont="1" applyFill="1" applyBorder="1"/>
    <xf numFmtId="0" fontId="1" fillId="5" borderId="0" xfId="0" applyFont="1" applyFill="1" applyAlignment="1">
      <alignment horizontal="left" wrapText="1"/>
    </xf>
    <xf numFmtId="0" fontId="1" fillId="5" borderId="6" xfId="0" applyFont="1" applyFill="1" applyBorder="1" applyAlignment="1">
      <alignment horizontal="left" wrapText="1"/>
    </xf>
    <xf numFmtId="9" fontId="0" fillId="6" borderId="0" xfId="2" applyFont="1" applyFill="1" applyBorder="1" applyAlignment="1">
      <alignment horizontal="right"/>
    </xf>
    <xf numFmtId="164" fontId="1" fillId="6" borderId="0" xfId="0" applyNumberFormat="1" applyFont="1" applyFill="1" applyAlignment="1">
      <alignment horizontal="right"/>
    </xf>
    <xf numFmtId="0" fontId="8" fillId="5" borderId="14" xfId="0" applyFont="1" applyFill="1" applyBorder="1"/>
    <xf numFmtId="0" fontId="3" fillId="10" borderId="0" xfId="0" applyFont="1" applyFill="1"/>
    <xf numFmtId="0" fontId="3" fillId="10" borderId="0" xfId="0" applyFont="1" applyFill="1" applyAlignment="1">
      <alignment horizontal="left"/>
    </xf>
    <xf numFmtId="3" fontId="0" fillId="9" borderId="0" xfId="0" applyNumberFormat="1" applyFill="1"/>
    <xf numFmtId="1" fontId="25" fillId="8" borderId="0" xfId="4" applyNumberFormat="1" applyFont="1" applyFill="1" applyAlignment="1" applyProtection="1">
      <alignment horizontal="right"/>
      <protection hidden="1"/>
    </xf>
    <xf numFmtId="0" fontId="22" fillId="3" borderId="0" xfId="0" applyFont="1" applyFill="1"/>
    <xf numFmtId="2" fontId="23" fillId="3" borderId="0" xfId="0" applyNumberFormat="1" applyFont="1" applyFill="1"/>
    <xf numFmtId="0" fontId="23" fillId="3" borderId="0" xfId="0" applyFont="1" applyFill="1"/>
    <xf numFmtId="0" fontId="24" fillId="12" borderId="0" xfId="0" applyFont="1" applyFill="1"/>
    <xf numFmtId="0" fontId="1" fillId="12" borderId="0" xfId="0" applyFont="1" applyFill="1"/>
    <xf numFmtId="2" fontId="3" fillId="12" borderId="0" xfId="0" applyNumberFormat="1" applyFont="1" applyFill="1"/>
    <xf numFmtId="0" fontId="3" fillId="12" borderId="0" xfId="0" applyFont="1" applyFill="1"/>
    <xf numFmtId="3" fontId="0" fillId="6" borderId="20" xfId="0" applyNumberFormat="1" applyFill="1" applyBorder="1"/>
    <xf numFmtId="9" fontId="0" fillId="6" borderId="10" xfId="0" applyNumberFormat="1" applyFill="1" applyBorder="1"/>
    <xf numFmtId="1" fontId="0" fillId="6" borderId="10" xfId="0" applyNumberFormat="1" applyFill="1" applyBorder="1"/>
    <xf numFmtId="0" fontId="0" fillId="6" borderId="0" xfId="0" quotePrefix="1" applyFill="1"/>
    <xf numFmtId="2" fontId="0" fillId="6" borderId="0" xfId="0" applyNumberFormat="1" applyFill="1"/>
    <xf numFmtId="2" fontId="3" fillId="8" borderId="0" xfId="0" applyNumberFormat="1" applyFont="1" applyFill="1"/>
    <xf numFmtId="0" fontId="0" fillId="7" borderId="23" xfId="0" applyFill="1" applyBorder="1"/>
    <xf numFmtId="0" fontId="0" fillId="12" borderId="5" xfId="0" applyFill="1" applyBorder="1"/>
    <xf numFmtId="0" fontId="0" fillId="12" borderId="2" xfId="0" applyFill="1" applyBorder="1"/>
    <xf numFmtId="0" fontId="0" fillId="12" borderId="3" xfId="0" applyFill="1" applyBorder="1"/>
    <xf numFmtId="0" fontId="0" fillId="12" borderId="4" xfId="0" applyFill="1" applyBorder="1"/>
    <xf numFmtId="0" fontId="1" fillId="12" borderId="0" xfId="0" applyFont="1" applyFill="1" applyAlignment="1">
      <alignment horizontal="left" wrapText="1"/>
    </xf>
    <xf numFmtId="165" fontId="1" fillId="6" borderId="0" xfId="3" applyNumberFormat="1" applyFont="1" applyFill="1" applyBorder="1"/>
    <xf numFmtId="9" fontId="0" fillId="6" borderId="0" xfId="2" applyFont="1" applyFill="1" applyBorder="1"/>
    <xf numFmtId="2" fontId="0" fillId="0" borderId="0" xfId="0" applyNumberFormat="1"/>
    <xf numFmtId="1" fontId="0" fillId="0" borderId="0" xfId="0" applyNumberFormat="1"/>
    <xf numFmtId="10" fontId="0" fillId="0" borderId="0" xfId="2" applyNumberFormat="1" applyFont="1"/>
    <xf numFmtId="165" fontId="1" fillId="6" borderId="0" xfId="3" applyNumberFormat="1" applyFont="1" applyFill="1"/>
    <xf numFmtId="0" fontId="1" fillId="3" borderId="0" xfId="0" applyFont="1" applyFill="1"/>
    <xf numFmtId="9" fontId="1" fillId="12" borderId="0" xfId="0" applyNumberFormat="1" applyFont="1" applyFill="1"/>
    <xf numFmtId="9" fontId="1" fillId="12" borderId="0" xfId="2" applyFont="1" applyFill="1" applyBorder="1"/>
    <xf numFmtId="43" fontId="0" fillId="0" borderId="0" xfId="0" applyNumberFormat="1"/>
    <xf numFmtId="167" fontId="0" fillId="0" borderId="0" xfId="3" applyNumberFormat="1" applyFont="1"/>
    <xf numFmtId="9" fontId="0" fillId="7" borderId="10" xfId="3" applyNumberFormat="1" applyFont="1" applyFill="1" applyBorder="1"/>
    <xf numFmtId="0" fontId="0" fillId="12" borderId="0" xfId="0" applyFill="1"/>
    <xf numFmtId="0" fontId="0" fillId="6" borderId="7" xfId="0" applyFill="1" applyBorder="1" applyAlignment="1">
      <alignment vertical="center"/>
    </xf>
    <xf numFmtId="0" fontId="0" fillId="6" borderId="5" xfId="0" applyFill="1" applyBorder="1" applyAlignment="1">
      <alignment horizontal="left" vertical="center" wrapText="1"/>
    </xf>
    <xf numFmtId="0" fontId="0" fillId="6" borderId="0" xfId="0" applyFill="1" applyAlignment="1">
      <alignment vertical="center"/>
    </xf>
    <xf numFmtId="0" fontId="0" fillId="6" borderId="5" xfId="0" applyFill="1" applyBorder="1" applyAlignment="1">
      <alignment horizontal="right"/>
    </xf>
    <xf numFmtId="0" fontId="5" fillId="13" borderId="0" xfId="0" applyFont="1" applyFill="1"/>
    <xf numFmtId="167" fontId="0" fillId="0" borderId="0" xfId="0" applyNumberFormat="1"/>
    <xf numFmtId="0" fontId="11" fillId="12" borderId="0" xfId="0" applyFont="1" applyFill="1"/>
    <xf numFmtId="0" fontId="20" fillId="12" borderId="0" xfId="0" applyFont="1" applyFill="1"/>
    <xf numFmtId="0" fontId="0" fillId="6" borderId="7" xfId="0" applyFill="1" applyBorder="1" applyAlignment="1">
      <alignment horizontal="right"/>
    </xf>
    <xf numFmtId="0" fontId="1" fillId="5" borderId="5" xfId="0" applyFont="1" applyFill="1" applyBorder="1" applyAlignment="1">
      <alignment horizontal="left"/>
    </xf>
    <xf numFmtId="0" fontId="1" fillId="5" borderId="6" xfId="0" applyFont="1" applyFill="1" applyBorder="1" applyAlignment="1">
      <alignment horizontal="left"/>
    </xf>
    <xf numFmtId="0" fontId="0" fillId="6" borderId="5" xfId="0" applyFill="1" applyBorder="1" applyAlignment="1">
      <alignment horizontal="left"/>
    </xf>
    <xf numFmtId="14" fontId="3" fillId="6" borderId="0" xfId="0" applyNumberFormat="1" applyFont="1" applyFill="1" applyAlignment="1">
      <alignment horizontal="left"/>
    </xf>
    <xf numFmtId="0" fontId="3" fillId="6" borderId="0" xfId="1" applyFont="1" applyFill="1" applyAlignment="1">
      <alignment horizontal="left"/>
    </xf>
    <xf numFmtId="0" fontId="3" fillId="6" borderId="0" xfId="0" applyFont="1" applyFill="1" applyAlignment="1">
      <alignment horizontal="left"/>
    </xf>
    <xf numFmtId="0" fontId="3" fillId="6" borderId="6" xfId="0" applyFont="1" applyFill="1" applyBorder="1" applyAlignment="1">
      <alignment horizontal="left"/>
    </xf>
    <xf numFmtId="0" fontId="4" fillId="6" borderId="0" xfId="1" applyFont="1" applyFill="1" applyAlignment="1">
      <alignment horizontal="left"/>
    </xf>
    <xf numFmtId="0" fontId="0" fillId="6" borderId="6" xfId="0" applyFill="1" applyBorder="1" applyAlignment="1">
      <alignment horizontal="left"/>
    </xf>
    <xf numFmtId="0" fontId="0" fillId="10" borderId="0" xfId="0" applyFill="1" applyAlignment="1">
      <alignment horizontal="left" wrapText="1"/>
    </xf>
    <xf numFmtId="0" fontId="4" fillId="10" borderId="0" xfId="1" applyFont="1" applyFill="1" applyAlignment="1">
      <alignment horizontal="left"/>
    </xf>
    <xf numFmtId="0" fontId="16" fillId="6" borderId="0" xfId="0" applyFont="1" applyFill="1" applyAlignment="1">
      <alignment horizontal="left"/>
    </xf>
    <xf numFmtId="0" fontId="3" fillId="10" borderId="0" xfId="0" applyFont="1" applyFill="1" applyAlignment="1">
      <alignment horizontal="left" wrapText="1"/>
    </xf>
    <xf numFmtId="0" fontId="4" fillId="10" borderId="0" xfId="1" applyFont="1" applyFill="1" applyAlignment="1">
      <alignment horizontal="left" wrapText="1"/>
    </xf>
    <xf numFmtId="0" fontId="1" fillId="12" borderId="2" xfId="0" applyFont="1" applyFill="1" applyBorder="1"/>
    <xf numFmtId="2" fontId="0" fillId="8" borderId="0" xfId="0" applyNumberFormat="1" applyFill="1"/>
    <xf numFmtId="9" fontId="0" fillId="0" borderId="0" xfId="0" applyNumberFormat="1"/>
    <xf numFmtId="165" fontId="0" fillId="0" borderId="0" xfId="0" applyNumberFormat="1"/>
    <xf numFmtId="3" fontId="0" fillId="3" borderId="0" xfId="0" applyNumberFormat="1" applyFill="1"/>
    <xf numFmtId="0" fontId="26" fillId="5" borderId="0" xfId="0" applyFont="1" applyFill="1"/>
    <xf numFmtId="0" fontId="0" fillId="6" borderId="0" xfId="0" applyFill="1" applyAlignment="1">
      <alignment vertical="center" wrapText="1"/>
    </xf>
    <xf numFmtId="0" fontId="0" fillId="6" borderId="8" xfId="0" applyFill="1" applyBorder="1" applyAlignment="1">
      <alignment vertical="center" wrapText="1"/>
    </xf>
    <xf numFmtId="9" fontId="0" fillId="6" borderId="0" xfId="0" applyNumberFormat="1" applyFill="1" applyAlignment="1">
      <alignment vertical="center" wrapText="1"/>
    </xf>
    <xf numFmtId="9" fontId="0" fillId="6" borderId="0" xfId="3" applyNumberFormat="1" applyFont="1" applyFill="1" applyBorder="1" applyAlignment="1">
      <alignment horizontal="left" vertical="center" wrapText="1"/>
    </xf>
    <xf numFmtId="9" fontId="0" fillId="6" borderId="20" xfId="2" applyFont="1" applyFill="1" applyBorder="1"/>
    <xf numFmtId="43" fontId="0" fillId="0" borderId="0" xfId="3" applyFont="1"/>
    <xf numFmtId="165" fontId="3" fillId="6" borderId="0" xfId="3" applyNumberFormat="1" applyFont="1" applyFill="1" applyBorder="1"/>
    <xf numFmtId="0" fontId="0" fillId="0" borderId="0" xfId="0" applyNumberFormat="1"/>
    <xf numFmtId="10" fontId="0" fillId="6" borderId="10" xfId="0" applyNumberFormat="1" applyFill="1" applyBorder="1"/>
    <xf numFmtId="10" fontId="0" fillId="6" borderId="20" xfId="2" applyNumberFormat="1" applyFont="1" applyFill="1" applyBorder="1"/>
    <xf numFmtId="168" fontId="0" fillId="6" borderId="0" xfId="2" applyNumberFormat="1" applyFont="1" applyFill="1"/>
    <xf numFmtId="10" fontId="0" fillId="6" borderId="0" xfId="2" applyNumberFormat="1" applyFont="1" applyFill="1"/>
    <xf numFmtId="10" fontId="0" fillId="6" borderId="0" xfId="2" applyNumberFormat="1" applyFont="1" applyFill="1" applyBorder="1"/>
    <xf numFmtId="169" fontId="0" fillId="6" borderId="0" xfId="0" applyNumberFormat="1" applyFill="1"/>
    <xf numFmtId="0" fontId="0" fillId="0" borderId="0" xfId="0" applyAlignment="1">
      <alignment horizontal="center"/>
    </xf>
    <xf numFmtId="0" fontId="0" fillId="7" borderId="26" xfId="0" applyFill="1" applyBorder="1" applyAlignment="1">
      <alignment horizontal="left" vertical="center" wrapText="1"/>
    </xf>
    <xf numFmtId="0" fontId="0" fillId="7" borderId="27" xfId="0" applyFill="1" applyBorder="1" applyAlignment="1">
      <alignment horizontal="left" vertical="center" wrapText="1"/>
    </xf>
    <xf numFmtId="0" fontId="0" fillId="6" borderId="8" xfId="0" applyFill="1" applyBorder="1" applyAlignment="1">
      <alignment horizontal="left" vertical="center" wrapText="1"/>
    </xf>
    <xf numFmtId="0" fontId="0" fillId="6" borderId="9" xfId="0" applyFill="1" applyBorder="1" applyAlignment="1">
      <alignment horizontal="left" vertical="center" wrapText="1"/>
    </xf>
    <xf numFmtId="0" fontId="0" fillId="7" borderId="24" xfId="0" applyFill="1" applyBorder="1" applyAlignment="1">
      <alignment horizontal="left" vertical="center" wrapText="1"/>
    </xf>
    <xf numFmtId="0" fontId="0" fillId="7" borderId="25" xfId="0" applyFill="1" applyBorder="1" applyAlignment="1">
      <alignment horizontal="left" vertical="center" wrapText="1"/>
    </xf>
    <xf numFmtId="0" fontId="0" fillId="5" borderId="5" xfId="0" applyFill="1" applyBorder="1" applyAlignment="1">
      <alignment horizontal="left" vertical="top" wrapText="1"/>
    </xf>
    <xf numFmtId="0" fontId="0" fillId="5" borderId="0" xfId="0" applyFill="1" applyAlignment="1">
      <alignment horizontal="left" vertical="top" wrapText="1"/>
    </xf>
    <xf numFmtId="0" fontId="0" fillId="5" borderId="6" xfId="0" applyFill="1" applyBorder="1" applyAlignment="1">
      <alignment horizontal="left" vertical="top" wrapText="1"/>
    </xf>
    <xf numFmtId="0" fontId="0" fillId="6" borderId="28" xfId="0" applyFill="1" applyBorder="1" applyAlignment="1">
      <alignment horizontal="center" vertical="center" wrapText="1"/>
    </xf>
    <xf numFmtId="0" fontId="0" fillId="6" borderId="29" xfId="0" applyFill="1" applyBorder="1" applyAlignment="1">
      <alignment horizontal="center" vertical="center" wrapText="1"/>
    </xf>
  </cellXfs>
  <cellStyles count="5">
    <cellStyle name="Hyperkobling" xfId="1" builtinId="8"/>
    <cellStyle name="Komma" xfId="3" builtinId="3"/>
    <cellStyle name="Komma 2" xfId="4" xr:uid="{890AFF70-23F0-4285-9E00-DAB6A61D687B}"/>
    <cellStyle name="Normal" xfId="0" builtinId="0"/>
    <cellStyle name="Prosent" xfId="2" builtinId="5"/>
  </cellStyles>
  <dxfs count="73">
    <dxf>
      <fill>
        <patternFill>
          <bgColor rgb="FFD9D9D9"/>
        </patternFill>
      </fill>
    </dxf>
    <dxf>
      <fill>
        <patternFill>
          <bgColor rgb="FFD9D9D9"/>
        </patternFill>
      </fill>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9CBADE"/>
      <color rgb="FF6C98CE"/>
      <color rgb="FFD9D9D9"/>
      <color rgb="FFFFCC99"/>
      <color rgb="FFFFCCCC"/>
      <color rgb="FFD8E4BC"/>
      <color rgb="FFFFFF99"/>
      <color rgb="FFF2DCDB"/>
      <color rgb="FFF9F9F9"/>
      <color rgb="FF9DBA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microsoft.com/office/2017/10/relationships/person" Target="persons/person.xml"/><Relationship Id="rId30" Type="http://schemas.openxmlformats.org/officeDocument/2006/relationships/customXml" Target="../customXml/item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 dir="row">_xlchart.v1.2</cx:f>
      </cx:numDim>
    </cx:data>
    <cx:data id="1">
      <cx:numDim type="val">
        <cx:f dir="row">_xlchart.v1.3</cx:f>
      </cx:numDim>
    </cx:data>
  </cx:chartData>
  <cx:chart>
    <cx:title pos="t" align="ctr" overlay="0">
      <cx:tx>
        <cx:txData>
          <cx:v>Følsomhetsanalyse </cx:v>
        </cx:txData>
      </cx:tx>
      <cx:txPr>
        <a:bodyPr spcFirstLastPara="1" vertOverflow="ellipsis" horzOverflow="overflow" wrap="square" lIns="0" tIns="0" rIns="0" bIns="0" anchor="ctr" anchorCtr="1"/>
        <a:lstStyle/>
        <a:p>
          <a:pPr algn="ctr" rtl="0">
            <a:defRPr/>
          </a:pPr>
          <a:r>
            <a:rPr lang="nb-NO" sz="1400" b="0" i="0" u="none" strike="noStrike" baseline="0">
              <a:solidFill>
                <a:sysClr val="windowText" lastClr="000000">
                  <a:lumMod val="65000"/>
                  <a:lumOff val="35000"/>
                </a:sysClr>
              </a:solidFill>
              <a:latin typeface="Tw Cen MT"/>
            </a:rPr>
            <a:t>Følsomhetsanalyse </a:t>
          </a:r>
        </a:p>
      </cx:txPr>
    </cx:title>
    <cx:plotArea>
      <cx:plotAreaRegion>
        <cx:series layoutId="boxWhisker" uniqueId="{16DAE99D-1B83-48CE-A00C-2A6353F6BBBC}">
          <cx:tx>
            <cx:txData>
              <cx:f>_xlchart.v1.1</cx:f>
              <cx:v>Alternativ A</cx:v>
            </cx:txData>
          </cx:tx>
          <cx:spPr>
            <a:solidFill>
              <a:srgbClr val="6C98CE"/>
            </a:solidFill>
            <a:ln>
              <a:solidFill>
                <a:schemeClr val="tx1"/>
              </a:solidFill>
            </a:ln>
          </cx:spPr>
          <cx:dataId val="0"/>
          <cx:layoutPr>
            <cx:visibility meanLine="0" meanMarker="1" nonoutliers="0" outliers="1"/>
            <cx:statistics quartileMethod="exclusive"/>
          </cx:layoutPr>
        </cx:series>
        <cx:series layoutId="boxWhisker" uniqueId="{00000001-825D-4711-8D81-E64F896BF9F1}">
          <cx:tx>
            <cx:txData>
              <cx:f>_xlchart.v1.0</cx:f>
              <cx:v>Alternativ B</cx:v>
            </cx:txData>
          </cx:tx>
          <cx:spPr>
            <a:solidFill>
              <a:srgbClr val="D9D9D9"/>
            </a:solidFill>
            <a:ln>
              <a:solidFill>
                <a:schemeClr val="tx1"/>
              </a:solidFill>
            </a:ln>
          </cx:spPr>
          <cx:dataId val="1"/>
          <cx:layoutPr>
            <cx:statistics quartileMethod="exclusive"/>
          </cx:layoutPr>
        </cx:series>
      </cx:plotAreaRegion>
      <cx:axis id="0" hidden="1">
        <cx:catScaling gapWidth="1"/>
        <cx:tickLabels/>
      </cx:axis>
      <cx:axis id="1">
        <cx:valScaling/>
        <cx:title>
          <cx:tx>
            <cx:txData>
              <cx:v>Nyttetap i kroner</cx:v>
            </cx:txData>
          </cx:tx>
          <cx:txPr>
            <a:bodyPr spcFirstLastPara="1" vertOverflow="ellipsis" horzOverflow="overflow" wrap="square" lIns="0" tIns="0" rIns="0" bIns="0" anchor="ctr" anchorCtr="1"/>
            <a:lstStyle/>
            <a:p>
              <a:pPr algn="ctr" rtl="0">
                <a:defRPr/>
              </a:pPr>
              <a:r>
                <a:rPr lang="nb-NO" sz="900" b="0" i="0" u="none" strike="noStrike" baseline="0">
                  <a:solidFill>
                    <a:sysClr val="windowText" lastClr="000000">
                      <a:lumMod val="65000"/>
                      <a:lumOff val="35000"/>
                    </a:sysClr>
                  </a:solidFill>
                  <a:latin typeface="Tw Cen MT"/>
                </a:rPr>
                <a:t>Nyttetap i kroner</a:t>
              </a:r>
            </a:p>
          </cx:txPr>
        </cx:title>
        <cx:majorGridlines/>
        <cx:tickLabels/>
      </cx:axis>
    </cx:plotArea>
    <cx:legend pos="b" align="ctr" overlay="0"/>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802215</xdr:colOff>
      <xdr:row>2</xdr:row>
      <xdr:rowOff>171450</xdr:rowOff>
    </xdr:from>
    <xdr:to>
      <xdr:col>6</xdr:col>
      <xdr:colOff>431272</xdr:colOff>
      <xdr:row>4</xdr:row>
      <xdr:rowOff>12700</xdr:rowOff>
    </xdr:to>
    <xdr:pic>
      <xdr:nvPicPr>
        <xdr:cNvPr id="2" name="Bilde 1">
          <a:extLst>
            <a:ext uri="{FF2B5EF4-FFF2-40B4-BE49-F238E27FC236}">
              <a16:creationId xmlns:a16="http://schemas.microsoft.com/office/drawing/2014/main" id="{564A3D4B-7078-487C-A983-F581601960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269815" y="527050"/>
          <a:ext cx="2880257" cy="838200"/>
        </a:xfrm>
        <a:prstGeom prst="rect">
          <a:avLst/>
        </a:prstGeom>
      </xdr:spPr>
    </xdr:pic>
    <xdr:clientData/>
  </xdr:twoCellAnchor>
  <xdr:oneCellAnchor>
    <xdr:from>
      <xdr:col>1</xdr:col>
      <xdr:colOff>0</xdr:colOff>
      <xdr:row>4</xdr:row>
      <xdr:rowOff>139699</xdr:rowOff>
    </xdr:from>
    <xdr:ext cx="12989722" cy="2317751"/>
    <xdr:sp macro="" textlink="">
      <xdr:nvSpPr>
        <xdr:cNvPr id="10" name="TekstSylinder 2">
          <a:extLst>
            <a:ext uri="{FF2B5EF4-FFF2-40B4-BE49-F238E27FC236}">
              <a16:creationId xmlns:a16="http://schemas.microsoft.com/office/drawing/2014/main" id="{BEA6EA69-619A-47DA-90B9-8A9D37C17943}"/>
            </a:ext>
          </a:extLst>
        </xdr:cNvPr>
        <xdr:cNvSpPr txBox="1"/>
      </xdr:nvSpPr>
      <xdr:spPr>
        <a:xfrm>
          <a:off x="819150" y="1492249"/>
          <a:ext cx="12989722" cy="2317751"/>
        </a:xfrm>
        <a:prstGeom prst="rect">
          <a:avLst/>
        </a:prstGeom>
        <a:solidFill>
          <a:srgbClr val="9DBADF"/>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600" b="1" u="sng">
              <a:latin typeface="+mj-lt"/>
            </a:rPr>
            <a:t>INFORMASJON</a:t>
          </a:r>
          <a:r>
            <a:rPr lang="nb-NO" sz="1600" b="1" u="sng" baseline="0">
              <a:latin typeface="+mj-lt"/>
            </a:rPr>
            <a:t> OM MODELLEN</a:t>
          </a:r>
          <a:endParaRPr lang="nb-NO" sz="1600" b="1" u="sng">
            <a:latin typeface="+mj-lt"/>
          </a:endParaRPr>
        </a:p>
        <a:p>
          <a:r>
            <a:rPr lang="nb-NO" sz="1100" b="0" i="1" u="none" strike="noStrike">
              <a:solidFill>
                <a:schemeClr val="tx1"/>
              </a:solidFill>
              <a:effectLst/>
              <a:latin typeface="+mj-lt"/>
              <a:ea typeface="+mn-ea"/>
              <a:cs typeface="Calibri" panose="020F0502020204030204" pitchFamily="34" charset="0"/>
            </a:rPr>
            <a:t>Informasjonen i dette arket forklarer alle arkfanene i verktøyet.</a:t>
          </a:r>
          <a:endParaRPr lang="nb-NO" sz="1100">
            <a:latin typeface="+mj-lt"/>
            <a:cs typeface="Calibri" panose="020F0502020204030204" pitchFamily="34" charset="0"/>
          </a:endParaRPr>
        </a:p>
        <a:p>
          <a:endParaRPr lang="nb-NO" sz="1100">
            <a:latin typeface="+mj-lt"/>
            <a:cs typeface="Calibri" panose="020F0502020204030204" pitchFamily="34" charset="0"/>
          </a:endParaRPr>
        </a:p>
        <a:p>
          <a:r>
            <a:rPr lang="nb-NO" sz="1100">
              <a:solidFill>
                <a:schemeClr val="tx1"/>
              </a:solidFill>
              <a:effectLst/>
              <a:latin typeface="+mn-lt"/>
              <a:ea typeface="+mn-ea"/>
              <a:cs typeface="+mn-cs"/>
            </a:rPr>
            <a:t>[MODELLNAVN] er en modell for samfunnsøkonomisk verdsetting av ruteleiekonflikter. Modellen</a:t>
          </a:r>
          <a:r>
            <a:rPr lang="nb-NO" sz="1100" baseline="0">
              <a:solidFill>
                <a:schemeClr val="tx1"/>
              </a:solidFill>
              <a:effectLst/>
              <a:latin typeface="+mn-lt"/>
              <a:ea typeface="+mn-ea"/>
              <a:cs typeface="+mn-cs"/>
            </a:rPr>
            <a:t> </a:t>
          </a:r>
          <a:r>
            <a:rPr lang="nb-NO" sz="1100">
              <a:solidFill>
                <a:schemeClr val="tx1"/>
              </a:solidFill>
              <a:effectLst/>
              <a:latin typeface="+mn-lt"/>
              <a:ea typeface="+mn-ea"/>
              <a:cs typeface="+mn-cs"/>
            </a:rPr>
            <a:t>er utformet</a:t>
          </a:r>
          <a:r>
            <a:rPr lang="nb-NO" sz="1100" baseline="0">
              <a:solidFill>
                <a:schemeClr val="tx1"/>
              </a:solidFill>
              <a:effectLst/>
              <a:latin typeface="+mn-lt"/>
              <a:ea typeface="+mn-ea"/>
              <a:cs typeface="+mn-cs"/>
            </a:rPr>
            <a:t> for å på en enkel og automatisert måte kunne beregne relevante nytte- og kostnadsvirkninger ved en ruteleiekonflikt. Modellen håndterer konflikt mellom flere persontog, konflikt mellom flere godstog, og konflikt mellom godstog og persontog. Modellen er inspirert og tett knyttet til Jernbanedirektoratets modell for beregning av nytte- og kostnadsvirkninger; SAGA. </a:t>
          </a:r>
          <a:endParaRPr lang="nb-NO">
            <a:effectLst/>
          </a:endParaRPr>
        </a:p>
        <a:p>
          <a:endParaRPr lang="nb-NO" sz="1100" baseline="0">
            <a:latin typeface="+mj-lt"/>
            <a:cs typeface="Calibri" panose="020F0502020204030204" pitchFamily="34" charset="0"/>
          </a:endParaRPr>
        </a:p>
        <a:p>
          <a:r>
            <a:rPr lang="nb-NO" sz="1100" baseline="0">
              <a:solidFill>
                <a:schemeClr val="tx1"/>
              </a:solidFill>
              <a:effectLst/>
              <a:latin typeface="+mn-lt"/>
              <a:ea typeface="+mn-ea"/>
              <a:cs typeface="+mn-cs"/>
            </a:rPr>
            <a:t>Brukeren legger først inn inndata i angitte arkfaner. Verktøyet behandler så inndataene vha. ulike standardsatser og forutsetninger, for så å beregne hvilke togalternativ som utløser det største nyttetapet som følger av at toget ikke tildeles ønsket ruteleie.  </a:t>
          </a:r>
        </a:p>
        <a:p>
          <a:endParaRPr lang="nb-NO">
            <a:effectLst/>
          </a:endParaRPr>
        </a:p>
        <a:p>
          <a:r>
            <a:rPr lang="nb-NO" sz="1100" baseline="0">
              <a:solidFill>
                <a:schemeClr val="tx1"/>
              </a:solidFill>
              <a:effectLst/>
              <a:latin typeface="+mn-lt"/>
              <a:ea typeface="+mn-ea"/>
              <a:cs typeface="+mn-cs"/>
            </a:rPr>
            <a:t>I arkfane "0.2 Brukerveiledning" gis det en visuell fremstilling av modellverktøyet, og det er forklart hvilke arkfaner brukeren skal fylle ut. Det anbefales at "0.2 Brukerveiledning" leses før man bruker modellverktøyet første gang.</a:t>
          </a:r>
          <a:endParaRPr lang="nb-NO">
            <a:effectLst/>
          </a:endParaRPr>
        </a:p>
        <a:p>
          <a:endParaRPr lang="nb-NO" sz="1100">
            <a:solidFill>
              <a:schemeClr val="tx1"/>
            </a:solidFill>
            <a:effectLst/>
            <a:latin typeface="+mn-lt"/>
            <a:ea typeface="+mn-ea"/>
            <a:cs typeface="+mn-cs"/>
          </a:endParaRPr>
        </a:p>
        <a:p>
          <a:r>
            <a:rPr lang="nb-NO" sz="1100">
              <a:solidFill>
                <a:schemeClr val="tx1"/>
              </a:solidFill>
              <a:effectLst/>
              <a:latin typeface="+mn-lt"/>
              <a:ea typeface="+mn-ea"/>
              <a:cs typeface="+mn-cs"/>
            </a:rPr>
            <a:t>Første</a:t>
          </a:r>
          <a:r>
            <a:rPr lang="nb-NO" sz="1100" baseline="0">
              <a:solidFill>
                <a:schemeClr val="tx1"/>
              </a:solidFill>
              <a:effectLst/>
              <a:latin typeface="+mn-lt"/>
              <a:ea typeface="+mn-ea"/>
              <a:cs typeface="+mn-cs"/>
            </a:rPr>
            <a:t> versjon av [MODELLNAVN] </a:t>
          </a:r>
          <a:r>
            <a:rPr lang="nb-NO" sz="1100">
              <a:solidFill>
                <a:schemeClr val="tx1"/>
              </a:solidFill>
              <a:effectLst/>
              <a:latin typeface="+mn-lt"/>
              <a:ea typeface="+mn-ea"/>
              <a:cs typeface="+mn-cs"/>
            </a:rPr>
            <a:t>er utviklet av Oslo Economics i</a:t>
          </a:r>
          <a:r>
            <a:rPr lang="nb-NO" sz="1100" baseline="0">
              <a:solidFill>
                <a:schemeClr val="tx1"/>
              </a:solidFill>
              <a:effectLst/>
              <a:latin typeface="+mn-lt"/>
              <a:ea typeface="+mn-ea"/>
              <a:cs typeface="+mn-cs"/>
            </a:rPr>
            <a:t> perioden januar-april 2022. </a:t>
          </a:r>
          <a:r>
            <a:rPr lang="nb-NO" sz="1100">
              <a:solidFill>
                <a:schemeClr val="tx1"/>
              </a:solidFill>
              <a:effectLst/>
              <a:latin typeface="+mn-lt"/>
              <a:ea typeface="+mn-ea"/>
              <a:cs typeface="+mn-cs"/>
            </a:rPr>
            <a:t>Det</a:t>
          </a:r>
          <a:r>
            <a:rPr lang="nb-NO" sz="1100" baseline="0">
              <a:solidFill>
                <a:schemeClr val="tx1"/>
              </a:solidFill>
              <a:effectLst/>
              <a:latin typeface="+mn-lt"/>
              <a:ea typeface="+mn-ea"/>
              <a:cs typeface="+mn-cs"/>
            </a:rPr>
            <a:t> er Bane NOR som eier og forvalter modellen. </a:t>
          </a:r>
          <a:r>
            <a:rPr lang="nb-NO" sz="1100">
              <a:solidFill>
                <a:schemeClr val="tx1"/>
              </a:solidFill>
              <a:effectLst/>
              <a:latin typeface="+mn-lt"/>
              <a:ea typeface="+mn-ea"/>
              <a:cs typeface="+mn-cs"/>
            </a:rPr>
            <a:t>Kontaktperson i Bane NOR er XXX.</a:t>
          </a:r>
          <a:r>
            <a:rPr lang="nb-NO" sz="1100" baseline="0">
              <a:solidFill>
                <a:schemeClr val="tx1"/>
              </a:solidFill>
              <a:effectLst/>
              <a:latin typeface="+mn-lt"/>
              <a:ea typeface="+mn-ea"/>
              <a:cs typeface="+mn-cs"/>
            </a:rPr>
            <a:t> </a:t>
          </a:r>
          <a:r>
            <a:rPr lang="nb-NO" sz="1100">
              <a:solidFill>
                <a:schemeClr val="tx1"/>
              </a:solidFill>
              <a:effectLst/>
              <a:latin typeface="+mn-lt"/>
              <a:ea typeface="+mn-ea"/>
              <a:cs typeface="+mn-cs"/>
            </a:rPr>
            <a:t>E-post: XXX</a:t>
          </a:r>
          <a:endParaRPr lang="nb-NO">
            <a:effectLst/>
          </a:endParaRPr>
        </a:p>
      </xdr:txBody>
    </xdr:sp>
    <xdr:clientData/>
  </xdr:oneCellAnchor>
  <xdr:oneCellAnchor>
    <xdr:from>
      <xdr:col>1</xdr:col>
      <xdr:colOff>0</xdr:colOff>
      <xdr:row>18</xdr:row>
      <xdr:rowOff>37788</xdr:rowOff>
    </xdr:from>
    <xdr:ext cx="12989722" cy="2204072"/>
    <xdr:sp macro="" textlink="">
      <xdr:nvSpPr>
        <xdr:cNvPr id="4" name="TekstSylinder 3">
          <a:extLst>
            <a:ext uri="{FF2B5EF4-FFF2-40B4-BE49-F238E27FC236}">
              <a16:creationId xmlns:a16="http://schemas.microsoft.com/office/drawing/2014/main" id="{F9687E2A-6565-4C25-80D5-7F6FF848DB79}"/>
            </a:ext>
          </a:extLst>
        </xdr:cNvPr>
        <xdr:cNvSpPr txBox="1"/>
      </xdr:nvSpPr>
      <xdr:spPr>
        <a:xfrm>
          <a:off x="821267" y="3881655"/>
          <a:ext cx="12989722" cy="2204072"/>
        </a:xfrm>
        <a:prstGeom prst="rect">
          <a:avLst/>
        </a:prstGeom>
        <a:solidFill>
          <a:srgbClr val="D8E4BC"/>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600" b="1" u="sng">
              <a:latin typeface="+mj-lt"/>
            </a:rPr>
            <a:t>INFORMSJON</a:t>
          </a:r>
          <a:r>
            <a:rPr lang="nb-NO" sz="1600" b="1" u="sng" baseline="0">
              <a:latin typeface="+mj-lt"/>
            </a:rPr>
            <a:t> OM CASE SOM ANALYSERES (FYLLES UT AV BRUKER) </a:t>
          </a:r>
          <a:endParaRPr lang="nb-NO" sz="1600" b="1" u="sng">
            <a:latin typeface="+mj-lt"/>
          </a:endParaRPr>
        </a:p>
        <a:p>
          <a:r>
            <a:rPr lang="nb-NO" sz="1100" b="0" i="1" u="none" strike="noStrike">
              <a:solidFill>
                <a:schemeClr val="tx1"/>
              </a:solidFill>
              <a:effectLst/>
              <a:latin typeface="+mj-lt"/>
              <a:ea typeface="+mn-ea"/>
              <a:cs typeface="Calibri" panose="020F0502020204030204" pitchFamily="34" charset="0"/>
            </a:rPr>
            <a:t>Navn:</a:t>
          </a:r>
          <a:endParaRPr lang="nb-NO" sz="1100" i="1">
            <a:latin typeface="+mj-lt"/>
            <a:cs typeface="Calibri" panose="020F0502020204030204" pitchFamily="34" charset="0"/>
          </a:endParaRPr>
        </a:p>
        <a:p>
          <a:endParaRPr lang="nb-NO" sz="1100">
            <a:latin typeface="+mj-lt"/>
            <a:cs typeface="Calibri" panose="020F0502020204030204" pitchFamily="34" charset="0"/>
          </a:endParaRPr>
        </a:p>
        <a:p>
          <a:r>
            <a:rPr lang="nb-NO" sz="1100">
              <a:latin typeface="+mj-lt"/>
              <a:cs typeface="Calibri" panose="020F0502020204030204" pitchFamily="34" charset="0"/>
            </a:rPr>
            <a:t>Generelt</a:t>
          </a:r>
          <a:r>
            <a:rPr lang="nb-NO" sz="1100" baseline="0">
              <a:latin typeface="+mj-lt"/>
              <a:cs typeface="Calibri" panose="020F0502020204030204" pitchFamily="34" charset="0"/>
            </a:rPr>
            <a:t> om ruteleiekonflikten:</a:t>
          </a:r>
        </a:p>
        <a:p>
          <a:endParaRPr lang="nb-NO" sz="1100" baseline="0">
            <a:latin typeface="+mj-lt"/>
            <a:cs typeface="Calibri" panose="020F0502020204030204" pitchFamily="34" charset="0"/>
          </a:endParaRPr>
        </a:p>
        <a:p>
          <a:r>
            <a:rPr lang="nb-NO" sz="1100" baseline="0">
              <a:latin typeface="+mj-lt"/>
              <a:cs typeface="Calibri" panose="020F0502020204030204" pitchFamily="34" charset="0"/>
            </a:rPr>
            <a:t>Alternativ A: </a:t>
          </a:r>
        </a:p>
        <a:p>
          <a:endParaRPr lang="nb-NO" sz="1100" baseline="0">
            <a:latin typeface="+mj-lt"/>
            <a:cs typeface="Calibri" panose="020F0502020204030204" pitchFamily="34" charset="0"/>
          </a:endParaRPr>
        </a:p>
        <a:p>
          <a:r>
            <a:rPr lang="nb-NO" sz="1100">
              <a:latin typeface="+mj-lt"/>
            </a:rPr>
            <a:t>Alternativ</a:t>
          </a:r>
          <a:r>
            <a:rPr lang="nb-NO" sz="1100" baseline="0">
              <a:latin typeface="+mj-lt"/>
            </a:rPr>
            <a:t> B:</a:t>
          </a:r>
          <a:endParaRPr lang="nb-NO" sz="1100">
            <a:latin typeface="+mj-lt"/>
          </a:endParaRPr>
        </a:p>
        <a:p>
          <a:endParaRPr lang="nb-NO" sz="1100">
            <a:latin typeface="+mj-lt"/>
          </a:endParaRPr>
        </a:p>
        <a:p>
          <a:r>
            <a:rPr lang="nb-NO" sz="1100">
              <a:latin typeface="+mj-lt"/>
            </a:rPr>
            <a:t>Resultat:</a:t>
          </a:r>
          <a:r>
            <a:rPr lang="nb-NO" sz="1100" baseline="0">
              <a:latin typeface="+mj-lt"/>
            </a:rPr>
            <a:t> </a:t>
          </a:r>
        </a:p>
        <a:p>
          <a:endParaRPr lang="nb-NO" sz="1100" baseline="0">
            <a:latin typeface="+mj-lt"/>
          </a:endParaRPr>
        </a:p>
        <a:p>
          <a:r>
            <a:rPr lang="nb-NO" sz="1100" baseline="0">
              <a:latin typeface="+mj-lt"/>
            </a:rPr>
            <a:t>Konklusjon: </a:t>
          </a:r>
          <a:endParaRPr lang="nb-NO" sz="1100">
            <a:latin typeface="+mj-lt"/>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xdr:col>
      <xdr:colOff>19626</xdr:colOff>
      <xdr:row>0</xdr:row>
      <xdr:rowOff>31750</xdr:rowOff>
    </xdr:from>
    <xdr:ext cx="11664374" cy="706604"/>
    <xdr:sp macro="" textlink="">
      <xdr:nvSpPr>
        <xdr:cNvPr id="2" name="TekstSylinder 1">
          <a:extLst>
            <a:ext uri="{FF2B5EF4-FFF2-40B4-BE49-F238E27FC236}">
              <a16:creationId xmlns:a16="http://schemas.microsoft.com/office/drawing/2014/main" id="{7408DA6E-2953-4815-AB44-A39B26DA57BC}"/>
            </a:ext>
          </a:extLst>
        </xdr:cNvPr>
        <xdr:cNvSpPr txBox="1"/>
      </xdr:nvSpPr>
      <xdr:spPr>
        <a:xfrm>
          <a:off x="445076" y="31750"/>
          <a:ext cx="11664374" cy="706604"/>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Godsvaregrupper</a:t>
          </a:r>
          <a:endParaRPr lang="nb-NO" sz="1400">
            <a:effectLst/>
          </a:endParaRPr>
        </a:p>
        <a:p>
          <a:r>
            <a:rPr lang="nb-NO" sz="1100" b="0" i="0">
              <a:solidFill>
                <a:schemeClr val="tx1"/>
              </a:solidFill>
              <a:effectLst/>
              <a:latin typeface="+mn-lt"/>
              <a:ea typeface="+mn-ea"/>
              <a:cs typeface="+mn-cs"/>
            </a:rPr>
            <a:t>I dette arket gjøres nødvendige mellomregninger for</a:t>
          </a:r>
          <a:r>
            <a:rPr lang="nb-NO" sz="1100" b="0" i="0" baseline="0">
              <a:solidFill>
                <a:schemeClr val="tx1"/>
              </a:solidFill>
              <a:effectLst/>
              <a:latin typeface="+mn-lt"/>
              <a:ea typeface="+mn-ea"/>
              <a:cs typeface="+mn-cs"/>
            </a:rPr>
            <a:t> å identifiser transportkostnader for ulike godstyper, nærmere bestemt kroner per tonntime. I denne arkfanen benyttes kostnadsestimater som ligger i Nasjonal Godsmodell, som gjelder per feb. 2022 og de ulike varegruppene som gjaldt i NGM 1999 (ettersom at denne listen er mindre omfattende og sammenfaller i større grad med tidskostnadene for godsvarer i TØI-rapport 1680/2019).</a:t>
          </a:r>
          <a:endParaRPr lang="nb-NO" sz="1400">
            <a:effectLst/>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19476</xdr:colOff>
      <xdr:row>0</xdr:row>
      <xdr:rowOff>54428</xdr:rowOff>
    </xdr:from>
    <xdr:ext cx="6914030" cy="553037"/>
    <xdr:sp macro="" textlink="">
      <xdr:nvSpPr>
        <xdr:cNvPr id="4" name="TekstSylinder 3">
          <a:extLst>
            <a:ext uri="{FF2B5EF4-FFF2-40B4-BE49-F238E27FC236}">
              <a16:creationId xmlns:a16="http://schemas.microsoft.com/office/drawing/2014/main" id="{F5E4C03C-186E-41AA-8177-B4540DA95436}"/>
            </a:ext>
          </a:extLst>
        </xdr:cNvPr>
        <xdr:cNvSpPr txBox="1"/>
      </xdr:nvSpPr>
      <xdr:spPr>
        <a:xfrm>
          <a:off x="445833" y="54428"/>
          <a:ext cx="6914030"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i="0" u="none" strike="noStrike">
              <a:solidFill>
                <a:schemeClr val="tx1"/>
              </a:solidFill>
              <a:effectLst/>
              <a:latin typeface="+mn-lt"/>
              <a:ea typeface="+mn-ea"/>
              <a:cs typeface="+mn-cs"/>
            </a:rPr>
            <a:t>Skjult</a:t>
          </a:r>
          <a:r>
            <a:rPr lang="nb-NO" sz="1100" b="1" i="0" u="none" strike="noStrike" baseline="0">
              <a:solidFill>
                <a:schemeClr val="tx1"/>
              </a:solidFill>
              <a:effectLst/>
              <a:latin typeface="+mn-lt"/>
              <a:ea typeface="+mn-ea"/>
              <a:cs typeface="+mn-cs"/>
            </a:rPr>
            <a:t> ventetid person - Alternativ A</a:t>
          </a:r>
          <a:endParaRPr lang="nb-NO" sz="1100" b="0"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gjøres</a:t>
          </a:r>
          <a:r>
            <a:rPr lang="nb-NO" sz="1100" b="0" i="0" u="none" strike="noStrike" baseline="0">
              <a:solidFill>
                <a:schemeClr val="tx1"/>
              </a:solidFill>
              <a:effectLst/>
              <a:latin typeface="+mj-lt"/>
              <a:ea typeface="+mn-ea"/>
              <a:cs typeface="Calibri" panose="020F0502020204030204" pitchFamily="34" charset="0"/>
            </a:rPr>
            <a:t> det beregninger basert på innregistrert data om ruteplan for persontog og reisedata. Det gjøres kun beregninger hvis alternativ A er et persontog.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xdr:col>
      <xdr:colOff>19476</xdr:colOff>
      <xdr:row>0</xdr:row>
      <xdr:rowOff>54428</xdr:rowOff>
    </xdr:from>
    <xdr:ext cx="6914030" cy="553037"/>
    <xdr:sp macro="" textlink="">
      <xdr:nvSpPr>
        <xdr:cNvPr id="2" name="TekstSylinder 1">
          <a:extLst>
            <a:ext uri="{FF2B5EF4-FFF2-40B4-BE49-F238E27FC236}">
              <a16:creationId xmlns:a16="http://schemas.microsoft.com/office/drawing/2014/main" id="{58A27633-595A-4858-B023-71D85721255D}"/>
            </a:ext>
          </a:extLst>
        </xdr:cNvPr>
        <xdr:cNvSpPr txBox="1"/>
      </xdr:nvSpPr>
      <xdr:spPr>
        <a:xfrm>
          <a:off x="448101" y="54428"/>
          <a:ext cx="6914030"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i="0" u="none" strike="noStrike">
              <a:solidFill>
                <a:schemeClr val="tx1"/>
              </a:solidFill>
              <a:effectLst/>
              <a:latin typeface="+mn-lt"/>
              <a:ea typeface="+mn-ea"/>
              <a:cs typeface="+mn-cs"/>
            </a:rPr>
            <a:t>Skjult</a:t>
          </a:r>
          <a:r>
            <a:rPr lang="nb-NO" sz="1100" b="1" i="0" u="none" strike="noStrike" baseline="0">
              <a:solidFill>
                <a:schemeClr val="tx1"/>
              </a:solidFill>
              <a:effectLst/>
              <a:latin typeface="+mn-lt"/>
              <a:ea typeface="+mn-ea"/>
              <a:cs typeface="+mn-cs"/>
            </a:rPr>
            <a:t> ventetid person - Alternativ B</a:t>
          </a:r>
          <a:endParaRPr lang="nb-NO" sz="1100" b="0"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gjøres</a:t>
          </a:r>
          <a:r>
            <a:rPr lang="nb-NO" sz="1100" b="0" i="0" u="none" strike="noStrike" baseline="0">
              <a:solidFill>
                <a:schemeClr val="tx1"/>
              </a:solidFill>
              <a:effectLst/>
              <a:latin typeface="+mj-lt"/>
              <a:ea typeface="+mn-ea"/>
              <a:cs typeface="Calibri" panose="020F0502020204030204" pitchFamily="34" charset="0"/>
            </a:rPr>
            <a:t> det beregninger basert på innregistrert data om ruteplan for persontog og reisedata. Det gjøres kun beregninger hvis alternativ B er et persontog.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xdr:col>
      <xdr:colOff>25400</xdr:colOff>
      <xdr:row>0</xdr:row>
      <xdr:rowOff>38100</xdr:rowOff>
    </xdr:from>
    <xdr:ext cx="5422900" cy="748538"/>
    <xdr:sp macro="" textlink="">
      <xdr:nvSpPr>
        <xdr:cNvPr id="6" name="TekstSylinder 1">
          <a:extLst>
            <a:ext uri="{FF2B5EF4-FFF2-40B4-BE49-F238E27FC236}">
              <a16:creationId xmlns:a16="http://schemas.microsoft.com/office/drawing/2014/main" id="{A9658B66-18D1-4EA5-9A47-95A64CF71A0A}"/>
            </a:ext>
          </a:extLst>
        </xdr:cNvPr>
        <xdr:cNvSpPr txBox="1"/>
      </xdr:nvSpPr>
      <xdr:spPr>
        <a:xfrm>
          <a:off x="901700" y="38100"/>
          <a:ext cx="5422900" cy="748538"/>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Transportoverføring - Alternativ A</a:t>
          </a:r>
        </a:p>
        <a:p>
          <a:r>
            <a:rPr lang="nb-NO" sz="1100" b="0" i="0" u="none" strike="noStrike">
              <a:solidFill>
                <a:schemeClr val="tx1"/>
              </a:solidFill>
              <a:effectLst/>
              <a:latin typeface="+mj-lt"/>
              <a:ea typeface="+mn-ea"/>
              <a:cs typeface="Calibri" panose="020F0502020204030204" pitchFamily="34" charset="0"/>
            </a:rPr>
            <a:t>I dette arket beregner</a:t>
          </a:r>
          <a:r>
            <a:rPr lang="nb-NO" sz="1100" b="0" i="0" u="none" strike="noStrike" baseline="0">
              <a:solidFill>
                <a:schemeClr val="tx1"/>
              </a:solidFill>
              <a:effectLst/>
              <a:latin typeface="+mj-lt"/>
              <a:ea typeface="+mn-ea"/>
              <a:cs typeface="Calibri" panose="020F0502020204030204" pitchFamily="34" charset="0"/>
            </a:rPr>
            <a:t> vi nyttetapet knyttet til at personer reiser med andre transportmidler, som følger av at alternativ A ikke får tildelt ruteleie. Det gjøres kun beregninger hvis alternativet er et persontog.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xdr:col>
      <xdr:colOff>25400</xdr:colOff>
      <xdr:row>0</xdr:row>
      <xdr:rowOff>38100</xdr:rowOff>
    </xdr:from>
    <xdr:ext cx="5422900" cy="706604"/>
    <xdr:sp macro="" textlink="">
      <xdr:nvSpPr>
        <xdr:cNvPr id="2" name="TekstSylinder 1">
          <a:extLst>
            <a:ext uri="{FF2B5EF4-FFF2-40B4-BE49-F238E27FC236}">
              <a16:creationId xmlns:a16="http://schemas.microsoft.com/office/drawing/2014/main" id="{824447FD-0673-40E5-9BAB-17679AD0E241}"/>
            </a:ext>
          </a:extLst>
        </xdr:cNvPr>
        <xdr:cNvSpPr txBox="1"/>
      </xdr:nvSpPr>
      <xdr:spPr>
        <a:xfrm>
          <a:off x="451224" y="38100"/>
          <a:ext cx="5422900" cy="706604"/>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Transportoverføring - Alternativ B</a:t>
          </a:r>
          <a:endParaRPr lang="nb-NO" sz="1400">
            <a:effectLst/>
          </a:endParaRPr>
        </a:p>
        <a:p>
          <a:r>
            <a:rPr lang="nb-NO" sz="1100" b="0" i="0">
              <a:solidFill>
                <a:schemeClr val="tx1"/>
              </a:solidFill>
              <a:effectLst/>
              <a:latin typeface="+mn-lt"/>
              <a:ea typeface="+mn-ea"/>
              <a:cs typeface="+mn-cs"/>
            </a:rPr>
            <a:t>I dette arket beregner</a:t>
          </a:r>
          <a:r>
            <a:rPr lang="nb-NO" sz="1100" b="0" i="0" baseline="0">
              <a:solidFill>
                <a:schemeClr val="tx1"/>
              </a:solidFill>
              <a:effectLst/>
              <a:latin typeface="+mn-lt"/>
              <a:ea typeface="+mn-ea"/>
              <a:cs typeface="+mn-cs"/>
            </a:rPr>
            <a:t> vi nyttetapet knyttet til at personer reiser med andre transportmidler, som følger av at alternativ B ikke får tildelt ruteleie. Det gjøres kun beregninger hvis alternativet er et persontog.</a:t>
          </a:r>
          <a:endParaRPr lang="nb-NO" sz="1400">
            <a:effectLst/>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xdr:col>
      <xdr:colOff>19050</xdr:colOff>
      <xdr:row>0</xdr:row>
      <xdr:rowOff>47625</xdr:rowOff>
    </xdr:from>
    <xdr:ext cx="6914030" cy="594971"/>
    <xdr:sp macro="" textlink="">
      <xdr:nvSpPr>
        <xdr:cNvPr id="2" name="TekstSylinder 1">
          <a:extLst>
            <a:ext uri="{FF2B5EF4-FFF2-40B4-BE49-F238E27FC236}">
              <a16:creationId xmlns:a16="http://schemas.microsoft.com/office/drawing/2014/main" id="{F39D19D0-021F-4B99-8583-6146E093C8CA}"/>
            </a:ext>
          </a:extLst>
        </xdr:cNvPr>
        <xdr:cNvSpPr txBox="1"/>
      </xdr:nvSpPr>
      <xdr:spPr>
        <a:xfrm>
          <a:off x="444500" y="47625"/>
          <a:ext cx="6914030"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1400" b="1" i="0" u="none" strike="noStrike">
              <a:solidFill>
                <a:schemeClr val="tx1"/>
              </a:solidFill>
              <a:effectLst/>
              <a:latin typeface="+mn-lt"/>
              <a:ea typeface="+mn-ea"/>
              <a:cs typeface="+mn-cs"/>
            </a:rPr>
            <a:t>Kostnadsberegning</a:t>
          </a:r>
          <a:r>
            <a:rPr lang="nb-NO" sz="1400" b="1" i="0" u="none" strike="noStrike" baseline="0">
              <a:solidFill>
                <a:schemeClr val="tx1"/>
              </a:solidFill>
              <a:effectLst/>
              <a:latin typeface="+mn-lt"/>
              <a:ea typeface="+mn-ea"/>
              <a:cs typeface="+mn-cs"/>
            </a:rPr>
            <a:t> gods - Alternativ A</a:t>
          </a:r>
          <a:endParaRPr lang="nb-NO" sz="1400" b="0"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gjøres</a:t>
          </a:r>
          <a:r>
            <a:rPr lang="nb-NO" sz="1100" b="0" i="0" u="none" strike="noStrike" baseline="0">
              <a:solidFill>
                <a:schemeClr val="tx1"/>
              </a:solidFill>
              <a:effectLst/>
              <a:latin typeface="+mj-lt"/>
              <a:ea typeface="+mn-ea"/>
              <a:cs typeface="Calibri" panose="020F0502020204030204" pitchFamily="34" charset="0"/>
            </a:rPr>
            <a:t> det beregninger basert på innregistrert data om godstog. </a:t>
          </a:r>
          <a:r>
            <a:rPr lang="nb-NO" sz="1100" b="0" i="0" baseline="0">
              <a:solidFill>
                <a:schemeClr val="tx1"/>
              </a:solidFill>
              <a:effectLst/>
              <a:latin typeface="+mn-lt"/>
              <a:ea typeface="+mn-ea"/>
              <a:cs typeface="+mn-cs"/>
            </a:rPr>
            <a:t>Nyttetap for gods som overføres til andre transportmidler og gods som blir transportert på en senere avgang blir beregnet i dette arket.</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xdr:col>
      <xdr:colOff>19050</xdr:colOff>
      <xdr:row>0</xdr:row>
      <xdr:rowOff>47625</xdr:rowOff>
    </xdr:from>
    <xdr:ext cx="6914030" cy="553037"/>
    <xdr:sp macro="" textlink="">
      <xdr:nvSpPr>
        <xdr:cNvPr id="2" name="TekstSylinder 1">
          <a:extLst>
            <a:ext uri="{FF2B5EF4-FFF2-40B4-BE49-F238E27FC236}">
              <a16:creationId xmlns:a16="http://schemas.microsoft.com/office/drawing/2014/main" id="{5D5406EA-D4CE-43CD-89EF-1C3DF33D1132}"/>
            </a:ext>
          </a:extLst>
        </xdr:cNvPr>
        <xdr:cNvSpPr txBox="1"/>
      </xdr:nvSpPr>
      <xdr:spPr>
        <a:xfrm>
          <a:off x="445407" y="47625"/>
          <a:ext cx="6914030"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eaLnBrk="1" fontAlgn="auto" latinLnBrk="0" hangingPunct="1"/>
          <a:r>
            <a:rPr lang="nb-NO" sz="1100" b="1" i="0">
              <a:solidFill>
                <a:schemeClr val="tx1"/>
              </a:solidFill>
              <a:effectLst/>
              <a:latin typeface="+mn-lt"/>
              <a:ea typeface="+mn-ea"/>
              <a:cs typeface="+mn-cs"/>
            </a:rPr>
            <a:t>Kostnadsberegning</a:t>
          </a:r>
          <a:r>
            <a:rPr lang="nb-NO" sz="1100" b="1" i="0" baseline="0">
              <a:solidFill>
                <a:schemeClr val="tx1"/>
              </a:solidFill>
              <a:effectLst/>
              <a:latin typeface="+mn-lt"/>
              <a:ea typeface="+mn-ea"/>
              <a:cs typeface="+mn-cs"/>
            </a:rPr>
            <a:t> gods - Alternativ B</a:t>
          </a:r>
          <a:endParaRPr lang="nb-NO" sz="1400">
            <a:effectLst/>
          </a:endParaRPr>
        </a:p>
        <a:p>
          <a:r>
            <a:rPr lang="nb-NO" sz="1100" b="0" i="0">
              <a:solidFill>
                <a:schemeClr val="tx1"/>
              </a:solidFill>
              <a:effectLst/>
              <a:latin typeface="+mn-lt"/>
              <a:ea typeface="+mn-ea"/>
              <a:cs typeface="+mn-cs"/>
            </a:rPr>
            <a:t>I dette arket gjøres</a:t>
          </a:r>
          <a:r>
            <a:rPr lang="nb-NO" sz="1100" b="0" i="0" baseline="0">
              <a:solidFill>
                <a:schemeClr val="tx1"/>
              </a:solidFill>
              <a:effectLst/>
              <a:latin typeface="+mn-lt"/>
              <a:ea typeface="+mn-ea"/>
              <a:cs typeface="+mn-cs"/>
            </a:rPr>
            <a:t> det beregninger basert på innregistrert data om godstog. Nyttetap for gods som overføres til andre transportmidler og gods som blir transportert på en senere avgang blir beregnet i dette arket.</a:t>
          </a:r>
          <a:endParaRPr lang="nb-NO" sz="1400">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412750</xdr:colOff>
      <xdr:row>0</xdr:row>
      <xdr:rowOff>57150</xdr:rowOff>
    </xdr:from>
    <xdr:ext cx="4405311" cy="594971"/>
    <xdr:sp macro="" textlink="">
      <xdr:nvSpPr>
        <xdr:cNvPr id="2" name="TekstSylinder 1">
          <a:extLst>
            <a:ext uri="{FF2B5EF4-FFF2-40B4-BE49-F238E27FC236}">
              <a16:creationId xmlns:a16="http://schemas.microsoft.com/office/drawing/2014/main" id="{D4DD2DC4-DD9B-44CC-A8E2-6790954F26DF}"/>
            </a:ext>
          </a:extLst>
        </xdr:cNvPr>
        <xdr:cNvSpPr txBox="1"/>
      </xdr:nvSpPr>
      <xdr:spPr>
        <a:xfrm>
          <a:off x="412750" y="57150"/>
          <a:ext cx="4405311"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Marginale</a:t>
          </a:r>
          <a:r>
            <a:rPr lang="nb-NO" sz="1400" b="1" i="0" u="none" strike="noStrike" baseline="0">
              <a:solidFill>
                <a:schemeClr val="tx1"/>
              </a:solidFill>
              <a:effectLst/>
              <a:latin typeface="+mj-lt"/>
              <a:ea typeface="+mn-ea"/>
              <a:cs typeface="Calibri" panose="020F0502020204030204" pitchFamily="34" charset="0"/>
            </a:rPr>
            <a:t> eksternaliteter</a:t>
          </a:r>
          <a:endParaRPr lang="nb-NO" sz="1400" b="1"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beregner</a:t>
          </a:r>
          <a:r>
            <a:rPr lang="nb-NO" sz="1100" b="0" i="0" u="none" strike="noStrike" baseline="0">
              <a:solidFill>
                <a:schemeClr val="tx1"/>
              </a:solidFill>
              <a:effectLst/>
              <a:latin typeface="+mj-lt"/>
              <a:ea typeface="+mn-ea"/>
              <a:cs typeface="Calibri" panose="020F0502020204030204" pitchFamily="34" charset="0"/>
            </a:rPr>
            <a:t> vi nyttetapet knyttet til differanse i marginale eksternaliteter mellom alternativ A og alternativ B.</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xdr:col>
      <xdr:colOff>6350</xdr:colOff>
      <xdr:row>0</xdr:row>
      <xdr:rowOff>69850</xdr:rowOff>
    </xdr:from>
    <xdr:ext cx="7670800" cy="594971"/>
    <xdr:sp macro="" textlink="">
      <xdr:nvSpPr>
        <xdr:cNvPr id="2" name="TekstSylinder 1">
          <a:extLst>
            <a:ext uri="{FF2B5EF4-FFF2-40B4-BE49-F238E27FC236}">
              <a16:creationId xmlns:a16="http://schemas.microsoft.com/office/drawing/2014/main" id="{2D76C29C-8931-44DF-BD9C-6871B03A14C8}"/>
            </a:ext>
          </a:extLst>
        </xdr:cNvPr>
        <xdr:cNvSpPr txBox="1"/>
      </xdr:nvSpPr>
      <xdr:spPr>
        <a:xfrm>
          <a:off x="431800" y="69850"/>
          <a:ext cx="7670800"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Nyttetap</a:t>
          </a:r>
        </a:p>
        <a:p>
          <a:r>
            <a:rPr lang="nb-NO" sz="1100" b="0" i="0" u="none" strike="noStrike">
              <a:solidFill>
                <a:schemeClr val="tx1"/>
              </a:solidFill>
              <a:effectLst/>
              <a:latin typeface="+mj-lt"/>
              <a:ea typeface="+mn-ea"/>
              <a:cs typeface="Calibri" panose="020F0502020204030204" pitchFamily="34" charset="0"/>
            </a:rPr>
            <a:t>I dette arket</a:t>
          </a:r>
          <a:r>
            <a:rPr lang="nb-NO" sz="1100" b="0" i="0" u="none" strike="noStrike" baseline="0">
              <a:solidFill>
                <a:schemeClr val="tx1"/>
              </a:solidFill>
              <a:effectLst/>
              <a:latin typeface="+mj-lt"/>
              <a:ea typeface="+mn-ea"/>
              <a:cs typeface="Calibri" panose="020F0502020204030204" pitchFamily="34" charset="0"/>
            </a:rPr>
            <a:t> presenteres resultatene fra beregningene gjennomført i modellens nivå 2, nærmere bestemt nyttetapet som følger av at togalternativ A og B ikke får tildelt ruteleie. </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oneCellAnchor>
    <xdr:from>
      <xdr:col>3</xdr:col>
      <xdr:colOff>323850</xdr:colOff>
      <xdr:row>0</xdr:row>
      <xdr:rowOff>342900</xdr:rowOff>
    </xdr:from>
    <xdr:ext cx="4724400" cy="1823513"/>
    <xdr:sp macro="" textlink="">
      <xdr:nvSpPr>
        <xdr:cNvPr id="3" name="TekstSylinder 2">
          <a:extLst>
            <a:ext uri="{FF2B5EF4-FFF2-40B4-BE49-F238E27FC236}">
              <a16:creationId xmlns:a16="http://schemas.microsoft.com/office/drawing/2014/main" id="{C1EE3D93-28C9-4815-B556-AF25DEDABFB9}"/>
            </a:ext>
          </a:extLst>
        </xdr:cNvPr>
        <xdr:cNvSpPr txBox="1"/>
      </xdr:nvSpPr>
      <xdr:spPr>
        <a:xfrm>
          <a:off x="8413750" y="342900"/>
          <a:ext cx="4724400" cy="1823513"/>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Merknad</a:t>
          </a:r>
          <a:endParaRPr lang="nb-NO" sz="1400">
            <a:effectLst/>
          </a:endParaRPr>
        </a:p>
        <a:p>
          <a:r>
            <a:rPr lang="nb-NO" sz="1100" b="0" i="0">
              <a:solidFill>
                <a:schemeClr val="tx1"/>
              </a:solidFill>
              <a:effectLst/>
              <a:latin typeface="+mn-lt"/>
              <a:ea typeface="+mn-ea"/>
              <a:cs typeface="+mn-cs"/>
            </a:rPr>
            <a:t>Modellverktøyet</a:t>
          </a:r>
          <a:r>
            <a:rPr lang="nb-NO" sz="1100" b="0" i="0" baseline="0">
              <a:solidFill>
                <a:schemeClr val="tx1"/>
              </a:solidFill>
              <a:effectLst/>
              <a:latin typeface="+mn-lt"/>
              <a:ea typeface="+mn-ea"/>
              <a:cs typeface="+mn-cs"/>
            </a:rPr>
            <a:t> er generelt utformet for å kunne benyttes ved alle mulige konflikter på alle banestrekninger i Norge. Resultatet i dette arket er derfor basert på en rekke forutsetninger. Modellen beregner nyttetap som følger av tidsforskyvning, transportoverføring, eksternaliteter og driftskostnader (tomtogkjøring). Det kan være konfliktspesifikke konsekvenser som er vesentlige i en samfunnsøkopnomisk vurdering og som burde tas hensyn til i en samlet vurdering. Dersom det er konfliktspesifikke konsekvenser skal dette beskrives i boksen "Konfliktspesifikke vurderinger og konklusjon" i ark </a:t>
          </a:r>
          <a:r>
            <a:rPr lang="nb-NO" sz="1100" b="0" i="1" baseline="0">
              <a:solidFill>
                <a:schemeClr val="tx1"/>
              </a:solidFill>
              <a:effectLst/>
              <a:latin typeface="+mn-lt"/>
              <a:ea typeface="+mn-ea"/>
              <a:cs typeface="+mn-cs"/>
            </a:rPr>
            <a:t>4.1 Følsomhetsmodul. </a:t>
          </a:r>
          <a:r>
            <a:rPr lang="nb-NO" sz="1100" b="0" i="0" baseline="0">
              <a:solidFill>
                <a:schemeClr val="tx1"/>
              </a:solidFill>
              <a:effectLst/>
              <a:latin typeface="+mn-lt"/>
              <a:ea typeface="+mn-ea"/>
              <a:cs typeface="+mn-cs"/>
            </a:rPr>
            <a:t>Brukeren/analytikeren må selv vurdere hvilken vekt som skal legges til konfliktspesifikke vurderinger. </a:t>
          </a:r>
          <a:endParaRPr lang="nb-NO" sz="1400">
            <a:effectLst/>
          </a:endParaRP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412750</xdr:colOff>
      <xdr:row>0</xdr:row>
      <xdr:rowOff>50800</xdr:rowOff>
    </xdr:from>
    <xdr:ext cx="4405311" cy="594971"/>
    <xdr:sp macro="" textlink="">
      <xdr:nvSpPr>
        <xdr:cNvPr id="2" name="TekstSylinder 1">
          <a:extLst>
            <a:ext uri="{FF2B5EF4-FFF2-40B4-BE49-F238E27FC236}">
              <a16:creationId xmlns:a16="http://schemas.microsoft.com/office/drawing/2014/main" id="{A6486703-867E-42BC-8AEE-A042BE303FDB}"/>
            </a:ext>
          </a:extLst>
        </xdr:cNvPr>
        <xdr:cNvSpPr txBox="1"/>
      </xdr:nvSpPr>
      <xdr:spPr>
        <a:xfrm>
          <a:off x="412750" y="50800"/>
          <a:ext cx="4405311"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Følsomhetsanalyse</a:t>
          </a:r>
        </a:p>
        <a:p>
          <a:r>
            <a:rPr lang="nb-NO" sz="1100" b="0" i="0" u="none" strike="noStrike">
              <a:solidFill>
                <a:schemeClr val="tx1"/>
              </a:solidFill>
              <a:effectLst/>
              <a:latin typeface="+mj-lt"/>
              <a:ea typeface="+mn-ea"/>
              <a:cs typeface="Calibri" panose="020F0502020204030204" pitchFamily="34" charset="0"/>
            </a:rPr>
            <a:t>I dette arket tester vi resultatets</a:t>
          </a:r>
          <a:r>
            <a:rPr lang="nb-NO" sz="1100" b="0" i="0" u="none" strike="noStrike" baseline="0">
              <a:solidFill>
                <a:schemeClr val="tx1"/>
              </a:solidFill>
              <a:effectLst/>
              <a:latin typeface="+mj-lt"/>
              <a:ea typeface="+mn-ea"/>
              <a:cs typeface="Calibri" panose="020F0502020204030204" pitchFamily="34" charset="0"/>
            </a:rPr>
            <a:t> robusthet ved å justere inputvariabler som benyttes i modellen. Fyll inn prosentvis forskjell i estimatene fra opprinnelig.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twoCellAnchor>
    <xdr:from>
      <xdr:col>6</xdr:col>
      <xdr:colOff>196080</xdr:colOff>
      <xdr:row>0</xdr:row>
      <xdr:rowOff>1000418</xdr:rowOff>
    </xdr:from>
    <xdr:to>
      <xdr:col>11</xdr:col>
      <xdr:colOff>449040</xdr:colOff>
      <xdr:row>18</xdr:row>
      <xdr:rowOff>168796</xdr:rowOff>
    </xdr:to>
    <mc:AlternateContent xmlns:mc="http://schemas.openxmlformats.org/markup-compatibility/2006">
      <mc:Choice xmlns:cx1="http://schemas.microsoft.com/office/drawing/2015/9/8/chartex" Requires="cx1">
        <xdr:graphicFrame macro="">
          <xdr:nvGraphicFramePr>
            <xdr:cNvPr id="9" name="Diagram 2">
              <a:extLst>
                <a:ext uri="{FF2B5EF4-FFF2-40B4-BE49-F238E27FC236}">
                  <a16:creationId xmlns:a16="http://schemas.microsoft.com/office/drawing/2014/main" id="{9B7AA88A-4223-46DF-B830-77A2DDFDCA6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9168630" y="1000418"/>
              <a:ext cx="4539210" cy="3683228"/>
            </a:xfrm>
            <a:prstGeom prst="rect">
              <a:avLst/>
            </a:prstGeom>
            <a:solidFill>
              <a:prstClr val="white"/>
            </a:solidFill>
            <a:ln w="1">
              <a:solidFill>
                <a:prstClr val="green"/>
              </a:solidFill>
            </a:ln>
          </xdr:spPr>
          <xdr:txBody>
            <a:bodyPr vertOverflow="clip" horzOverflow="clip"/>
            <a:lstStyle/>
            <a:p>
              <a:r>
                <a:rPr lang="nb-NO" sz="1100"/>
                <a:t>Diagrammet er ikke tilgjengelig i din versjon av Excel.
Hvis du redigerer denne figuren eller lagrer denne arbeidsboken i et annet filformat, blir diagrammet ødelagt for godt.</a:t>
              </a:r>
            </a:p>
          </xdr:txBody>
        </xdr:sp>
      </mc:Fallback>
    </mc:AlternateContent>
    <xdr:clientData/>
  </xdr:twoCellAnchor>
  <xdr:oneCellAnchor>
    <xdr:from>
      <xdr:col>1</xdr:col>
      <xdr:colOff>9524</xdr:colOff>
      <xdr:row>26</xdr:row>
      <xdr:rowOff>68542</xdr:rowOff>
    </xdr:from>
    <xdr:ext cx="11923059" cy="4197880"/>
    <xdr:sp macro="" textlink="">
      <xdr:nvSpPr>
        <xdr:cNvPr id="10" name="TekstSylinder 9">
          <a:extLst>
            <a:ext uri="{FF2B5EF4-FFF2-40B4-BE49-F238E27FC236}">
              <a16:creationId xmlns:a16="http://schemas.microsoft.com/office/drawing/2014/main" id="{2F9DC90C-6F7E-488C-ADEA-2A6451056CD7}"/>
            </a:ext>
          </a:extLst>
        </xdr:cNvPr>
        <xdr:cNvSpPr txBox="1"/>
      </xdr:nvSpPr>
      <xdr:spPr>
        <a:xfrm>
          <a:off x="438149" y="5297767"/>
          <a:ext cx="11923059" cy="4197880"/>
        </a:xfrm>
        <a:prstGeom prst="rect">
          <a:avLst/>
        </a:prstGeom>
        <a:solidFill>
          <a:srgbClr val="D8E4BC"/>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baseline="0">
              <a:solidFill>
                <a:schemeClr val="tx1"/>
              </a:solidFill>
              <a:effectLst/>
              <a:latin typeface="+mj-lt"/>
              <a:ea typeface="+mn-ea"/>
              <a:cs typeface="Calibri" panose="020F0502020204030204" pitchFamily="34" charset="0"/>
            </a:rPr>
            <a:t>Konfliktspesifikke vurderinger og konklusjon (bruker fyller inn konfliktspesifikke vurderinger som kan ha betydning og en endelig konklusjon)</a:t>
          </a: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endParaRPr lang="nb-NO" sz="1400" b="1"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57149</xdr:colOff>
      <xdr:row>1</xdr:row>
      <xdr:rowOff>127000</xdr:rowOff>
    </xdr:from>
    <xdr:ext cx="9360000" cy="1209242"/>
    <xdr:sp macro="" textlink="">
      <xdr:nvSpPr>
        <xdr:cNvPr id="3" name="TekstSylinder 26">
          <a:extLst>
            <a:ext uri="{FF2B5EF4-FFF2-40B4-BE49-F238E27FC236}">
              <a16:creationId xmlns:a16="http://schemas.microsoft.com/office/drawing/2014/main" id="{C6513788-309B-45F6-9091-1D54F37424E7}"/>
            </a:ext>
          </a:extLst>
        </xdr:cNvPr>
        <xdr:cNvSpPr txBox="1"/>
      </xdr:nvSpPr>
      <xdr:spPr>
        <a:xfrm>
          <a:off x="9096561" y="306294"/>
          <a:ext cx="9360000" cy="120924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a:solidFill>
                <a:schemeClr val="tx1"/>
              </a:solidFill>
              <a:effectLst/>
              <a:latin typeface="+mn-lt"/>
              <a:ea typeface="+mn-ea"/>
              <a:cs typeface="+mn-cs"/>
            </a:rPr>
            <a:t>Informasjon</a:t>
          </a:r>
          <a:endParaRPr lang="nb-NO" sz="1400">
            <a:effectLst/>
          </a:endParaRPr>
        </a:p>
        <a:p>
          <a:r>
            <a:rPr lang="nb-NO" sz="1100">
              <a:solidFill>
                <a:schemeClr val="tx1"/>
              </a:solidFill>
              <a:effectLst/>
              <a:latin typeface="+mn-lt"/>
              <a:ea typeface="+mn-ea"/>
              <a:cs typeface="+mn-cs"/>
            </a:rPr>
            <a:t>I denne arkfanen gis en visuell</a:t>
          </a:r>
          <a:r>
            <a:rPr lang="nb-NO" sz="1100" baseline="0">
              <a:solidFill>
                <a:schemeClr val="tx1"/>
              </a:solidFill>
              <a:effectLst/>
              <a:latin typeface="+mn-lt"/>
              <a:ea typeface="+mn-ea"/>
              <a:cs typeface="+mn-cs"/>
            </a:rPr>
            <a:t> fremstilling av hvordan modellen [MODELLNAVN] er bygd opp og hvilke moduler som inngår i de forskjellige beregningstrinnene.</a:t>
          </a:r>
          <a:endParaRPr lang="nb-NO" sz="1400">
            <a:effectLst/>
          </a:endParaRPr>
        </a:p>
        <a:p>
          <a:r>
            <a:rPr lang="nb-NO" sz="1100" b="1" baseline="0">
              <a:solidFill>
                <a:schemeClr val="tx1"/>
              </a:solidFill>
              <a:effectLst/>
              <a:latin typeface="+mn-lt"/>
              <a:ea typeface="+mn-ea"/>
              <a:cs typeface="+mn-cs"/>
            </a:rPr>
            <a:t>Nivå 0: </a:t>
          </a:r>
          <a:r>
            <a:rPr lang="nb-NO" sz="1100" baseline="0">
              <a:solidFill>
                <a:schemeClr val="tx1"/>
              </a:solidFill>
              <a:effectLst/>
              <a:latin typeface="+mn-lt"/>
              <a:ea typeface="+mn-ea"/>
              <a:cs typeface="+mn-cs"/>
            </a:rPr>
            <a:t>I disse fanene finner du informasjon om verktøyet, hvordan verktøyet er bygd opp, kilder og definisjoner. </a:t>
          </a:r>
          <a:endParaRPr lang="nb-NO" sz="1400">
            <a:effectLst/>
          </a:endParaRPr>
        </a:p>
        <a:p>
          <a:r>
            <a:rPr lang="nb-NO" sz="1100" b="1" baseline="0">
              <a:solidFill>
                <a:schemeClr val="tx1"/>
              </a:solidFill>
              <a:effectLst/>
              <a:latin typeface="+mn-lt"/>
              <a:ea typeface="+mn-ea"/>
              <a:cs typeface="+mn-cs"/>
            </a:rPr>
            <a:t>Nivå 1: </a:t>
          </a:r>
          <a:r>
            <a:rPr lang="nb-NO" sz="1100" b="0" i="0">
              <a:solidFill>
                <a:schemeClr val="tx1"/>
              </a:solidFill>
              <a:effectLst/>
              <a:latin typeface="+mn-lt"/>
              <a:ea typeface="+mn-ea"/>
              <a:cs typeface="+mn-cs"/>
            </a:rPr>
            <a:t>All data som er nødvendig for å beregne nyttetap</a:t>
          </a:r>
          <a:r>
            <a:rPr lang="nb-NO" sz="1100" b="0" i="0" baseline="0">
              <a:solidFill>
                <a:schemeClr val="tx1"/>
              </a:solidFill>
              <a:effectLst/>
              <a:latin typeface="+mn-lt"/>
              <a:ea typeface="+mn-ea"/>
              <a:cs typeface="+mn-cs"/>
            </a:rPr>
            <a:t> for hvert av transportalternativene </a:t>
          </a:r>
          <a:r>
            <a:rPr lang="nb-NO" sz="1100" b="0" i="0">
              <a:solidFill>
                <a:schemeClr val="tx1"/>
              </a:solidFill>
              <a:effectLst/>
              <a:latin typeface="+mn-lt"/>
              <a:ea typeface="+mn-ea"/>
              <a:cs typeface="+mn-cs"/>
            </a:rPr>
            <a:t>fylles inn på</a:t>
          </a:r>
          <a:r>
            <a:rPr lang="nb-NO" sz="1100" b="0" i="0" baseline="0">
              <a:solidFill>
                <a:schemeClr val="tx1"/>
              </a:solidFill>
              <a:effectLst/>
              <a:latin typeface="+mn-lt"/>
              <a:ea typeface="+mn-ea"/>
              <a:cs typeface="+mn-cs"/>
            </a:rPr>
            <a:t> </a:t>
          </a:r>
          <a:r>
            <a:rPr lang="nb-NO" sz="1100" b="0" i="0">
              <a:solidFill>
                <a:schemeClr val="tx1"/>
              </a:solidFill>
              <a:effectLst/>
              <a:latin typeface="+mn-lt"/>
              <a:ea typeface="+mn-ea"/>
              <a:cs typeface="+mn-cs"/>
            </a:rPr>
            <a:t>nivå 1.</a:t>
          </a:r>
          <a:r>
            <a:rPr lang="nb-NO" sz="1100">
              <a:solidFill>
                <a:schemeClr val="tx1"/>
              </a:solidFill>
              <a:effectLst/>
              <a:latin typeface="+mn-lt"/>
              <a:ea typeface="+mn-ea"/>
              <a:cs typeface="+mn-cs"/>
            </a:rPr>
            <a:t> </a:t>
          </a:r>
          <a:r>
            <a:rPr lang="nb-NO" sz="1100" baseline="0">
              <a:solidFill>
                <a:schemeClr val="tx1"/>
              </a:solidFill>
              <a:effectLst/>
              <a:latin typeface="+mn-lt"/>
              <a:ea typeface="+mn-ea"/>
              <a:cs typeface="+mn-cs"/>
            </a:rPr>
            <a:t> </a:t>
          </a:r>
          <a:endParaRPr lang="nb-NO" sz="1400">
            <a:effectLst/>
          </a:endParaRPr>
        </a:p>
        <a:p>
          <a:r>
            <a:rPr lang="nb-NO" sz="1100" b="1">
              <a:solidFill>
                <a:schemeClr val="tx1"/>
              </a:solidFill>
              <a:effectLst/>
              <a:latin typeface="+mn-lt"/>
              <a:ea typeface="+mn-ea"/>
              <a:cs typeface="+mn-cs"/>
            </a:rPr>
            <a:t>Nivå 2:</a:t>
          </a:r>
          <a:r>
            <a:rPr lang="nb-NO" sz="1100" b="1" baseline="0">
              <a:solidFill>
                <a:schemeClr val="tx1"/>
              </a:solidFill>
              <a:effectLst/>
              <a:latin typeface="+mn-lt"/>
              <a:ea typeface="+mn-ea"/>
              <a:cs typeface="+mn-cs"/>
            </a:rPr>
            <a:t> </a:t>
          </a:r>
          <a:r>
            <a:rPr lang="nb-NO" sz="1100" b="0" i="0">
              <a:solidFill>
                <a:schemeClr val="tx1"/>
              </a:solidFill>
              <a:effectLst/>
              <a:latin typeface="+mn-lt"/>
              <a:ea typeface="+mn-ea"/>
              <a:cs typeface="+mn-cs"/>
            </a:rPr>
            <a:t>Alle beregninger</a:t>
          </a:r>
          <a:r>
            <a:rPr lang="nb-NO" sz="1100" b="0" i="0" baseline="0">
              <a:solidFill>
                <a:schemeClr val="tx1"/>
              </a:solidFill>
              <a:effectLst/>
              <a:latin typeface="+mn-lt"/>
              <a:ea typeface="+mn-ea"/>
              <a:cs typeface="+mn-cs"/>
            </a:rPr>
            <a:t> </a:t>
          </a:r>
          <a:r>
            <a:rPr lang="nb-NO" sz="1100" b="0" i="0">
              <a:solidFill>
                <a:schemeClr val="tx1"/>
              </a:solidFill>
              <a:effectLst/>
              <a:latin typeface="+mn-lt"/>
              <a:ea typeface="+mn-ea"/>
              <a:cs typeface="+mn-cs"/>
            </a:rPr>
            <a:t>skjer på nivå 2.</a:t>
          </a:r>
          <a:r>
            <a:rPr lang="nb-NO" sz="1100" b="0" i="0" baseline="0">
              <a:solidFill>
                <a:schemeClr val="tx1"/>
              </a:solidFill>
              <a:effectLst/>
              <a:latin typeface="+mn-lt"/>
              <a:ea typeface="+mn-ea"/>
              <a:cs typeface="+mn-cs"/>
            </a:rPr>
            <a:t> Nivå 2-fanene</a:t>
          </a:r>
          <a:r>
            <a:rPr lang="nb-NO" sz="1100" b="0" i="0">
              <a:solidFill>
                <a:schemeClr val="tx1"/>
              </a:solidFill>
              <a:effectLst/>
              <a:latin typeface="+mn-lt"/>
              <a:ea typeface="+mn-ea"/>
              <a:cs typeface="+mn-cs"/>
            </a:rPr>
            <a:t> henter inputdata fra nivå 1.</a:t>
          </a:r>
          <a:r>
            <a:rPr lang="nb-NO" sz="1100">
              <a:solidFill>
                <a:schemeClr val="tx1"/>
              </a:solidFill>
              <a:effectLst/>
              <a:latin typeface="+mn-lt"/>
              <a:ea typeface="+mn-ea"/>
              <a:cs typeface="+mn-cs"/>
            </a:rPr>
            <a:t> </a:t>
          </a:r>
          <a:endParaRPr lang="nb-NO" sz="1400">
            <a:effectLst/>
          </a:endParaRPr>
        </a:p>
        <a:p>
          <a:r>
            <a:rPr lang="nb-NO" sz="1100" b="1">
              <a:solidFill>
                <a:schemeClr val="tx1"/>
              </a:solidFill>
              <a:effectLst/>
              <a:latin typeface="+mn-lt"/>
              <a:ea typeface="+mn-ea"/>
              <a:cs typeface="+mn-cs"/>
            </a:rPr>
            <a:t>Nivå 3: </a:t>
          </a:r>
          <a:r>
            <a:rPr lang="nb-NO" sz="1100" b="0" i="0">
              <a:solidFill>
                <a:schemeClr val="tx1"/>
              </a:solidFill>
              <a:effectLst/>
              <a:latin typeface="+mn-lt"/>
              <a:ea typeface="+mn-ea"/>
              <a:cs typeface="+mn-cs"/>
            </a:rPr>
            <a:t>På nivå 3 blir virkningene</a:t>
          </a:r>
          <a:r>
            <a:rPr lang="nb-NO" sz="1100" b="0" i="0" baseline="0">
              <a:solidFill>
                <a:schemeClr val="tx1"/>
              </a:solidFill>
              <a:effectLst/>
              <a:latin typeface="+mn-lt"/>
              <a:ea typeface="+mn-ea"/>
              <a:cs typeface="+mn-cs"/>
            </a:rPr>
            <a:t> knyttet til de to togalternativene summert og presentert</a:t>
          </a:r>
          <a:r>
            <a:rPr lang="nb-NO" sz="1100" b="0" i="0">
              <a:solidFill>
                <a:schemeClr val="tx1"/>
              </a:solidFill>
              <a:effectLst/>
              <a:latin typeface="+mn-lt"/>
              <a:ea typeface="+mn-ea"/>
              <a:cs typeface="+mn-cs"/>
            </a:rPr>
            <a:t>.</a:t>
          </a:r>
          <a:r>
            <a:rPr lang="nb-NO" sz="1100">
              <a:solidFill>
                <a:schemeClr val="tx1"/>
              </a:solidFill>
              <a:effectLst/>
              <a:latin typeface="+mn-lt"/>
              <a:ea typeface="+mn-ea"/>
              <a:cs typeface="+mn-cs"/>
            </a:rPr>
            <a:t> </a:t>
          </a:r>
          <a:endParaRPr lang="nb-NO" sz="1400">
            <a:effectLst/>
          </a:endParaRPr>
        </a:p>
        <a:p>
          <a:r>
            <a:rPr lang="nb-NO" sz="1100" b="1">
              <a:solidFill>
                <a:schemeClr val="tx1"/>
              </a:solidFill>
              <a:effectLst/>
              <a:latin typeface="+mn-lt"/>
              <a:ea typeface="+mn-ea"/>
              <a:cs typeface="+mn-cs"/>
            </a:rPr>
            <a:t>Nivå</a:t>
          </a:r>
          <a:r>
            <a:rPr lang="nb-NO" sz="1100" b="1" baseline="0">
              <a:solidFill>
                <a:schemeClr val="tx1"/>
              </a:solidFill>
              <a:effectLst/>
              <a:latin typeface="+mn-lt"/>
              <a:ea typeface="+mn-ea"/>
              <a:cs typeface="+mn-cs"/>
            </a:rPr>
            <a:t> 4: </a:t>
          </a:r>
          <a:r>
            <a:rPr lang="nb-NO" sz="1100" b="0" i="0">
              <a:solidFill>
                <a:schemeClr val="tx1"/>
              </a:solidFill>
              <a:effectLst/>
              <a:latin typeface="+mn-lt"/>
              <a:ea typeface="+mn-ea"/>
              <a:cs typeface="+mn-cs"/>
            </a:rPr>
            <a:t>På nivå </a:t>
          </a:r>
          <a:r>
            <a:rPr lang="nb-NO" sz="1100" b="0" i="0" baseline="0">
              <a:solidFill>
                <a:schemeClr val="tx1"/>
              </a:solidFill>
              <a:effectLst/>
              <a:latin typeface="+mn-lt"/>
              <a:ea typeface="+mn-ea"/>
              <a:cs typeface="+mn-cs"/>
            </a:rPr>
            <a:t>4 testes resultatenes robusthen ved å gjennomføre en følsomhetssanalyse.</a:t>
          </a:r>
          <a:endParaRPr lang="nb-NO" sz="1400">
            <a:effectLst/>
          </a:endParaRPr>
        </a:p>
      </xdr:txBody>
    </xdr:sp>
    <xdr:clientData/>
  </xdr:oneCellAnchor>
  <xdr:oneCellAnchor>
    <xdr:from>
      <xdr:col>11</xdr:col>
      <xdr:colOff>50799</xdr:colOff>
      <xdr:row>9</xdr:row>
      <xdr:rowOff>82550</xdr:rowOff>
    </xdr:from>
    <xdr:ext cx="9360000" cy="8251029"/>
    <xdr:sp macro="" textlink="">
      <xdr:nvSpPr>
        <xdr:cNvPr id="8" name="TekstSylinder 27">
          <a:extLst>
            <a:ext uri="{FF2B5EF4-FFF2-40B4-BE49-F238E27FC236}">
              <a16:creationId xmlns:a16="http://schemas.microsoft.com/office/drawing/2014/main" id="{3395F716-E9B0-4590-8768-2B26CB9071CA}"/>
            </a:ext>
          </a:extLst>
        </xdr:cNvPr>
        <xdr:cNvSpPr txBox="1"/>
      </xdr:nvSpPr>
      <xdr:spPr>
        <a:xfrm>
          <a:off x="8991599" y="1682750"/>
          <a:ext cx="9360000" cy="8251029"/>
        </a:xfrm>
        <a:prstGeom prst="rect">
          <a:avLst/>
        </a:prstGeom>
        <a:solidFill>
          <a:srgbClr val="9DBADF"/>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b="1">
              <a:solidFill>
                <a:schemeClr val="tx1"/>
              </a:solidFill>
              <a:effectLst/>
              <a:latin typeface="+mn-lt"/>
              <a:ea typeface="+mn-ea"/>
              <a:cs typeface="+mn-cs"/>
            </a:rPr>
            <a:t>Brukerveiledning til modell</a:t>
          </a:r>
          <a:r>
            <a:rPr lang="nb-NO" sz="1100" b="1" baseline="0">
              <a:solidFill>
                <a:schemeClr val="tx1"/>
              </a:solidFill>
              <a:effectLst/>
              <a:latin typeface="+mn-lt"/>
              <a:ea typeface="+mn-ea"/>
              <a:cs typeface="+mn-cs"/>
            </a:rPr>
            <a:t> for ruteleiekonflikt</a:t>
          </a:r>
          <a:r>
            <a:rPr lang="nb-NO" sz="1100" b="1">
              <a:solidFill>
                <a:schemeClr val="tx1"/>
              </a:solidFill>
              <a:effectLst/>
              <a:latin typeface="+mn-lt"/>
              <a:ea typeface="+mn-ea"/>
              <a:cs typeface="+mn-cs"/>
            </a:rPr>
            <a:t> </a:t>
          </a:r>
          <a:endParaRPr lang="nb-NO" sz="1400">
            <a:effectLst/>
          </a:endParaRPr>
        </a:p>
        <a:p>
          <a:r>
            <a:rPr lang="nb-NO" sz="1100" b="1" baseline="0">
              <a:solidFill>
                <a:schemeClr val="tx1"/>
              </a:solidFill>
              <a:effectLst/>
              <a:latin typeface="+mn-lt"/>
              <a:ea typeface="+mn-ea"/>
              <a:cs typeface="+mn-cs"/>
            </a:rPr>
            <a:t>Generelt: </a:t>
          </a:r>
          <a:r>
            <a:rPr lang="nb-NO" sz="1100" baseline="0">
              <a:solidFill>
                <a:schemeClr val="tx1"/>
              </a:solidFill>
              <a:effectLst/>
              <a:latin typeface="+mn-lt"/>
              <a:ea typeface="+mn-ea"/>
              <a:cs typeface="+mn-cs"/>
            </a:rPr>
            <a:t>[MODELLNAVN] er en modell for samfunnsøkonomisk verdsetting ved ruteleiekonflikter. Modellen brukes til å verdsette togavganger som søker om samme ruteleie. For hvert togalternativ (alternativ A og B) beregnes nyttetapet som følge av at toget ikke blir tildelt ønsket ruteleie. Togalternativet som utløser det største nyttetapet anbefales å få ruteleiet. Det er lagt til grunn at persontogavganger ikke settes opp på et senere tidspunkt, men det antas at togreisende benytter seg av øvrig rutetilbud på jernbane, buss, personbil og fly. For godstransporten er det lagt til et valg om alt, deler eller ikke noe av godset overføres til veitransport dersom ruteleiet ikke tildeles, og en mulighet for å legge til en alternativ togavgang på et senere tidspunkt som kan transportere deler av, eller alt godset. En hovedkomponent i vurderingen av hvilket tog som bør tildeles et ruteleie er tidskostnadene som følger av at togalternativet ikke tildeles ruteleiet, det vil si ekstra tid for personer og gods. For å beregne nyttetap som følger av endret tidsbruk har modellen behov for rutespesifikk informasjon om forventet antall reisende eller mengde gods, type reisende eller type gods og endret tidsbruk hvis togalternativet ikke får tildelt ruteleiet. </a:t>
          </a:r>
          <a:endParaRPr lang="nb-NO" sz="1400">
            <a:effectLst/>
          </a:endParaRPr>
        </a:p>
        <a:p>
          <a:endParaRPr lang="nb-NO" sz="1100" b="1" i="0" baseline="0">
            <a:solidFill>
              <a:schemeClr val="tx1"/>
            </a:solidFill>
            <a:effectLst/>
            <a:latin typeface="+mn-lt"/>
            <a:ea typeface="+mn-ea"/>
            <a:cs typeface="+mn-cs"/>
          </a:endParaRPr>
        </a:p>
        <a:p>
          <a:r>
            <a:rPr lang="nb-NO" sz="1100" b="1" i="0" baseline="0">
              <a:solidFill>
                <a:schemeClr val="tx1"/>
              </a:solidFill>
              <a:effectLst/>
              <a:latin typeface="+mn-lt"/>
              <a:ea typeface="+mn-ea"/>
              <a:cs typeface="+mn-cs"/>
            </a:rPr>
            <a:t>I korte trekk:</a:t>
          </a:r>
          <a:r>
            <a:rPr lang="nb-NO" sz="1100" baseline="0">
              <a:solidFill>
                <a:schemeClr val="tx1"/>
              </a:solidFill>
              <a:effectLst/>
              <a:latin typeface="+mn-lt"/>
              <a:ea typeface="+mn-ea"/>
              <a:cs typeface="+mn-cs"/>
            </a:rPr>
            <a:t> I modellverktøyet [MODELLNAVN] beregnes nyttetap knyttet til de fire virkningene; endret tidsbruk, overføring til andre transportmidler, endring i negative eksternaliteter og endring i driftskostnader og følgevirkninger som følger av at et tog ikke får tildelt et ruteleie.</a:t>
          </a:r>
          <a:endParaRPr lang="nb-NO" sz="1400">
            <a:effectLst/>
          </a:endParaRPr>
        </a:p>
        <a:p>
          <a:endParaRPr lang="nb-NO" sz="1100" b="1" baseline="0">
            <a:solidFill>
              <a:schemeClr val="tx1"/>
            </a:solidFill>
            <a:effectLst/>
            <a:latin typeface="+mn-lt"/>
            <a:ea typeface="+mn-ea"/>
            <a:cs typeface="+mn-cs"/>
          </a:endParaRPr>
        </a:p>
        <a:p>
          <a:r>
            <a:rPr lang="nb-NO" sz="1100" b="1" baseline="0">
              <a:solidFill>
                <a:schemeClr val="tx1"/>
              </a:solidFill>
              <a:effectLst/>
              <a:latin typeface="+mn-lt"/>
              <a:ea typeface="+mn-ea"/>
              <a:cs typeface="+mn-cs"/>
            </a:rPr>
            <a:t>Modellens oppbygging: </a:t>
          </a:r>
          <a:r>
            <a:rPr lang="nb-NO" sz="1100" b="0" baseline="0">
              <a:solidFill>
                <a:schemeClr val="tx1"/>
              </a:solidFill>
              <a:effectLst/>
              <a:latin typeface="+mn-lt"/>
              <a:ea typeface="+mn-ea"/>
              <a:cs typeface="+mn-cs"/>
            </a:rPr>
            <a:t>Modellen</a:t>
          </a:r>
          <a:r>
            <a:rPr lang="nb-NO" sz="1100" baseline="0">
              <a:solidFill>
                <a:schemeClr val="tx1"/>
              </a:solidFill>
              <a:effectLst/>
              <a:latin typeface="+mn-lt"/>
              <a:ea typeface="+mn-ea"/>
              <a:cs typeface="+mn-cs"/>
            </a:rPr>
            <a:t> er en selvstendig fil uten koblinger til andre databaser, systemer eller modeller. Figuren til venstre viser modellens oppbygning, der hver nummererte boks refererer til et ark i Excel-modellen. </a:t>
          </a:r>
          <a:endParaRPr lang="nb-NO" sz="1400">
            <a:effectLst/>
          </a:endParaRPr>
        </a:p>
        <a:p>
          <a:r>
            <a:rPr lang="nb-NO" sz="1100" baseline="0">
              <a:solidFill>
                <a:schemeClr val="tx1"/>
              </a:solidFill>
              <a:effectLst/>
              <a:latin typeface="+mn-lt"/>
              <a:ea typeface="+mn-ea"/>
              <a:cs typeface="+mn-cs"/>
            </a:rPr>
            <a:t>- På nivå 0 er det ark med informasjon om verktøyet, hvordan verktøyet er bygd opp, kilder og definisjoner.</a:t>
          </a:r>
          <a:endParaRPr lang="nb-NO" sz="1400">
            <a:effectLst/>
          </a:endParaRPr>
        </a:p>
        <a:p>
          <a:r>
            <a:rPr lang="nb-NO" sz="1100" baseline="0">
              <a:solidFill>
                <a:schemeClr val="tx1"/>
              </a:solidFill>
              <a:effectLst/>
              <a:latin typeface="+mn-lt"/>
              <a:ea typeface="+mn-ea"/>
              <a:cs typeface="+mn-cs"/>
            </a:rPr>
            <a:t>- På nivå 1 ligger all data som er nødvendig for å beregne nyttetap som følger av å velge transportalternativ A og B. </a:t>
          </a:r>
          <a:endParaRPr lang="nb-NO" sz="1400">
            <a:effectLst/>
          </a:endParaRPr>
        </a:p>
        <a:p>
          <a:r>
            <a:rPr lang="nb-NO" sz="1100" baseline="0">
              <a:solidFill>
                <a:schemeClr val="tx1"/>
              </a:solidFill>
              <a:effectLst/>
              <a:latin typeface="+mn-lt"/>
              <a:ea typeface="+mn-ea"/>
              <a:cs typeface="+mn-cs"/>
            </a:rPr>
            <a:t>- På nivå 2 skjer alle beregningene, som i sum utgjør beregningen av de fire hovedvirkningene; tidsbruk, transportoverføring, eksterne kostnader og driftskostnader ved tomtogkjøring. </a:t>
          </a:r>
          <a:endParaRPr lang="nb-NO" sz="1400">
            <a:effectLst/>
          </a:endParaRPr>
        </a:p>
        <a:p>
          <a:r>
            <a:rPr lang="nb-NO" sz="1100" baseline="0">
              <a:solidFill>
                <a:schemeClr val="tx1"/>
              </a:solidFill>
              <a:effectLst/>
              <a:latin typeface="+mn-lt"/>
              <a:ea typeface="+mn-ea"/>
              <a:cs typeface="+mn-cs"/>
            </a:rPr>
            <a:t>- På nivå 3 blir virkningene knyttet til de ulike virkningene presentert og summert. </a:t>
          </a:r>
          <a:endParaRPr lang="nb-NO" sz="1400">
            <a:effectLst/>
          </a:endParaRPr>
        </a:p>
        <a:p>
          <a:r>
            <a:rPr lang="nb-NO" sz="1100" baseline="0">
              <a:solidFill>
                <a:schemeClr val="tx1"/>
              </a:solidFill>
              <a:effectLst/>
              <a:latin typeface="+mn-lt"/>
              <a:ea typeface="+mn-ea"/>
              <a:cs typeface="+mn-cs"/>
            </a:rPr>
            <a:t>- På nivå 4 testes analysens robusthet i en egen følsomhetsmodul, hvor de mest utslagsgivende forutsetningene justeres opp og ned.</a:t>
          </a:r>
          <a:endParaRPr lang="nb-NO" sz="1400">
            <a:effectLst/>
          </a:endParaRPr>
        </a:p>
        <a:p>
          <a:endParaRPr lang="nb-NO" sz="1100" b="1" baseline="0">
            <a:solidFill>
              <a:schemeClr val="tx1"/>
            </a:solidFill>
            <a:effectLst/>
            <a:latin typeface="+mn-lt"/>
            <a:ea typeface="+mn-ea"/>
            <a:cs typeface="+mn-cs"/>
          </a:endParaRPr>
        </a:p>
        <a:p>
          <a:r>
            <a:rPr lang="nb-NO" sz="1100" b="1" baseline="0">
              <a:solidFill>
                <a:schemeClr val="tx1"/>
              </a:solidFill>
              <a:effectLst/>
              <a:latin typeface="+mn-lt"/>
              <a:ea typeface="+mn-ea"/>
              <a:cs typeface="+mn-cs"/>
            </a:rPr>
            <a:t>Informajsonsbehov: </a:t>
          </a:r>
          <a:r>
            <a:rPr lang="nb-NO" sz="1100" b="0" baseline="0">
              <a:solidFill>
                <a:schemeClr val="tx1"/>
              </a:solidFill>
              <a:effectLst/>
              <a:latin typeface="+mn-lt"/>
              <a:ea typeface="+mn-ea"/>
              <a:cs typeface="+mn-cs"/>
            </a:rPr>
            <a:t>Brukeren skal legge inn data i grønne celler i følgende arkfaner: </a:t>
          </a:r>
          <a:endParaRPr lang="nb-NO" sz="1400">
            <a:effectLst/>
          </a:endParaRPr>
        </a:p>
        <a:p>
          <a:r>
            <a:rPr lang="nb-NO" sz="1100" b="0" baseline="0">
              <a:solidFill>
                <a:schemeClr val="tx1"/>
              </a:solidFill>
              <a:effectLst/>
              <a:latin typeface="+mn-lt"/>
              <a:ea typeface="+mn-ea"/>
              <a:cs typeface="+mn-cs"/>
            </a:rPr>
            <a:t>- 0.1 Innhold. Her skal bruker fylle inn informasjon i den grønne boksen merket "INFORMSJON OM CASE SOM ANALYSERES (FYLLES UT AV BRUKER)". I boksen kan bruker fylle inn informasjon om navnet på ruteleiekonflikten, en generell tekst om ruteleiekonflikten, spesifikasjoner for togalternativ A og B, modellens resultater og en samlet konklusjon. Tanken med boksen er at brukeren skal kunne videreformidle analysen til andre interessenter ved å bare henvise til denne boksen, men samtidig gi interesentene mulighet for å undersøke analysegrunnlaget. </a:t>
          </a:r>
          <a:endParaRPr lang="nb-NO" sz="1400">
            <a:effectLst/>
          </a:endParaRPr>
        </a:p>
        <a:p>
          <a:r>
            <a:rPr lang="nb-NO" sz="1100" b="0" baseline="0">
              <a:solidFill>
                <a:schemeClr val="tx1"/>
              </a:solidFill>
              <a:effectLst/>
              <a:latin typeface="+mn-lt"/>
              <a:ea typeface="+mn-ea"/>
              <a:cs typeface="+mn-cs"/>
            </a:rPr>
            <a:t>- 1.1 Alternativ A. Her skal bruker fylle inn rutespesifikk informasjon om togalternativ A.</a:t>
          </a:r>
          <a:endParaRPr lang="nb-NO" sz="1400">
            <a:effectLst/>
          </a:endParaRPr>
        </a:p>
        <a:p>
          <a:r>
            <a:rPr lang="nb-NO" sz="1100" b="0" baseline="0">
              <a:solidFill>
                <a:schemeClr val="tx1"/>
              </a:solidFill>
              <a:effectLst/>
              <a:latin typeface="+mn-lt"/>
              <a:ea typeface="+mn-ea"/>
              <a:cs typeface="+mn-cs"/>
            </a:rPr>
            <a:t>- 1.2 Alternativ B. Her skal bruker fylle inn rutespesifikk informasjon om togalternativ B.</a:t>
          </a:r>
          <a:endParaRPr lang="nb-NO" sz="1400">
            <a:effectLst/>
          </a:endParaRPr>
        </a:p>
        <a:p>
          <a:r>
            <a:rPr lang="nb-NO" sz="1100" b="0" baseline="0">
              <a:solidFill>
                <a:schemeClr val="tx1"/>
              </a:solidFill>
              <a:effectLst/>
              <a:latin typeface="+mn-lt"/>
              <a:ea typeface="+mn-ea"/>
              <a:cs typeface="+mn-cs"/>
            </a:rPr>
            <a:t>- 1.3 Standardsatser fra SAGA. Her skal bruker endre kroneår for beregningene. </a:t>
          </a:r>
          <a:endParaRPr lang="nb-NO" sz="1400">
            <a:effectLst/>
          </a:endParaRPr>
        </a:p>
        <a:p>
          <a:r>
            <a:rPr lang="nb-NO" sz="1100" b="0" baseline="0">
              <a:solidFill>
                <a:schemeClr val="tx1"/>
              </a:solidFill>
              <a:effectLst/>
              <a:latin typeface="+mn-lt"/>
              <a:ea typeface="+mn-ea"/>
              <a:cs typeface="+mn-cs"/>
            </a:rPr>
            <a:t>- 4.1 Følsomhetsanalyse. Her skal bryker fylle inn prosentvise endringer i verdiene som inngår i følsomhetsanalysen. I dette arket kan brukeren også fylle inn en grønn tekstboks navngitt "Konfliktspesifikke vurderinger og konklusjon". Det kan være konfliktspesifikke konsekvenser som er vesentlige i en samfunnsøkopnomisk vurdering og som burde tas hensyn til i en samlet vurdering. Dersom det er konfliktspesifikke konsekvenser skal dette beskrives i boksen "Konfliktspesifikke vurderinger og konklusjon". Brukeren må selv vurdere hvilken vekt som skal tillegges den konfliktspesifikke vurderinger. </a:t>
          </a:r>
          <a:br>
            <a:rPr lang="nb-NO" sz="1100" b="0" baseline="0">
              <a:solidFill>
                <a:schemeClr val="tx1"/>
              </a:solidFill>
              <a:effectLst/>
              <a:latin typeface="+mn-lt"/>
              <a:ea typeface="+mn-ea"/>
              <a:cs typeface="+mn-cs"/>
            </a:rPr>
          </a:br>
          <a:endParaRPr lang="nb-NO" sz="1400">
            <a:effectLst/>
          </a:endParaRPr>
        </a:p>
        <a:p>
          <a:r>
            <a:rPr lang="nb-NO" sz="1100" b="1" baseline="0">
              <a:solidFill>
                <a:schemeClr val="tx1"/>
              </a:solidFill>
              <a:effectLst/>
              <a:latin typeface="+mn-lt"/>
              <a:ea typeface="+mn-ea"/>
              <a:cs typeface="+mn-cs"/>
            </a:rPr>
            <a:t>Justering av modellen: </a:t>
          </a:r>
          <a:r>
            <a:rPr lang="nb-NO" sz="1100" b="0" baseline="0">
              <a:solidFill>
                <a:schemeClr val="tx1"/>
              </a:solidFill>
              <a:effectLst/>
              <a:latin typeface="+mn-lt"/>
              <a:ea typeface="+mn-ea"/>
              <a:cs typeface="+mn-cs"/>
            </a:rPr>
            <a:t>I modellens nivå 1 er det en rekke standardsatser, forutsetninger, indekser og prognoser som benyttes i beregningen av nyttetapet for de ulike togalternativene. Noen av cellene er markert i gult. Gule celler kan vurderes av brukerne. Dersom en gul celle endres i et spesifikt case bør dette nevnes i den grønne boksen i ark </a:t>
          </a:r>
          <a:r>
            <a:rPr lang="nb-NO" sz="1100" b="0" i="1" baseline="0">
              <a:solidFill>
                <a:schemeClr val="tx1"/>
              </a:solidFill>
              <a:effectLst/>
              <a:latin typeface="+mn-lt"/>
              <a:ea typeface="+mn-ea"/>
              <a:cs typeface="+mn-cs"/>
            </a:rPr>
            <a:t>0.1 Innhold</a:t>
          </a:r>
          <a:r>
            <a:rPr lang="nb-NO" sz="1100" b="0" baseline="0">
              <a:solidFill>
                <a:schemeClr val="tx1"/>
              </a:solidFill>
              <a:effectLst/>
              <a:latin typeface="+mn-lt"/>
              <a:ea typeface="+mn-ea"/>
              <a:cs typeface="+mn-cs"/>
            </a:rPr>
            <a:t>, og det bør gis en begrunnelse for hvorfor cellen er endret. Celler markert i rødt skal ikke endres. </a:t>
          </a:r>
          <a:endParaRPr lang="nb-NO" sz="1400">
            <a:effectLst/>
          </a:endParaRPr>
        </a:p>
        <a:p>
          <a:endParaRPr lang="nb-NO" sz="1100" b="1" baseline="0">
            <a:solidFill>
              <a:schemeClr val="tx1"/>
            </a:solidFill>
            <a:effectLst/>
            <a:latin typeface="+mn-lt"/>
            <a:ea typeface="+mn-ea"/>
            <a:cs typeface="+mn-cs"/>
          </a:endParaRPr>
        </a:p>
        <a:p>
          <a:r>
            <a:rPr lang="nb-NO" sz="1100" b="1" baseline="0">
              <a:solidFill>
                <a:schemeClr val="tx1"/>
              </a:solidFill>
              <a:effectLst/>
              <a:latin typeface="+mn-lt"/>
              <a:ea typeface="+mn-ea"/>
              <a:cs typeface="+mn-cs"/>
            </a:rPr>
            <a:t>Annen dokumentasjon av [MODELLNAVN]: </a:t>
          </a:r>
          <a:r>
            <a:rPr lang="nb-NO" sz="1100" baseline="0">
              <a:solidFill>
                <a:schemeClr val="tx1"/>
              </a:solidFill>
              <a:effectLst/>
              <a:latin typeface="+mn-lt"/>
              <a:ea typeface="+mn-ea"/>
              <a:cs typeface="+mn-cs"/>
            </a:rPr>
            <a:t>For mer informasjon og dokumentasjon av [MODELLNAVN] se beskrivelse av modellen i Network Statement og </a:t>
          </a:r>
          <a:r>
            <a:rPr lang="nb-NO" sz="1100" i="0" baseline="0">
              <a:solidFill>
                <a:schemeClr val="tx1"/>
              </a:solidFill>
              <a:effectLst/>
              <a:latin typeface="+mn-lt"/>
              <a:ea typeface="+mn-ea"/>
              <a:cs typeface="+mn-cs"/>
            </a:rPr>
            <a:t>modellvedlegget</a:t>
          </a:r>
          <a:r>
            <a:rPr lang="nb-NO" sz="1100" i="1" baseline="0">
              <a:solidFill>
                <a:schemeClr val="tx1"/>
              </a:solidFill>
              <a:effectLst/>
              <a:latin typeface="+mn-lt"/>
              <a:ea typeface="+mn-ea"/>
              <a:cs typeface="+mn-cs"/>
            </a:rPr>
            <a:t> </a:t>
          </a:r>
          <a:r>
            <a:rPr lang="nb-NO" sz="1100" i="1">
              <a:solidFill>
                <a:schemeClr val="tx1"/>
              </a:solidFill>
              <a:effectLst/>
              <a:latin typeface="+mn-lt"/>
              <a:ea typeface="+mn-ea"/>
              <a:cs typeface="+mn-cs"/>
            </a:rPr>
            <a:t>Beskrivelse av modell for ruteleiekonflikt.</a:t>
          </a:r>
          <a:endParaRPr lang="nb-NO" sz="1400">
            <a:effectLst/>
          </a:endParaRPr>
        </a:p>
      </xdr:txBody>
    </xdr:sp>
    <xdr:clientData/>
  </xdr:oneCellAnchor>
  <xdr:twoCellAnchor editAs="oneCell">
    <xdr:from>
      <xdr:col>0</xdr:col>
      <xdr:colOff>302890</xdr:colOff>
      <xdr:row>1</xdr:row>
      <xdr:rowOff>75158</xdr:rowOff>
    </xdr:from>
    <xdr:to>
      <xdr:col>10</xdr:col>
      <xdr:colOff>652597</xdr:colOff>
      <xdr:row>25</xdr:row>
      <xdr:rowOff>72457</xdr:rowOff>
    </xdr:to>
    <xdr:pic>
      <xdr:nvPicPr>
        <xdr:cNvPr id="2" name="Grafikk 31">
          <a:extLst>
            <a:ext uri="{FF2B5EF4-FFF2-40B4-BE49-F238E27FC236}">
              <a16:creationId xmlns:a16="http://schemas.microsoft.com/office/drawing/2014/main" id="{1771FEB0-60FF-4591-BB8C-688AC13AC7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302890" y="252958"/>
          <a:ext cx="8541207" cy="43406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25400</xdr:colOff>
      <xdr:row>0</xdr:row>
      <xdr:rowOff>44450</xdr:rowOff>
    </xdr:from>
    <xdr:ext cx="4405311" cy="594971"/>
    <xdr:sp macro="" textlink="">
      <xdr:nvSpPr>
        <xdr:cNvPr id="2" name="TekstSylinder 1">
          <a:extLst>
            <a:ext uri="{FF2B5EF4-FFF2-40B4-BE49-F238E27FC236}">
              <a16:creationId xmlns:a16="http://schemas.microsoft.com/office/drawing/2014/main" id="{19DA31AA-59EE-4B52-B5F3-7F0A831D9FC1}"/>
            </a:ext>
          </a:extLst>
        </xdr:cNvPr>
        <xdr:cNvSpPr txBox="1"/>
      </xdr:nvSpPr>
      <xdr:spPr>
        <a:xfrm>
          <a:off x="450850" y="44450"/>
          <a:ext cx="4405311"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Fargekoder</a:t>
          </a:r>
        </a:p>
        <a:p>
          <a:r>
            <a:rPr lang="nb-NO" sz="1100" b="0" i="0" u="none" strike="noStrike">
              <a:solidFill>
                <a:schemeClr val="tx1"/>
              </a:solidFill>
              <a:effectLst/>
              <a:latin typeface="+mj-lt"/>
              <a:ea typeface="+mn-ea"/>
              <a:cs typeface="Calibri" panose="020F0502020204030204" pitchFamily="34" charset="0"/>
            </a:rPr>
            <a:t>Alle farger</a:t>
          </a:r>
          <a:r>
            <a:rPr lang="nb-NO" sz="1100" b="0" i="0" u="none" strike="noStrike" baseline="0">
              <a:solidFill>
                <a:schemeClr val="tx1"/>
              </a:solidFill>
              <a:effectLst/>
              <a:latin typeface="+mj-lt"/>
              <a:ea typeface="+mn-ea"/>
              <a:cs typeface="Calibri" panose="020F0502020204030204" pitchFamily="34" charset="0"/>
            </a:rPr>
            <a:t> som benyttes i modellen skal presenteres her, samt en forklaring på hva fargen refererer til. </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6350</xdr:colOff>
      <xdr:row>0</xdr:row>
      <xdr:rowOff>69850</xdr:rowOff>
    </xdr:from>
    <xdr:ext cx="4405311" cy="441403"/>
    <xdr:sp macro="" textlink="">
      <xdr:nvSpPr>
        <xdr:cNvPr id="2" name="TekstSylinder 1">
          <a:extLst>
            <a:ext uri="{FF2B5EF4-FFF2-40B4-BE49-F238E27FC236}">
              <a16:creationId xmlns:a16="http://schemas.microsoft.com/office/drawing/2014/main" id="{CCA1EF97-795E-46B4-BA8D-0FC595B0207D}"/>
            </a:ext>
          </a:extLst>
        </xdr:cNvPr>
        <xdr:cNvSpPr txBox="1"/>
      </xdr:nvSpPr>
      <xdr:spPr>
        <a:xfrm>
          <a:off x="431800" y="69850"/>
          <a:ext cx="4405311" cy="441403"/>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Kilder</a:t>
          </a:r>
        </a:p>
        <a:p>
          <a:r>
            <a:rPr lang="nb-NO" sz="1100" b="0" i="0" u="none" strike="noStrike">
              <a:solidFill>
                <a:schemeClr val="tx1"/>
              </a:solidFill>
              <a:effectLst/>
              <a:latin typeface="+mj-lt"/>
              <a:ea typeface="+mn-ea"/>
              <a:cs typeface="Calibri" panose="020F0502020204030204" pitchFamily="34" charset="0"/>
            </a:rPr>
            <a:t>Alle kilder som benyttes i</a:t>
          </a:r>
          <a:r>
            <a:rPr lang="nb-NO" sz="1100" b="0" i="0" u="none" strike="noStrike" baseline="0">
              <a:solidFill>
                <a:schemeClr val="tx1"/>
              </a:solidFill>
              <a:effectLst/>
              <a:latin typeface="+mj-lt"/>
              <a:ea typeface="+mn-ea"/>
              <a:cs typeface="Calibri" panose="020F0502020204030204" pitchFamily="34" charset="0"/>
            </a:rPr>
            <a:t> modellen skal ligge inne i "0.4 Kilder".</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6350</xdr:colOff>
      <xdr:row>0</xdr:row>
      <xdr:rowOff>69850</xdr:rowOff>
    </xdr:from>
    <xdr:ext cx="13802013" cy="860172"/>
    <xdr:sp macro="" textlink="">
      <xdr:nvSpPr>
        <xdr:cNvPr id="2" name="TekstSylinder 1">
          <a:extLst>
            <a:ext uri="{FF2B5EF4-FFF2-40B4-BE49-F238E27FC236}">
              <a16:creationId xmlns:a16="http://schemas.microsoft.com/office/drawing/2014/main" id="{11A8A3CE-3882-431E-979E-5A25BE1A0E8F}"/>
            </a:ext>
          </a:extLst>
        </xdr:cNvPr>
        <xdr:cNvSpPr txBox="1"/>
      </xdr:nvSpPr>
      <xdr:spPr>
        <a:xfrm>
          <a:off x="431800" y="69850"/>
          <a:ext cx="13802013" cy="86017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Endringslogg</a:t>
          </a:r>
          <a:endParaRPr lang="nb-NO" sz="1400">
            <a:effectLst/>
          </a:endParaRPr>
        </a:p>
        <a:p>
          <a:r>
            <a:rPr lang="nb-NO" sz="1100" b="0" i="0">
              <a:solidFill>
                <a:schemeClr val="tx1"/>
              </a:solidFill>
              <a:effectLst/>
              <a:latin typeface="+mn-lt"/>
              <a:ea typeface="+mn-ea"/>
              <a:cs typeface="+mn-cs"/>
            </a:rPr>
            <a:t>Hvis det er endringer i [MODELLNAVN] på grunn av nye kilder, endrede måter å gjøre beregninger på eller det er funnet feil i modellverktøyet, skal disse endringene føres inn her. Det skal føres navn på person som gjør endring, dato for endring, hvilken versjon, og en kommentar på hva som er endret. </a:t>
          </a:r>
          <a:endParaRPr lang="nb-NO" sz="1400">
            <a:effectLst/>
          </a:endParaRPr>
        </a:p>
        <a:p>
          <a:r>
            <a:rPr lang="nb-NO" sz="1100" b="0" i="0">
              <a:solidFill>
                <a:schemeClr val="tx1"/>
              </a:solidFill>
              <a:effectLst/>
              <a:latin typeface="+mn-lt"/>
              <a:ea typeface="+mn-ea"/>
              <a:cs typeface="+mn-cs"/>
            </a:rPr>
            <a:t>Hvis det gjøres endringer i verktøyet som ikke påvirker beregningene (tekst/design osv.) merkes det med versjonsnavn 1.01, 1.02 osv. Hvis det gjøres endringer som påvirker beregningsresultatet endres versjonsnavnet med 1.1, 1.2 osv. Når det gjøres en større endring eller revidering av [MODELLNAVN] skal selve versjonen endres til 2, 3, 4 osv. </a:t>
          </a:r>
          <a:endParaRPr lang="nb-NO" sz="14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9525</xdr:colOff>
      <xdr:row>0</xdr:row>
      <xdr:rowOff>38100</xdr:rowOff>
    </xdr:from>
    <xdr:ext cx="5492750" cy="860172"/>
    <xdr:sp macro="" textlink="">
      <xdr:nvSpPr>
        <xdr:cNvPr id="2" name="TekstSylinder 2">
          <a:extLst>
            <a:ext uri="{FF2B5EF4-FFF2-40B4-BE49-F238E27FC236}">
              <a16:creationId xmlns:a16="http://schemas.microsoft.com/office/drawing/2014/main" id="{4A16BB0A-25A0-49B2-B3E5-7D49E73F7F1D}"/>
            </a:ext>
          </a:extLst>
        </xdr:cNvPr>
        <xdr:cNvSpPr txBox="1"/>
      </xdr:nvSpPr>
      <xdr:spPr>
        <a:xfrm>
          <a:off x="434975" y="38100"/>
          <a:ext cx="5492750" cy="86017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Alternativ A</a:t>
          </a:r>
          <a:endParaRPr lang="nb-NO" sz="1400">
            <a:effectLst/>
          </a:endParaRPr>
        </a:p>
        <a:p>
          <a:r>
            <a:rPr lang="nb-NO" sz="1100" b="0" i="0">
              <a:solidFill>
                <a:schemeClr val="tx1"/>
              </a:solidFill>
              <a:effectLst/>
              <a:latin typeface="+mn-lt"/>
              <a:ea typeface="+mn-ea"/>
              <a:cs typeface="+mn-cs"/>
            </a:rPr>
            <a:t>I dette arket skal brukeren først</a:t>
          </a:r>
          <a:r>
            <a:rPr lang="nb-NO" sz="1100" b="0" i="0" baseline="0">
              <a:solidFill>
                <a:schemeClr val="tx1"/>
              </a:solidFill>
              <a:effectLst/>
              <a:latin typeface="+mn-lt"/>
              <a:ea typeface="+mn-ea"/>
              <a:cs typeface="+mn-cs"/>
            </a:rPr>
            <a:t> velge om alternativ A er et godstog eller et persontog og hvorvidt det er elektrisk eller går på diesel. Når togtype er valgt skal grønne celler fylles ut. Hvis det er et persontog skal bruker fylle ut fra rad 8. Hvis det er et godstog skal det fylles ut fra rad 270.</a:t>
          </a:r>
          <a:endParaRPr lang="nb-NO" sz="1400">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9525</xdr:colOff>
      <xdr:row>0</xdr:row>
      <xdr:rowOff>38100</xdr:rowOff>
    </xdr:from>
    <xdr:ext cx="5492750" cy="860172"/>
    <xdr:sp macro="" textlink="">
      <xdr:nvSpPr>
        <xdr:cNvPr id="3" name="TekstSylinder 1">
          <a:extLst>
            <a:ext uri="{FF2B5EF4-FFF2-40B4-BE49-F238E27FC236}">
              <a16:creationId xmlns:a16="http://schemas.microsoft.com/office/drawing/2014/main" id="{3960EF35-C934-480D-9A45-7E257EB00F2D}"/>
            </a:ext>
          </a:extLst>
        </xdr:cNvPr>
        <xdr:cNvSpPr txBox="1"/>
      </xdr:nvSpPr>
      <xdr:spPr>
        <a:xfrm>
          <a:off x="434975" y="38100"/>
          <a:ext cx="5492750" cy="86017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Alternativ B</a:t>
          </a:r>
          <a:endParaRPr lang="nb-NO" sz="1400">
            <a:effectLst/>
          </a:endParaRPr>
        </a:p>
        <a:p>
          <a:r>
            <a:rPr lang="nb-NO" sz="1100" b="0" i="0">
              <a:solidFill>
                <a:schemeClr val="tx1"/>
              </a:solidFill>
              <a:effectLst/>
              <a:latin typeface="+mn-lt"/>
              <a:ea typeface="+mn-ea"/>
              <a:cs typeface="+mn-cs"/>
            </a:rPr>
            <a:t>I dette arket skal brukeren først</a:t>
          </a:r>
          <a:r>
            <a:rPr lang="nb-NO" sz="1100" b="0" i="0" baseline="0">
              <a:solidFill>
                <a:schemeClr val="tx1"/>
              </a:solidFill>
              <a:effectLst/>
              <a:latin typeface="+mn-lt"/>
              <a:ea typeface="+mn-ea"/>
              <a:cs typeface="+mn-cs"/>
            </a:rPr>
            <a:t> velge om alternativ B er et godstog eller et persontog og hvorvidt det er elektrisk eller går på diesel. Når togtype er valgt skal grønne celler fylles ut. Hvis det er et persontog skal bruker fylle ut fra rad 8. Hvis det er et godstog skal det fylles ut fra rad 270.</a:t>
          </a:r>
          <a:endParaRPr lang="nb-NO" sz="1400">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xdr:col>
      <xdr:colOff>25400</xdr:colOff>
      <xdr:row>0</xdr:row>
      <xdr:rowOff>69850</xdr:rowOff>
    </xdr:from>
    <xdr:ext cx="4405311" cy="553037"/>
    <xdr:sp macro="" textlink="">
      <xdr:nvSpPr>
        <xdr:cNvPr id="3" name="TekstSylinder 1">
          <a:extLst>
            <a:ext uri="{FF2B5EF4-FFF2-40B4-BE49-F238E27FC236}">
              <a16:creationId xmlns:a16="http://schemas.microsoft.com/office/drawing/2014/main" id="{838345A9-9DD4-47DD-8CD0-98658409A608}"/>
            </a:ext>
          </a:extLst>
        </xdr:cNvPr>
        <xdr:cNvSpPr txBox="1"/>
      </xdr:nvSpPr>
      <xdr:spPr>
        <a:xfrm>
          <a:off x="450850" y="69850"/>
          <a:ext cx="4405311"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baseline="0">
              <a:solidFill>
                <a:schemeClr val="tx1"/>
              </a:solidFill>
              <a:effectLst/>
              <a:latin typeface="+mn-lt"/>
              <a:ea typeface="+mn-ea"/>
              <a:cs typeface="+mn-cs"/>
            </a:rPr>
            <a:t>Standardsatser fra SAGA</a:t>
          </a:r>
          <a:endParaRPr lang="nb-NO" sz="1400">
            <a:effectLst/>
          </a:endParaRPr>
        </a:p>
        <a:p>
          <a:r>
            <a:rPr lang="nb-NO" sz="1100" b="0" i="0">
              <a:solidFill>
                <a:schemeClr val="tx1"/>
              </a:solidFill>
              <a:effectLst/>
              <a:latin typeface="+mn-lt"/>
              <a:ea typeface="+mn-ea"/>
              <a:cs typeface="+mn-cs"/>
            </a:rPr>
            <a:t>Alle satser som er hentet fra SAGA</a:t>
          </a:r>
          <a:r>
            <a:rPr lang="nb-NO" sz="1100" b="0" i="0" baseline="0">
              <a:solidFill>
                <a:schemeClr val="tx1"/>
              </a:solidFill>
              <a:effectLst/>
              <a:latin typeface="+mn-lt"/>
              <a:ea typeface="+mn-ea"/>
              <a:cs typeface="+mn-cs"/>
            </a:rPr>
            <a:t> og som </a:t>
          </a:r>
          <a:r>
            <a:rPr lang="nb-NO" sz="1100" b="0" i="0">
              <a:solidFill>
                <a:schemeClr val="tx1"/>
              </a:solidFill>
              <a:effectLst/>
              <a:latin typeface="+mn-lt"/>
              <a:ea typeface="+mn-ea"/>
              <a:cs typeface="+mn-cs"/>
            </a:rPr>
            <a:t>benyttes i</a:t>
          </a:r>
          <a:r>
            <a:rPr lang="nb-NO" sz="1100" b="0" i="0" baseline="0">
              <a:solidFill>
                <a:schemeClr val="tx1"/>
              </a:solidFill>
              <a:effectLst/>
              <a:latin typeface="+mn-lt"/>
              <a:ea typeface="+mn-ea"/>
              <a:cs typeface="+mn-cs"/>
            </a:rPr>
            <a:t> modellen skal ligge inne i "1.3 Standardsatser fra SAGA".</a:t>
          </a:r>
          <a:endParaRPr lang="nb-NO" sz="1400">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17096</xdr:colOff>
      <xdr:row>0</xdr:row>
      <xdr:rowOff>44938</xdr:rowOff>
    </xdr:from>
    <xdr:ext cx="4405311" cy="553037"/>
    <xdr:sp macro="" textlink="">
      <xdr:nvSpPr>
        <xdr:cNvPr id="3" name="TekstSylinder 1">
          <a:extLst>
            <a:ext uri="{FF2B5EF4-FFF2-40B4-BE49-F238E27FC236}">
              <a16:creationId xmlns:a16="http://schemas.microsoft.com/office/drawing/2014/main" id="{40D977E1-37E4-4EB2-9DF2-E09E761CA032}"/>
            </a:ext>
          </a:extLst>
        </xdr:cNvPr>
        <xdr:cNvSpPr txBox="1"/>
      </xdr:nvSpPr>
      <xdr:spPr>
        <a:xfrm>
          <a:off x="442546" y="44938"/>
          <a:ext cx="4405311"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baseline="0">
              <a:solidFill>
                <a:schemeClr val="tx1"/>
              </a:solidFill>
              <a:effectLst/>
              <a:latin typeface="+mn-lt"/>
              <a:ea typeface="+mn-ea"/>
              <a:cs typeface="+mn-cs"/>
            </a:rPr>
            <a:t>Øvrige forutsetninger</a:t>
          </a:r>
          <a:endParaRPr lang="nb-NO" sz="1400">
            <a:effectLst/>
          </a:endParaRPr>
        </a:p>
        <a:p>
          <a:r>
            <a:rPr lang="nb-NO" sz="1100" b="0" i="0">
              <a:solidFill>
                <a:schemeClr val="tx1"/>
              </a:solidFill>
              <a:effectLst/>
              <a:latin typeface="+mn-lt"/>
              <a:ea typeface="+mn-ea"/>
              <a:cs typeface="+mn-cs"/>
            </a:rPr>
            <a:t>Satser</a:t>
          </a:r>
          <a:r>
            <a:rPr lang="nb-NO" sz="1100" b="0" i="0" baseline="0">
              <a:solidFill>
                <a:schemeClr val="tx1"/>
              </a:solidFill>
              <a:effectLst/>
              <a:latin typeface="+mn-lt"/>
              <a:ea typeface="+mn-ea"/>
              <a:cs typeface="+mn-cs"/>
            </a:rPr>
            <a:t> som benyttes i modellen og som ikke er hentet fra SAGA skal ligge inne i "1.4 Øvrige forutsetnigner" </a:t>
          </a:r>
          <a:endParaRPr lang="nb-NO" sz="1400">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Eyvind Søraa" id="{72191F80-093B-4DDF-A870-ACB3A0A71EC9}" userId="Eyvind Søraa" providerId="None"/>
</personList>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Tema1">
  <a:themeElements>
    <a:clrScheme name="Oslo Economics">
      <a:dk1>
        <a:sysClr val="windowText" lastClr="000000"/>
      </a:dk1>
      <a:lt1>
        <a:sysClr val="window" lastClr="FFFFFF"/>
      </a:lt1>
      <a:dk2>
        <a:srgbClr val="0076BE"/>
      </a:dk2>
      <a:lt2>
        <a:srgbClr val="939598"/>
      </a:lt2>
      <a:accent1>
        <a:srgbClr val="CDD8F0"/>
      </a:accent1>
      <a:accent2>
        <a:srgbClr val="8FACDC"/>
      </a:accent2>
      <a:accent3>
        <a:srgbClr val="D1D2D4"/>
      </a:accent3>
      <a:accent4>
        <a:srgbClr val="B4B5B7"/>
      </a:accent4>
      <a:accent5>
        <a:srgbClr val="0076BE"/>
      </a:accent5>
      <a:accent6>
        <a:srgbClr val="939598"/>
      </a:accent6>
      <a:hlink>
        <a:srgbClr val="CDD8F0"/>
      </a:hlink>
      <a:folHlink>
        <a:srgbClr val="CDD8F0"/>
      </a:folHlink>
    </a:clrScheme>
    <a:fontScheme name="Oslo Economics">
      <a:majorFont>
        <a:latin typeface="Tw Cen MT"/>
        <a:ea typeface=""/>
        <a:cs typeface=""/>
      </a:majorFont>
      <a:minorFont>
        <a:latin typeface="Tw Cen M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wrap="square" rtlCol="0">
        <a:spAutoFit/>
      </a:bodyPr>
      <a:lstStyle>
        <a:defPPr>
          <a:lnSpc>
            <a:spcPct val="90000"/>
          </a:lnSpc>
          <a:spcBef>
            <a:spcPts val="600"/>
          </a:spcBef>
          <a:defRPr sz="1600" dirty="0" smtClean="0"/>
        </a:defPPr>
      </a:lstStyle>
    </a:txDef>
  </a:objectDefaults>
  <a:extraClrSchemeLst/>
  <a:custClrLst>
    <a:custClr name="OEC Grønn">
      <a:srgbClr val="49A942"/>
    </a:custClr>
    <a:custClr name="OEC Mørk blå">
      <a:srgbClr val="06038D"/>
    </a:custClr>
    <a:custClr name="OEC Oransje">
      <a:srgbClr val="DC4405"/>
    </a:custClr>
    <a:custClr name="OEC Magenta">
      <a:srgbClr val="FF00FF"/>
    </a:custClr>
  </a:custClrLst>
  <a:extLst>
    <a:ext uri="{05A4C25C-085E-4340-85A3-A5531E510DB2}">
      <thm15:themeFamily xmlns:thm15="http://schemas.microsoft.com/office/thememl/2012/main" name="Tema1" id="{546FD96C-451C-4DCD-A841-F4EE7DAECF12}" vid="{9311B983-DE20-4EA2-B37A-18BFB0FB1DC3}"/>
    </a:ext>
  </a:extLst>
</a:theme>
</file>

<file path=xl/threadedComments/threadedComment1.xml><?xml version="1.0" encoding="utf-8"?>
<ThreadedComments xmlns="http://schemas.microsoft.com/office/spreadsheetml/2018/threadedcomments" xmlns:x="http://schemas.openxmlformats.org/spreadsheetml/2006/main">
  <threadedComment ref="F54" dT="2022-03-07T12:35:07.39" personId="{72191F80-093B-4DDF-A870-ACB3A0A71EC9}" id="{243B92AF-5BE0-417C-93AA-60090C10987D}">
    <text>Spesifikt for CO2-utslipp per kjøretøykilometer må det gjøres en manuell oppdatering av satsene dersom verktøyet brukes med beregningsår flere år fra 2022. Endret sammensetning av bilparken blir ikke automatisk hensynstatt her. På kort sikt er det bare en liten feilkilde knyttet til å bruke elektrifiseringsandelen fra 2022.</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egjeringen.no/no/tema/okonomi-og-budsjett/statlig-okonomistyring/karbonprisbaner-for-bruk-i-samfunnsokonomiske-analyser/id2878113/" TargetMode="External"/><Relationship Id="rId7" Type="http://schemas.openxmlformats.org/officeDocument/2006/relationships/drawing" Target="../drawings/drawing4.xml"/><Relationship Id="rId2" Type="http://schemas.openxmlformats.org/officeDocument/2006/relationships/hyperlink" Target="https://www.toi.no/getfile.php?mmfileid=50067" TargetMode="External"/><Relationship Id="rId1" Type="http://schemas.openxmlformats.org/officeDocument/2006/relationships/hyperlink" Target="https://www.toi.no/getfile.php?mmfileid=53108" TargetMode="External"/><Relationship Id="rId6" Type="http://schemas.openxmlformats.org/officeDocument/2006/relationships/printerSettings" Target="../printerSettings/printerSettings4.bin"/><Relationship Id="rId5" Type="http://schemas.openxmlformats.org/officeDocument/2006/relationships/hyperlink" Target="https://www.jernbanedirektoratet.no/saga" TargetMode="External"/><Relationship Id="rId4" Type="http://schemas.openxmlformats.org/officeDocument/2006/relationships/hyperlink" Target="https://www.toi.no/getfile.php?mmfileid=52408"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rgb="FFCDDCEF"/>
  </sheetPr>
  <dimension ref="B3:N59"/>
  <sheetViews>
    <sheetView showGridLines="0" tabSelected="1" workbookViewId="0"/>
  </sheetViews>
  <sheetFormatPr baseColWidth="10" defaultColWidth="10.75" defaultRowHeight="14.25" x14ac:dyDescent="0.2"/>
  <cols>
    <col min="1" max="1" width="10.75" style="2"/>
    <col min="2" max="2" width="87.25" style="2" customWidth="1"/>
    <col min="3" max="16384" width="10.75" style="2"/>
  </cols>
  <sheetData>
    <row r="3" spans="2:2" ht="15" thickBot="1" x14ac:dyDescent="0.25"/>
    <row r="4" spans="2:2" ht="64.150000000000006" customHeight="1" thickBot="1" x14ac:dyDescent="0.25">
      <c r="B4" s="3" t="s">
        <v>0</v>
      </c>
    </row>
    <row r="31" spans="2:14" ht="15" thickBot="1" x14ac:dyDescent="0.25"/>
    <row r="32" spans="2:14" ht="21" thickTop="1" x14ac:dyDescent="0.3">
      <c r="B32" s="4" t="s">
        <v>1</v>
      </c>
      <c r="C32" s="5"/>
      <c r="D32" s="5"/>
      <c r="E32" s="5"/>
      <c r="F32" s="5"/>
      <c r="G32" s="5"/>
      <c r="H32" s="5"/>
      <c r="I32" s="5"/>
      <c r="J32" s="5"/>
      <c r="K32" s="5"/>
      <c r="L32" s="5"/>
      <c r="M32" s="5"/>
      <c r="N32" s="6"/>
    </row>
    <row r="33" spans="2:14" x14ac:dyDescent="0.2">
      <c r="B33" s="7" t="s">
        <v>2</v>
      </c>
      <c r="C33" s="8" t="s">
        <v>3</v>
      </c>
      <c r="D33" s="8"/>
      <c r="E33" s="8"/>
      <c r="F33" s="8"/>
      <c r="G33" s="8"/>
      <c r="H33" s="8"/>
      <c r="I33" s="8"/>
      <c r="J33" s="8"/>
      <c r="K33" s="8"/>
      <c r="L33" s="8"/>
      <c r="M33" s="8"/>
      <c r="N33" s="9"/>
    </row>
    <row r="34" spans="2:14" x14ac:dyDescent="0.2">
      <c r="B34" s="7" t="s">
        <v>4</v>
      </c>
      <c r="C34" s="8" t="s">
        <v>567</v>
      </c>
      <c r="D34" s="8"/>
      <c r="E34" s="8"/>
      <c r="F34" s="8"/>
      <c r="G34" s="8"/>
      <c r="H34" s="8"/>
      <c r="I34" s="8"/>
      <c r="J34" s="8"/>
      <c r="K34" s="8"/>
      <c r="L34" s="8"/>
      <c r="M34" s="8"/>
      <c r="N34" s="9"/>
    </row>
    <row r="35" spans="2:14" x14ac:dyDescent="0.2">
      <c r="B35" s="10" t="s">
        <v>5</v>
      </c>
      <c r="C35" s="11" t="s">
        <v>6</v>
      </c>
      <c r="D35" s="8"/>
      <c r="E35" s="8"/>
      <c r="F35" s="8"/>
      <c r="G35" s="8"/>
      <c r="H35" s="8"/>
      <c r="I35" s="8"/>
      <c r="J35" s="8"/>
      <c r="K35" s="8"/>
      <c r="L35" s="8"/>
      <c r="M35" s="8"/>
      <c r="N35" s="9"/>
    </row>
    <row r="36" spans="2:14" x14ac:dyDescent="0.2">
      <c r="B36" s="7" t="s">
        <v>7</v>
      </c>
      <c r="C36" s="8" t="s">
        <v>8</v>
      </c>
      <c r="D36" s="11"/>
      <c r="E36" s="11"/>
      <c r="F36" s="8"/>
      <c r="G36" s="8"/>
      <c r="H36" s="8"/>
      <c r="I36" s="8"/>
      <c r="J36" s="8"/>
      <c r="K36" s="8"/>
      <c r="L36" s="8"/>
      <c r="M36" s="8"/>
      <c r="N36" s="9"/>
    </row>
    <row r="37" spans="2:14" x14ac:dyDescent="0.2">
      <c r="B37" s="125" t="s">
        <v>9</v>
      </c>
      <c r="C37" s="8" t="s">
        <v>10</v>
      </c>
      <c r="D37" s="11"/>
      <c r="E37" s="11"/>
      <c r="F37" s="8"/>
      <c r="G37" s="8"/>
      <c r="H37" s="8"/>
      <c r="I37" s="8"/>
      <c r="J37" s="8"/>
      <c r="K37" s="8"/>
      <c r="L37" s="8"/>
      <c r="M37" s="8"/>
      <c r="N37" s="9"/>
    </row>
    <row r="38" spans="2:14" x14ac:dyDescent="0.2">
      <c r="B38" s="125" t="s">
        <v>11</v>
      </c>
      <c r="C38" s="11" t="s">
        <v>12</v>
      </c>
      <c r="D38" s="8"/>
      <c r="E38" s="8"/>
      <c r="F38" s="8"/>
      <c r="G38" s="8"/>
      <c r="H38" s="8"/>
      <c r="I38" s="8"/>
      <c r="J38" s="8"/>
      <c r="K38" s="8"/>
      <c r="L38" s="8"/>
      <c r="M38" s="8"/>
      <c r="N38" s="9"/>
    </row>
    <row r="39" spans="2:14" x14ac:dyDescent="0.2">
      <c r="B39" s="125" t="s">
        <v>13</v>
      </c>
      <c r="C39" s="11" t="s">
        <v>14</v>
      </c>
      <c r="D39" s="8"/>
      <c r="E39" s="8"/>
      <c r="F39" s="8"/>
      <c r="G39" s="8"/>
      <c r="H39" s="8"/>
      <c r="I39" s="8"/>
      <c r="J39" s="8"/>
      <c r="K39" s="8"/>
      <c r="L39" s="8"/>
      <c r="M39" s="8"/>
      <c r="N39" s="9"/>
    </row>
    <row r="40" spans="2:14" x14ac:dyDescent="0.2">
      <c r="B40" s="125" t="s">
        <v>15</v>
      </c>
      <c r="C40" s="8" t="s">
        <v>16</v>
      </c>
      <c r="D40" s="8"/>
      <c r="E40" s="8"/>
      <c r="F40" s="8"/>
      <c r="G40" s="8"/>
      <c r="H40" s="8"/>
      <c r="I40" s="8"/>
      <c r="J40" s="8"/>
      <c r="K40" s="8"/>
      <c r="L40" s="8"/>
      <c r="M40" s="8"/>
      <c r="N40" s="9"/>
    </row>
    <row r="41" spans="2:14" x14ac:dyDescent="0.2">
      <c r="B41" s="125" t="s">
        <v>17</v>
      </c>
      <c r="C41" s="195" t="s">
        <v>18</v>
      </c>
      <c r="D41" s="8"/>
      <c r="E41" s="8"/>
      <c r="F41" s="8"/>
      <c r="G41" s="8"/>
      <c r="H41" s="8"/>
      <c r="I41" s="8"/>
      <c r="J41" s="8"/>
      <c r="K41" s="8"/>
      <c r="L41" s="8"/>
      <c r="M41" s="8"/>
      <c r="N41" s="9"/>
    </row>
    <row r="42" spans="2:14" x14ac:dyDescent="0.2">
      <c r="B42" s="125" t="s">
        <v>19</v>
      </c>
      <c r="C42" s="11" t="s">
        <v>20</v>
      </c>
      <c r="D42" s="8"/>
      <c r="E42" s="8"/>
      <c r="F42" s="8"/>
      <c r="G42" s="8"/>
      <c r="H42" s="8"/>
      <c r="I42" s="8"/>
      <c r="J42" s="8"/>
      <c r="K42" s="8"/>
      <c r="L42" s="8"/>
      <c r="M42" s="8"/>
      <c r="N42" s="9"/>
    </row>
    <row r="43" spans="2:14" x14ac:dyDescent="0.2">
      <c r="B43" s="66" t="s">
        <v>21</v>
      </c>
      <c r="C43" s="11" t="s">
        <v>22</v>
      </c>
      <c r="D43" s="11"/>
      <c r="E43" s="11"/>
      <c r="F43" s="8"/>
      <c r="G43" s="8"/>
      <c r="H43" s="8"/>
      <c r="I43" s="8"/>
      <c r="J43" s="8"/>
      <c r="K43" s="8"/>
      <c r="L43" s="8"/>
      <c r="M43" s="8"/>
      <c r="N43" s="9"/>
    </row>
    <row r="44" spans="2:14" x14ac:dyDescent="0.2">
      <c r="B44" s="66" t="s">
        <v>23</v>
      </c>
      <c r="C44" s="11" t="s">
        <v>24</v>
      </c>
      <c r="D44" s="11"/>
      <c r="E44" s="11"/>
      <c r="F44" s="8"/>
      <c r="G44" s="8"/>
      <c r="H44" s="8"/>
      <c r="I44" s="8"/>
      <c r="J44" s="8"/>
      <c r="K44" s="8"/>
      <c r="L44" s="8"/>
      <c r="M44" s="8"/>
      <c r="N44" s="9"/>
    </row>
    <row r="45" spans="2:14" x14ac:dyDescent="0.2">
      <c r="B45" s="66" t="s">
        <v>25</v>
      </c>
      <c r="C45" s="11" t="s">
        <v>26</v>
      </c>
      <c r="D45" s="11"/>
      <c r="E45" s="11"/>
      <c r="F45" s="8"/>
      <c r="G45" s="8"/>
      <c r="H45" s="8"/>
      <c r="I45" s="8"/>
      <c r="J45" s="8"/>
      <c r="K45" s="8"/>
      <c r="L45" s="8"/>
      <c r="M45" s="8"/>
      <c r="N45" s="9"/>
    </row>
    <row r="46" spans="2:14" x14ac:dyDescent="0.2">
      <c r="B46" s="66" t="s">
        <v>27</v>
      </c>
      <c r="C46" s="11" t="s">
        <v>28</v>
      </c>
      <c r="D46" s="11"/>
      <c r="E46" s="11"/>
      <c r="F46" s="8"/>
      <c r="G46" s="8"/>
      <c r="H46" s="8"/>
      <c r="I46" s="8"/>
      <c r="J46" s="8"/>
      <c r="K46" s="8"/>
      <c r="L46" s="8"/>
      <c r="M46" s="8"/>
      <c r="N46" s="9"/>
    </row>
    <row r="47" spans="2:14" x14ac:dyDescent="0.2">
      <c r="B47" s="66" t="s">
        <v>29</v>
      </c>
      <c r="C47" s="11" t="s">
        <v>30</v>
      </c>
      <c r="D47" s="11"/>
      <c r="E47" s="11"/>
      <c r="F47" s="8"/>
      <c r="G47" s="8"/>
      <c r="H47" s="8"/>
      <c r="I47" s="8"/>
      <c r="J47" s="8"/>
      <c r="K47" s="8"/>
      <c r="L47" s="8"/>
      <c r="M47" s="8"/>
      <c r="N47" s="9"/>
    </row>
    <row r="48" spans="2:14" x14ac:dyDescent="0.2">
      <c r="B48" s="66" t="s">
        <v>31</v>
      </c>
      <c r="C48" s="11" t="s">
        <v>32</v>
      </c>
      <c r="D48" s="11"/>
      <c r="E48" s="11"/>
      <c r="F48" s="8"/>
      <c r="G48" s="8"/>
      <c r="H48" s="8"/>
      <c r="I48" s="8"/>
      <c r="J48" s="8"/>
      <c r="K48" s="8"/>
      <c r="L48" s="8"/>
      <c r="M48" s="8"/>
      <c r="N48" s="9"/>
    </row>
    <row r="49" spans="2:14" x14ac:dyDescent="0.2">
      <c r="B49" s="66" t="s">
        <v>33</v>
      </c>
      <c r="C49" s="11" t="s">
        <v>34</v>
      </c>
      <c r="D49" s="11"/>
      <c r="E49" s="11"/>
      <c r="F49" s="8"/>
      <c r="G49" s="8"/>
      <c r="H49" s="8"/>
      <c r="I49" s="8"/>
      <c r="J49" s="8"/>
      <c r="K49" s="8"/>
      <c r="L49" s="8"/>
      <c r="M49" s="8"/>
      <c r="N49" s="9"/>
    </row>
    <row r="50" spans="2:14" x14ac:dyDescent="0.2">
      <c r="B50" s="66" t="s">
        <v>35</v>
      </c>
      <c r="C50" s="11" t="s">
        <v>36</v>
      </c>
      <c r="D50" s="11"/>
      <c r="E50" s="11"/>
      <c r="F50" s="8"/>
      <c r="G50" s="8"/>
      <c r="H50" s="8"/>
      <c r="I50" s="8"/>
      <c r="J50" s="8"/>
      <c r="K50" s="8"/>
      <c r="L50" s="8"/>
      <c r="M50" s="8"/>
      <c r="N50" s="9"/>
    </row>
    <row r="51" spans="2:14" x14ac:dyDescent="0.2">
      <c r="B51" s="66" t="s">
        <v>37</v>
      </c>
      <c r="C51" s="11" t="s">
        <v>568</v>
      </c>
      <c r="D51" s="11"/>
      <c r="E51" s="11"/>
      <c r="F51" s="8"/>
      <c r="G51" s="8"/>
      <c r="H51" s="8"/>
      <c r="I51" s="8"/>
      <c r="J51" s="8"/>
      <c r="K51" s="8"/>
      <c r="L51" s="8"/>
      <c r="M51" s="8"/>
      <c r="N51" s="9"/>
    </row>
    <row r="52" spans="2:14" x14ac:dyDescent="0.2">
      <c r="B52" s="130"/>
      <c r="C52" s="11"/>
      <c r="D52" s="11"/>
      <c r="E52" s="11"/>
      <c r="F52" s="8"/>
      <c r="G52" s="8"/>
      <c r="H52" s="8"/>
      <c r="I52" s="8"/>
      <c r="J52" s="8"/>
      <c r="K52" s="8"/>
      <c r="L52" s="8"/>
      <c r="M52" s="8"/>
      <c r="N52" s="9"/>
    </row>
    <row r="53" spans="2:14" x14ac:dyDescent="0.2">
      <c r="B53" s="125"/>
      <c r="C53" s="11"/>
      <c r="D53" s="11"/>
      <c r="E53" s="11"/>
      <c r="F53" s="8"/>
      <c r="G53" s="8"/>
      <c r="H53" s="8"/>
      <c r="I53" s="8"/>
      <c r="J53" s="8"/>
      <c r="K53" s="8"/>
      <c r="L53" s="8"/>
      <c r="M53" s="8"/>
      <c r="N53" s="9"/>
    </row>
    <row r="54" spans="2:14" x14ac:dyDescent="0.2">
      <c r="B54" s="29"/>
      <c r="C54" s="11"/>
      <c r="D54" s="11"/>
      <c r="E54" s="11"/>
      <c r="F54" s="8"/>
      <c r="G54" s="8"/>
      <c r="H54" s="8"/>
      <c r="I54" s="8"/>
      <c r="J54" s="8"/>
      <c r="K54" s="8"/>
      <c r="L54" s="8"/>
      <c r="M54" s="8"/>
      <c r="N54" s="9"/>
    </row>
    <row r="55" spans="2:14" x14ac:dyDescent="0.2">
      <c r="B55" s="29"/>
      <c r="C55" s="11"/>
      <c r="D55" s="11"/>
      <c r="E55" s="11"/>
      <c r="F55" s="8"/>
      <c r="G55" s="8"/>
      <c r="H55" s="8"/>
      <c r="I55" s="8"/>
      <c r="J55" s="8"/>
      <c r="K55" s="8"/>
      <c r="L55" s="8"/>
      <c r="M55" s="8"/>
      <c r="N55" s="9"/>
    </row>
    <row r="56" spans="2:14" x14ac:dyDescent="0.2">
      <c r="B56" s="66"/>
      <c r="C56" s="11"/>
      <c r="D56" s="11"/>
      <c r="E56" s="11"/>
      <c r="F56" s="8"/>
      <c r="G56" s="8"/>
      <c r="H56" s="8"/>
      <c r="I56" s="8"/>
      <c r="J56" s="8"/>
      <c r="K56" s="8"/>
      <c r="L56" s="8"/>
      <c r="M56" s="8"/>
      <c r="N56" s="9"/>
    </row>
    <row r="57" spans="2:14" x14ac:dyDescent="0.2">
      <c r="B57" s="66"/>
      <c r="C57" s="11"/>
      <c r="D57" s="11"/>
      <c r="E57" s="11"/>
      <c r="F57" s="8"/>
      <c r="G57" s="8"/>
      <c r="H57" s="8"/>
      <c r="I57" s="8"/>
      <c r="J57" s="8"/>
      <c r="K57" s="8"/>
      <c r="L57" s="8"/>
      <c r="M57" s="8"/>
      <c r="N57" s="9"/>
    </row>
    <row r="58" spans="2:14" ht="15" thickBot="1" x14ac:dyDescent="0.25">
      <c r="B58" s="12"/>
      <c r="C58" s="13"/>
      <c r="D58" s="13"/>
      <c r="E58" s="13"/>
      <c r="F58" s="14"/>
      <c r="G58" s="14"/>
      <c r="H58" s="14"/>
      <c r="I58" s="14"/>
      <c r="J58" s="14"/>
      <c r="K58" s="14"/>
      <c r="L58" s="14"/>
      <c r="M58" s="14"/>
      <c r="N58" s="15"/>
    </row>
    <row r="59" spans="2:14" ht="15" thickTop="1" x14ac:dyDescent="0.2"/>
  </sheetData>
  <hyperlinks>
    <hyperlink ref="B34" location="'0.2 Brukerveiledning'!A1" display="0.2 Brukerveiledning" xr:uid="{05F3F411-AD98-4F7E-8717-DE6DCD99966A}"/>
    <hyperlink ref="B36" location="'0.4 Kilder'!A1" display="0.4 Kilder" xr:uid="{9C3F05C0-A537-4165-BA78-8845F6976637}"/>
    <hyperlink ref="B33" location="'0.1 Innhold'!A1" display="0.1 Innhold" xr:uid="{834FCD73-1687-431D-9CC8-C27C36E9301D}"/>
    <hyperlink ref="B35" location="'0.3 Fargekoder'!A1" display="0.3 Fargekoder" xr:uid="{ABF64681-1044-43B1-B037-32B3899FDEE0}"/>
    <hyperlink ref="B43" location="'2.1 Skjult ventetid person A'!A1" display="2.1 Skjult ventetid person A" xr:uid="{13AA0BB8-640B-49EE-B696-7FCA2D959057}"/>
    <hyperlink ref="B44" location="'2.2 Skjult ventetid person B'!A1" display="2.2 Skjult ventetid person B" xr:uid="{B750C880-2923-4F5A-B0F0-5FB6E6C278EA}"/>
    <hyperlink ref="B45" location="'2.3 Overføring person A'!A1" display="2.3 Overføring person A" xr:uid="{B06B4DDB-33DA-4AE9-8CBB-87DD49A0BDC0}"/>
    <hyperlink ref="B46" location="'2.4 Overføring person B'!A1" display="2.4 Overføring person B" xr:uid="{71F1BBF1-2FCD-45CE-B6A2-05E1F8FE7C8C}"/>
    <hyperlink ref="B47" location="'2.5 Kostnadsberegning gods A'!A1" display="2.5 Kostnadsberegning gods A" xr:uid="{390F695B-843E-4FA8-A38B-6A279E937945}"/>
    <hyperlink ref="B48" location="'2.6 Kostnadsberegning gods B'!A1" display="2.6 Kostnadsberegning gods B" xr:uid="{22B05EAE-3559-481E-A8D4-CA7AEF36E2DC}"/>
    <hyperlink ref="B49" location="'2.7 Eksternaliteter'!A1" display="2.7 Eksternaliteter" xr:uid="{9EEE5428-6937-4A48-AEAC-66D49E737510}"/>
    <hyperlink ref="B50" location="'3.1 Resultatark'!A1" display="3.1 Resultatark" xr:uid="{492F4856-8FD9-49C3-B87E-CDEEC1893659}"/>
    <hyperlink ref="B51" location="'4.1 Følsomhetsanalyse'!A1" display="4.1 Følsomhetsanalyse" xr:uid="{82BFB9DF-5F17-4320-A735-A5EAE2E6E2C4}"/>
    <hyperlink ref="B37" location="'0.5 Endringslogg'!A1" display="0.5 Endringslogg" xr:uid="{6E1B4FAF-650F-4079-B171-E9B68EC7375F}"/>
    <hyperlink ref="B38" location="'1.1 Alternativ A'!A1" display="1.1 Alternativ A" xr:uid="{ED9A4BCE-C8DB-424A-80E3-619889146113}"/>
    <hyperlink ref="B39" location="'1.2 Alternativ B'!A1" display="1.2 Alternativ B" xr:uid="{EB679844-38DC-4876-A637-648596FB6DEA}"/>
    <hyperlink ref="B40" location="'1.3 Standardsatser fra SAGA'!A1" display="1.3 Standardsatser fra SAGA" xr:uid="{88F7A020-ACF0-472C-88D5-40DDCE315EE2}"/>
    <hyperlink ref="B41" location="'1.4 Øvrige forutsetninger'!A1" display="1.4 Øvrige forutsetninger" xr:uid="{9435416E-EB12-4AAB-948C-C202F7AB155D}"/>
    <hyperlink ref="B42" location="'1.5 Godsvaregrupper'!A1" display="1.5 Godsvaregrupper" xr:uid="{F3CAAEC7-C69C-4D7E-BA62-9B75B345428F}"/>
  </hyperlinks>
  <pageMargins left="0.7" right="0.7" top="0.75" bottom="0.75" header="0.3" footer="0.3"/>
  <pageSetup paperSize="9" orientation="portrait" horizontalDpi="4294967295" verticalDpi="4294967295" r:id="rId1"/>
  <headerFooter>
    <oddHeader>&amp;R&amp;"Arial"&amp;10&amp;KFF8C00I N T E R N&amp;1#</oddHeader>
    <oddFooter>&amp;L&amp;1#&amp;"Arial"&amp;10&amp;KFF8C00I N T E R 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22A0B-ADA9-44AA-A6F0-1C2AE38CF3AA}">
  <sheetPr codeName="Ark15">
    <tabColor rgb="FF9DBADF"/>
  </sheetPr>
  <dimension ref="B1:N92"/>
  <sheetViews>
    <sheetView showGridLines="0" workbookViewId="0">
      <selection activeCell="N81" sqref="N81:N92"/>
    </sheetView>
  </sheetViews>
  <sheetFormatPr baseColWidth="10" defaultColWidth="11" defaultRowHeight="14.25" x14ac:dyDescent="0.2"/>
  <cols>
    <col min="1" max="1" width="5.625" customWidth="1"/>
    <col min="2" max="2" width="48.25" customWidth="1"/>
    <col min="3" max="3" width="28.375" bestFit="1" customWidth="1"/>
    <col min="4" max="4" width="38.25" bestFit="1" customWidth="1"/>
    <col min="5" max="5" width="46.375" customWidth="1"/>
    <col min="6" max="6" width="12.125" bestFit="1" customWidth="1"/>
    <col min="7" max="7" width="15.875" bestFit="1" customWidth="1"/>
    <col min="8" max="8" width="28.375" customWidth="1"/>
    <col min="9" max="9" width="24.375" bestFit="1" customWidth="1"/>
    <col min="10" max="10" width="15.375" customWidth="1"/>
    <col min="11" max="11" width="20.125" bestFit="1" customWidth="1"/>
    <col min="12" max="13" width="18.125" bestFit="1" customWidth="1"/>
    <col min="14" max="14" width="57.375" bestFit="1" customWidth="1"/>
  </cols>
  <sheetData>
    <row r="1" spans="2:11" ht="80.099999999999994" customHeight="1" x14ac:dyDescent="0.2"/>
    <row r="2" spans="2:11" ht="20.25" x14ac:dyDescent="0.3">
      <c r="B2" s="85" t="s">
        <v>359</v>
      </c>
      <c r="C2" s="42"/>
      <c r="D2" s="49"/>
      <c r="E2" s="49"/>
      <c r="F2" s="85" t="s">
        <v>360</v>
      </c>
      <c r="G2" s="49"/>
      <c r="H2" s="49"/>
      <c r="I2" s="49"/>
      <c r="J2" s="49"/>
      <c r="K2" s="49"/>
    </row>
    <row r="3" spans="2:11" x14ac:dyDescent="0.2">
      <c r="B3" s="46" t="s">
        <v>361</v>
      </c>
      <c r="C3" s="46" t="s">
        <v>362</v>
      </c>
      <c r="D3" s="47" t="s">
        <v>363</v>
      </c>
      <c r="E3" s="47" t="s">
        <v>364</v>
      </c>
      <c r="F3" s="139" t="s">
        <v>365</v>
      </c>
      <c r="G3" s="139" t="s">
        <v>366</v>
      </c>
      <c r="H3" s="139" t="s">
        <v>367</v>
      </c>
      <c r="I3" s="139" t="s">
        <v>368</v>
      </c>
      <c r="J3" s="139" t="s">
        <v>369</v>
      </c>
      <c r="K3" s="139"/>
    </row>
    <row r="4" spans="2:11" x14ac:dyDescent="0.2">
      <c r="B4" s="1" t="s">
        <v>370</v>
      </c>
      <c r="C4" s="1" t="s">
        <v>371</v>
      </c>
      <c r="D4" s="98">
        <v>3.9466254138832174E-2</v>
      </c>
      <c r="E4" s="98">
        <v>4.9277331203106678E-2</v>
      </c>
      <c r="F4" s="208">
        <v>0</v>
      </c>
      <c r="G4" s="208">
        <v>0</v>
      </c>
      <c r="H4" s="207">
        <v>0</v>
      </c>
      <c r="I4" s="207">
        <v>0</v>
      </c>
      <c r="J4" s="206">
        <v>0</v>
      </c>
      <c r="K4" s="1"/>
    </row>
    <row r="5" spans="2:11" x14ac:dyDescent="0.2">
      <c r="B5" s="1" t="s">
        <v>372</v>
      </c>
      <c r="C5" s="1" t="s">
        <v>157</v>
      </c>
      <c r="D5" s="98">
        <v>6.2794635790606013E-2</v>
      </c>
      <c r="E5" s="98">
        <v>0.11926247615842819</v>
      </c>
      <c r="F5" s="208">
        <v>0</v>
      </c>
      <c r="G5" s="208">
        <v>8.3355345122328534E-2</v>
      </c>
      <c r="H5" s="207">
        <v>7.0692989691133926E-2</v>
      </c>
      <c r="I5" s="207">
        <v>3.0002578377776152E-3</v>
      </c>
      <c r="J5" s="206">
        <v>1.5931007046057238E-2</v>
      </c>
      <c r="K5" s="1"/>
    </row>
    <row r="6" spans="2:11" x14ac:dyDescent="0.2">
      <c r="B6" s="1" t="s">
        <v>373</v>
      </c>
      <c r="C6" s="1" t="s">
        <v>160</v>
      </c>
      <c r="D6" s="98">
        <v>0.4215452390990122</v>
      </c>
      <c r="E6" s="98">
        <v>1.1955142860836467</v>
      </c>
      <c r="F6" s="208">
        <v>0</v>
      </c>
      <c r="G6" s="208">
        <v>0</v>
      </c>
      <c r="H6" s="207">
        <v>0</v>
      </c>
      <c r="I6" s="207">
        <v>0</v>
      </c>
      <c r="J6" s="206">
        <v>0</v>
      </c>
      <c r="K6" s="1"/>
    </row>
    <row r="7" spans="2:11" x14ac:dyDescent="0.2">
      <c r="B7" s="1" t="s">
        <v>374</v>
      </c>
      <c r="C7" s="1" t="s">
        <v>157</v>
      </c>
      <c r="D7" s="98">
        <v>0.12680564647464942</v>
      </c>
      <c r="E7" s="98">
        <v>0.3112955082105584</v>
      </c>
      <c r="F7" s="208">
        <v>0</v>
      </c>
      <c r="G7" s="208">
        <v>8.0974418076205316E-4</v>
      </c>
      <c r="H7" s="207">
        <v>4.7967464928313991E-6</v>
      </c>
      <c r="I7" s="207">
        <v>0</v>
      </c>
      <c r="J7" s="206">
        <v>0</v>
      </c>
      <c r="K7" s="1"/>
    </row>
    <row r="8" spans="2:11" x14ac:dyDescent="0.2">
      <c r="B8" s="1" t="s">
        <v>375</v>
      </c>
      <c r="C8" s="1" t="s">
        <v>154</v>
      </c>
      <c r="D8" s="98">
        <v>0.10342660274614983</v>
      </c>
      <c r="E8" s="98">
        <v>0.24115837702505966</v>
      </c>
      <c r="F8" s="208">
        <v>0</v>
      </c>
      <c r="G8" s="208">
        <v>3.1268098164159304E-3</v>
      </c>
      <c r="H8" s="207">
        <v>2.5562398160923455E-2</v>
      </c>
      <c r="I8" s="207">
        <v>1.7199002994625651E-2</v>
      </c>
      <c r="J8" s="206">
        <v>3.4047819307719815E-2</v>
      </c>
      <c r="K8" s="1"/>
    </row>
    <row r="9" spans="2:11" x14ac:dyDescent="0.2">
      <c r="B9" s="1" t="s">
        <v>376</v>
      </c>
      <c r="C9" s="1" t="s">
        <v>156</v>
      </c>
      <c r="D9" s="98">
        <v>7.2663863760968547E-2</v>
      </c>
      <c r="E9" s="98">
        <v>0.14887016006951581</v>
      </c>
      <c r="F9" s="208">
        <v>2.4622066031994355E-5</v>
      </c>
      <c r="G9" s="208">
        <v>0</v>
      </c>
      <c r="H9" s="207">
        <v>4.2343147717625927E-4</v>
      </c>
      <c r="I9" s="207">
        <v>3.9245441396487955E-4</v>
      </c>
      <c r="J9" s="206">
        <v>2.7713631189518698E-3</v>
      </c>
      <c r="K9" s="1"/>
    </row>
    <row r="10" spans="2:11" x14ac:dyDescent="0.2">
      <c r="B10" s="1" t="s">
        <v>377</v>
      </c>
      <c r="C10" s="1" t="s">
        <v>157</v>
      </c>
      <c r="D10" s="98">
        <v>0.11151198826480553</v>
      </c>
      <c r="E10" s="98">
        <v>0.26541453358102673</v>
      </c>
      <c r="F10" s="208">
        <v>2.5015755715691373E-3</v>
      </c>
      <c r="G10" s="208">
        <v>2.9414935908845176E-2</v>
      </c>
      <c r="H10" s="207">
        <v>4.6332921051025718E-2</v>
      </c>
      <c r="I10" s="207">
        <v>5.6943475689399514E-3</v>
      </c>
      <c r="J10" s="206">
        <v>6.7825075000469928E-2</v>
      </c>
      <c r="K10" s="1"/>
    </row>
    <row r="11" spans="2:11" x14ac:dyDescent="0.2">
      <c r="B11" s="1" t="s">
        <v>378</v>
      </c>
      <c r="C11" s="1" t="s">
        <v>157</v>
      </c>
      <c r="D11" s="98">
        <v>7.4529721957581396E-2</v>
      </c>
      <c r="E11" s="98">
        <v>0.15446773465935434</v>
      </c>
      <c r="F11" s="208">
        <v>0.35700011706302692</v>
      </c>
      <c r="G11" s="208">
        <v>0.16286524121829229</v>
      </c>
      <c r="H11" s="207">
        <v>0.18447147643726552</v>
      </c>
      <c r="I11" s="207">
        <v>8.0708275681021846E-2</v>
      </c>
      <c r="J11" s="206">
        <v>0.19457948847305032</v>
      </c>
      <c r="K11" s="1"/>
    </row>
    <row r="12" spans="2:11" x14ac:dyDescent="0.2">
      <c r="B12" s="1" t="s">
        <v>379</v>
      </c>
      <c r="C12" s="1" t="s">
        <v>371</v>
      </c>
      <c r="D12" s="98">
        <v>7.9505343815215693E-2</v>
      </c>
      <c r="E12" s="98">
        <v>0.16939460023225725</v>
      </c>
      <c r="F12" s="208">
        <v>0</v>
      </c>
      <c r="G12" s="208">
        <v>1.9970056220814797E-3</v>
      </c>
      <c r="H12" s="207">
        <v>7.3345169807321605E-3</v>
      </c>
      <c r="I12" s="207">
        <v>1.0354340988653432E-2</v>
      </c>
      <c r="J12" s="206">
        <v>1.0028351659082003E-3</v>
      </c>
      <c r="K12" s="1"/>
    </row>
    <row r="13" spans="2:11" x14ac:dyDescent="0.2">
      <c r="B13" s="1" t="s">
        <v>380</v>
      </c>
      <c r="C13" s="1" t="s">
        <v>371</v>
      </c>
      <c r="D13" s="98">
        <v>4.8961639312174982E-2</v>
      </c>
      <c r="E13" s="98">
        <v>7.77634867231351E-2</v>
      </c>
      <c r="F13" s="208">
        <v>2.7986649791617163E-3</v>
      </c>
      <c r="G13" s="208">
        <v>8.9860452374169609E-3</v>
      </c>
      <c r="H13" s="207">
        <v>4.993578822451106E-4</v>
      </c>
      <c r="I13" s="207">
        <v>1.5073807131673207E-2</v>
      </c>
      <c r="J13" s="206">
        <v>3.4921102606377888E-3</v>
      </c>
      <c r="K13" s="1"/>
    </row>
    <row r="14" spans="2:11" x14ac:dyDescent="0.2">
      <c r="B14" s="1" t="s">
        <v>381</v>
      </c>
      <c r="C14" s="1" t="s">
        <v>160</v>
      </c>
      <c r="D14" s="98">
        <v>5.8155984917303456E-2</v>
      </c>
      <c r="E14" s="98">
        <v>0.10534652353852053</v>
      </c>
      <c r="F14" s="208">
        <v>6.2291976866921139E-4</v>
      </c>
      <c r="G14" s="208">
        <v>4.1198044008177058E-3</v>
      </c>
      <c r="H14" s="207">
        <v>8.8603553773127769E-5</v>
      </c>
      <c r="I14" s="207">
        <v>1.4950531953193508E-3</v>
      </c>
      <c r="J14" s="206">
        <v>1.2653986497540529E-3</v>
      </c>
      <c r="K14" s="1"/>
    </row>
    <row r="15" spans="2:11" x14ac:dyDescent="0.2">
      <c r="B15" s="1" t="s">
        <v>382</v>
      </c>
      <c r="C15" s="1" t="s">
        <v>160</v>
      </c>
      <c r="D15" s="98">
        <v>6.1936323330938327E-2</v>
      </c>
      <c r="E15" s="98">
        <v>0.11668753877942516</v>
      </c>
      <c r="F15" s="208">
        <v>1.9698485478749757E-2</v>
      </c>
      <c r="G15" s="208">
        <v>9.8534359484355287E-3</v>
      </c>
      <c r="H15" s="207">
        <v>9.4579460053249972E-4</v>
      </c>
      <c r="I15" s="207">
        <v>2.222615942493272E-2</v>
      </c>
      <c r="J15" s="206">
        <v>3.6806784632024839E-3</v>
      </c>
      <c r="K15" s="1"/>
    </row>
    <row r="16" spans="2:11" x14ac:dyDescent="0.2">
      <c r="B16" s="1" t="s">
        <v>383</v>
      </c>
      <c r="C16" s="1" t="s">
        <v>164</v>
      </c>
      <c r="D16" s="98">
        <v>5.4742117879173886E-2</v>
      </c>
      <c r="E16" s="98">
        <v>9.5104922424131821E-2</v>
      </c>
      <c r="F16" s="208">
        <v>5.9511905613431385E-4</v>
      </c>
      <c r="G16" s="208">
        <v>1.3793541629267175E-4</v>
      </c>
      <c r="H16" s="207">
        <v>0</v>
      </c>
      <c r="I16" s="207">
        <v>3.4254031776026545E-6</v>
      </c>
      <c r="J16" s="206">
        <v>1.4450133488689211E-5</v>
      </c>
      <c r="K16" s="1"/>
    </row>
    <row r="17" spans="2:11" x14ac:dyDescent="0.2">
      <c r="B17" s="1" t="s">
        <v>384</v>
      </c>
      <c r="C17" s="1" t="s">
        <v>164</v>
      </c>
      <c r="D17" s="98">
        <v>7.6287499174923903E-2</v>
      </c>
      <c r="E17" s="98">
        <v>0.15974106631138188</v>
      </c>
      <c r="F17" s="208">
        <v>0</v>
      </c>
      <c r="G17" s="208">
        <v>1.2872043436868185E-2</v>
      </c>
      <c r="H17" s="207">
        <v>0</v>
      </c>
      <c r="I17" s="207">
        <v>3.0226878911381021E-2</v>
      </c>
      <c r="J17" s="206">
        <v>1.5379491760531171E-4</v>
      </c>
      <c r="K17" s="1"/>
    </row>
    <row r="18" spans="2:11" x14ac:dyDescent="0.2">
      <c r="B18" s="1" t="s">
        <v>385</v>
      </c>
      <c r="C18" s="1" t="s">
        <v>164</v>
      </c>
      <c r="D18" s="98">
        <v>0.11396545995281095</v>
      </c>
      <c r="E18" s="98">
        <v>0.27277494864504298</v>
      </c>
      <c r="F18" s="208">
        <v>7.8538794496491218E-2</v>
      </c>
      <c r="G18" s="208">
        <v>3.5626653732214436E-2</v>
      </c>
      <c r="H18" s="207">
        <v>4.5269995542197069E-3</v>
      </c>
      <c r="I18" s="207">
        <v>2.5217459799627646E-2</v>
      </c>
      <c r="J18" s="206">
        <v>3.6980823073661115E-2</v>
      </c>
      <c r="K18" s="1"/>
    </row>
    <row r="19" spans="2:11" x14ac:dyDescent="0.2">
      <c r="B19" s="1" t="s">
        <v>386</v>
      </c>
      <c r="C19" s="1" t="s">
        <v>163</v>
      </c>
      <c r="D19" s="98">
        <v>4.6818889156350768E-2</v>
      </c>
      <c r="E19" s="98">
        <v>7.133523625566246E-2</v>
      </c>
      <c r="F19" s="208">
        <v>0</v>
      </c>
      <c r="G19" s="208">
        <v>0</v>
      </c>
      <c r="H19" s="207">
        <v>9.877647859382107E-3</v>
      </c>
      <c r="I19" s="207">
        <v>0</v>
      </c>
      <c r="J19" s="206">
        <v>2.5059215255623532E-2</v>
      </c>
      <c r="K19" s="1"/>
    </row>
    <row r="20" spans="2:11" x14ac:dyDescent="0.2">
      <c r="B20" s="1" t="s">
        <v>387</v>
      </c>
      <c r="C20" s="1" t="s">
        <v>160</v>
      </c>
      <c r="D20" s="98">
        <v>7.6005296618385065E-2</v>
      </c>
      <c r="E20" s="98">
        <v>0.15889445864176538</v>
      </c>
      <c r="F20" s="208">
        <v>0.14158638322862008</v>
      </c>
      <c r="G20" s="208">
        <v>3.0746149423697491E-2</v>
      </c>
      <c r="H20" s="207">
        <v>7.4717165789550902E-3</v>
      </c>
      <c r="I20" s="207">
        <v>5.2941440593838249E-2</v>
      </c>
      <c r="J20" s="206">
        <v>5.9365525903515865E-3</v>
      </c>
      <c r="K20" s="1"/>
    </row>
    <row r="21" spans="2:11" x14ac:dyDescent="0.2">
      <c r="B21" s="1" t="s">
        <v>388</v>
      </c>
      <c r="C21" s="1" t="s">
        <v>161</v>
      </c>
      <c r="D21" s="98">
        <v>3.5853078861153076E-2</v>
      </c>
      <c r="E21" s="98">
        <v>3.8437805370069404E-2</v>
      </c>
      <c r="F21" s="208">
        <v>1.8925855910794389E-3</v>
      </c>
      <c r="G21" s="208">
        <v>0</v>
      </c>
      <c r="H21" s="207">
        <v>6.57344766812295E-4</v>
      </c>
      <c r="I21" s="207">
        <v>3.5089860348628903E-4</v>
      </c>
      <c r="J21" s="206">
        <v>1.552541884000499E-2</v>
      </c>
      <c r="K21" s="1"/>
    </row>
    <row r="22" spans="2:11" x14ac:dyDescent="0.2">
      <c r="B22" s="1" t="s">
        <v>389</v>
      </c>
      <c r="C22" s="1" t="s">
        <v>161</v>
      </c>
      <c r="D22" s="98">
        <v>5.9751719979122909E-2</v>
      </c>
      <c r="E22" s="98">
        <v>0.11013372872397888</v>
      </c>
      <c r="F22" s="208">
        <v>3.6393342801156717E-3</v>
      </c>
      <c r="G22" s="208">
        <v>1.8990594198367839E-2</v>
      </c>
      <c r="H22" s="207">
        <v>0</v>
      </c>
      <c r="I22" s="207">
        <v>5.8300072030097998E-3</v>
      </c>
      <c r="J22" s="206">
        <v>7.5783793205131858E-2</v>
      </c>
      <c r="K22" s="1"/>
    </row>
    <row r="23" spans="2:11" x14ac:dyDescent="0.2">
      <c r="B23" s="1" t="s">
        <v>390</v>
      </c>
      <c r="C23" s="1" t="s">
        <v>161</v>
      </c>
      <c r="D23" s="98">
        <v>4.1116603381043337E-2</v>
      </c>
      <c r="E23" s="98">
        <v>5.4228378929740181E-2</v>
      </c>
      <c r="F23" s="208">
        <v>0</v>
      </c>
      <c r="G23" s="208">
        <v>0</v>
      </c>
      <c r="H23" s="207">
        <v>0</v>
      </c>
      <c r="I23" s="207">
        <v>0</v>
      </c>
      <c r="J23" s="206">
        <v>0</v>
      </c>
      <c r="K23" s="1"/>
    </row>
    <row r="24" spans="2:11" x14ac:dyDescent="0.2">
      <c r="B24" s="1" t="s">
        <v>391</v>
      </c>
      <c r="C24" s="1" t="s">
        <v>161</v>
      </c>
      <c r="D24" s="98">
        <v>4.8972643389935379E-2</v>
      </c>
      <c r="E24" s="98">
        <v>7.7796498956416299E-2</v>
      </c>
      <c r="F24" s="208">
        <v>1.1689713105492019E-2</v>
      </c>
      <c r="G24" s="208">
        <v>2.8261572622181076E-2</v>
      </c>
      <c r="H24" s="207">
        <v>2.2839745432562822E-3</v>
      </c>
      <c r="I24" s="207">
        <v>3.7383044801636072E-3</v>
      </c>
      <c r="J24" s="206">
        <v>5.9931526013491977E-3</v>
      </c>
      <c r="K24" s="1"/>
    </row>
    <row r="25" spans="2:11" x14ac:dyDescent="0.2">
      <c r="B25" s="1" t="s">
        <v>392</v>
      </c>
      <c r="C25" s="1" t="s">
        <v>161</v>
      </c>
      <c r="D25" s="98">
        <v>9.7201125341553257E-2</v>
      </c>
      <c r="E25" s="98">
        <v>0.22248194481126993</v>
      </c>
      <c r="F25" s="208">
        <v>0</v>
      </c>
      <c r="G25" s="208">
        <v>1.4745335515165527E-2</v>
      </c>
      <c r="H25" s="207">
        <v>0</v>
      </c>
      <c r="I25" s="207">
        <v>1.973993377531077E-3</v>
      </c>
      <c r="J25" s="206">
        <v>4.6810502113643609E-3</v>
      </c>
      <c r="K25" s="1"/>
    </row>
    <row r="26" spans="2:11" x14ac:dyDescent="0.2">
      <c r="B26" s="1" t="s">
        <v>393</v>
      </c>
      <c r="C26" s="1" t="s">
        <v>162</v>
      </c>
      <c r="D26" s="98">
        <v>3.9452226586701472E-2</v>
      </c>
      <c r="E26" s="98">
        <v>4.9235248546714579E-2</v>
      </c>
      <c r="F26" s="208">
        <v>0</v>
      </c>
      <c r="G26" s="208">
        <v>0</v>
      </c>
      <c r="H26" s="207">
        <v>0</v>
      </c>
      <c r="I26" s="207">
        <v>0</v>
      </c>
      <c r="J26" s="206">
        <v>0</v>
      </c>
      <c r="K26" s="1"/>
    </row>
    <row r="27" spans="2:11" x14ac:dyDescent="0.2">
      <c r="B27" s="1" t="s">
        <v>394</v>
      </c>
      <c r="C27" s="1" t="s">
        <v>162</v>
      </c>
      <c r="D27" s="98">
        <v>3.4803723363714477E-2</v>
      </c>
      <c r="E27" s="98">
        <v>3.5289738877753586E-2</v>
      </c>
      <c r="F27" s="208">
        <v>7.8067415889976506E-4</v>
      </c>
      <c r="G27" s="208">
        <v>0</v>
      </c>
      <c r="H27" s="207">
        <v>0</v>
      </c>
      <c r="I27" s="207">
        <v>0</v>
      </c>
      <c r="J27" s="206">
        <v>1.1379417211272983E-2</v>
      </c>
      <c r="K27" s="1"/>
    </row>
    <row r="28" spans="2:11" x14ac:dyDescent="0.2">
      <c r="B28" s="1" t="s">
        <v>395</v>
      </c>
      <c r="C28" s="1" t="s">
        <v>162</v>
      </c>
      <c r="D28" s="98">
        <v>3.6206897186504813E-2</v>
      </c>
      <c r="E28" s="98">
        <v>3.9499260346124609E-2</v>
      </c>
      <c r="F28" s="208">
        <v>0</v>
      </c>
      <c r="G28" s="208">
        <v>0</v>
      </c>
      <c r="H28" s="207">
        <v>0</v>
      </c>
      <c r="I28" s="207">
        <v>0</v>
      </c>
      <c r="J28" s="206">
        <v>4.7921833350987285E-3</v>
      </c>
      <c r="K28" s="1"/>
    </row>
    <row r="29" spans="2:11" x14ac:dyDescent="0.2">
      <c r="B29" s="1" t="s">
        <v>396</v>
      </c>
      <c r="C29" s="1" t="s">
        <v>158</v>
      </c>
      <c r="D29" s="98">
        <v>0.37749330495733491</v>
      </c>
      <c r="E29" s="98">
        <v>1.063358483658615</v>
      </c>
      <c r="F29" s="208">
        <v>0</v>
      </c>
      <c r="G29" s="208">
        <v>0.12445154626750113</v>
      </c>
      <c r="H29" s="207">
        <v>1.3218920547530606E-2</v>
      </c>
      <c r="I29" s="207">
        <v>0.22685776971790114</v>
      </c>
      <c r="J29" s="206">
        <v>6.3869928661307612E-2</v>
      </c>
      <c r="K29" s="1"/>
    </row>
    <row r="30" spans="2:11" x14ac:dyDescent="0.2">
      <c r="B30" s="1" t="s">
        <v>397</v>
      </c>
      <c r="C30" s="1" t="s">
        <v>158</v>
      </c>
      <c r="D30" s="98">
        <v>0.24792310725366101</v>
      </c>
      <c r="E30" s="98">
        <v>0.67464789054759322</v>
      </c>
      <c r="F30" s="208">
        <v>0</v>
      </c>
      <c r="G30" s="208">
        <v>5.6822051421988012E-2</v>
      </c>
      <c r="H30" s="207">
        <v>4.385825825445654E-3</v>
      </c>
      <c r="I30" s="207">
        <v>6.6333085904606737E-2</v>
      </c>
      <c r="J30" s="206">
        <v>1.8924124675861746E-2</v>
      </c>
      <c r="K30" s="1"/>
    </row>
    <row r="31" spans="2:11" x14ac:dyDescent="0.2">
      <c r="B31" s="1" t="s">
        <v>398</v>
      </c>
      <c r="C31" s="1" t="s">
        <v>160</v>
      </c>
      <c r="D31" s="98">
        <v>4.7029669224664741E-2</v>
      </c>
      <c r="E31" s="98">
        <v>7.1967576460604379E-2</v>
      </c>
      <c r="F31" s="208">
        <v>7.1035227412287738E-3</v>
      </c>
      <c r="G31" s="208">
        <v>2.6223248655129542E-2</v>
      </c>
      <c r="H31" s="207">
        <v>0.12414880831007605</v>
      </c>
      <c r="I31" s="207">
        <v>5.8999170952303254E-2</v>
      </c>
      <c r="J31" s="206">
        <v>7.3258227590185854E-2</v>
      </c>
      <c r="K31" s="1"/>
    </row>
    <row r="32" spans="2:11" x14ac:dyDescent="0.2">
      <c r="B32" s="1" t="s">
        <v>399</v>
      </c>
      <c r="C32" s="1" t="s">
        <v>162</v>
      </c>
      <c r="D32" s="98">
        <v>3.745677399146858E-2</v>
      </c>
      <c r="E32" s="98">
        <v>4.3248890761015908E-2</v>
      </c>
      <c r="F32" s="208">
        <v>8.0831446422175383E-3</v>
      </c>
      <c r="G32" s="208">
        <v>3.1015048004591775E-2</v>
      </c>
      <c r="H32" s="207">
        <v>0</v>
      </c>
      <c r="I32" s="207">
        <v>0</v>
      </c>
      <c r="J32" s="206">
        <v>0</v>
      </c>
      <c r="K32" s="1"/>
    </row>
    <row r="33" spans="2:11" x14ac:dyDescent="0.2">
      <c r="B33" s="1" t="s">
        <v>400</v>
      </c>
      <c r="C33" s="1" t="s">
        <v>160</v>
      </c>
      <c r="D33" s="98">
        <v>0.19721910201168583</v>
      </c>
      <c r="E33" s="98">
        <v>0.52253587482166763</v>
      </c>
      <c r="F33" s="208">
        <v>0.32111814445008918</v>
      </c>
      <c r="G33" s="208">
        <v>0.21009053613167158</v>
      </c>
      <c r="H33" s="207">
        <v>0.49570522526464822</v>
      </c>
      <c r="I33" s="207">
        <v>0.1356394456073205</v>
      </c>
      <c r="J33" s="206">
        <v>0.20045887485277625</v>
      </c>
      <c r="K33" s="1"/>
    </row>
    <row r="34" spans="2:11" x14ac:dyDescent="0.2">
      <c r="B34" s="1" t="s">
        <v>401</v>
      </c>
      <c r="C34" s="1" t="s">
        <v>159</v>
      </c>
      <c r="D34" s="98">
        <v>1.3367923084062792</v>
      </c>
      <c r="E34" s="98">
        <v>3.9412554940054472</v>
      </c>
      <c r="F34" s="208">
        <v>0</v>
      </c>
      <c r="G34" s="208">
        <v>6.0343632122106854E-2</v>
      </c>
      <c r="H34" s="207">
        <v>0</v>
      </c>
      <c r="I34" s="207">
        <v>2.4525188241162184E-2</v>
      </c>
      <c r="J34" s="206">
        <v>1.5097369045347558E-2</v>
      </c>
      <c r="K34" s="1"/>
    </row>
    <row r="35" spans="2:11" x14ac:dyDescent="0.2">
      <c r="B35" s="1" t="s">
        <v>402</v>
      </c>
      <c r="C35" s="1" t="s">
        <v>158</v>
      </c>
      <c r="D35" s="98">
        <v>0.27050869455132709</v>
      </c>
      <c r="E35" s="98">
        <v>0.74240465244059151</v>
      </c>
      <c r="F35" s="208">
        <v>0</v>
      </c>
      <c r="G35" s="208">
        <v>0</v>
      </c>
      <c r="H35" s="207">
        <v>0</v>
      </c>
      <c r="I35" s="207">
        <v>0</v>
      </c>
      <c r="J35" s="206">
        <v>2.4504104332841161E-3</v>
      </c>
      <c r="K35" s="1"/>
    </row>
    <row r="36" spans="2:11" x14ac:dyDescent="0.2">
      <c r="B36" s="1" t="s">
        <v>403</v>
      </c>
      <c r="C36" s="1" t="s">
        <v>404</v>
      </c>
      <c r="D36" s="98">
        <v>3.9603267278398004E-2</v>
      </c>
      <c r="E36" s="98">
        <v>4.9688370621804173E-2</v>
      </c>
      <c r="F36" s="208">
        <v>0</v>
      </c>
      <c r="G36" s="208">
        <v>0</v>
      </c>
      <c r="H36" s="207">
        <v>0</v>
      </c>
      <c r="I36" s="207">
        <v>0</v>
      </c>
      <c r="J36" s="206">
        <v>0</v>
      </c>
      <c r="K36" s="1"/>
    </row>
    <row r="37" spans="2:11" x14ac:dyDescent="0.2">
      <c r="B37" s="1" t="s">
        <v>405</v>
      </c>
      <c r="C37" s="1" t="s">
        <v>404</v>
      </c>
      <c r="D37" s="98">
        <v>3.9072128660700811E-2</v>
      </c>
      <c r="E37" s="98">
        <v>4.8094954768712589E-2</v>
      </c>
      <c r="F37" s="208">
        <v>0</v>
      </c>
      <c r="G37" s="208">
        <v>0</v>
      </c>
      <c r="H37" s="207">
        <v>0</v>
      </c>
      <c r="I37" s="207">
        <v>0</v>
      </c>
      <c r="J37" s="206">
        <v>0</v>
      </c>
      <c r="K37" s="1"/>
    </row>
    <row r="38" spans="2:11" x14ac:dyDescent="0.2">
      <c r="B38" s="1" t="s">
        <v>406</v>
      </c>
      <c r="C38" s="1" t="s">
        <v>404</v>
      </c>
      <c r="D38" s="98">
        <v>4.3246476692174858E-2</v>
      </c>
      <c r="E38" s="98">
        <v>6.061799886313475E-2</v>
      </c>
      <c r="F38" s="208">
        <v>0</v>
      </c>
      <c r="G38" s="208">
        <v>0</v>
      </c>
      <c r="H38" s="207">
        <v>1.8834273614129683E-4</v>
      </c>
      <c r="I38" s="207">
        <v>6.1568580537390949E-2</v>
      </c>
      <c r="J38" s="206">
        <v>7.7768282278485867E-2</v>
      </c>
      <c r="K38" s="1"/>
    </row>
    <row r="39" spans="2:11" x14ac:dyDescent="0.2">
      <c r="B39" s="1" t="s">
        <v>407</v>
      </c>
      <c r="C39" s="1" t="s">
        <v>404</v>
      </c>
      <c r="D39" s="98">
        <v>3.8107807317914508E-2</v>
      </c>
      <c r="E39" s="98">
        <v>4.5201990740353679E-2</v>
      </c>
      <c r="F39" s="208">
        <v>0</v>
      </c>
      <c r="G39" s="208">
        <v>0</v>
      </c>
      <c r="H39" s="207">
        <v>0</v>
      </c>
      <c r="I39" s="207">
        <v>0</v>
      </c>
      <c r="J39" s="206">
        <v>0</v>
      </c>
      <c r="K39" s="1"/>
    </row>
    <row r="40" spans="2:11" x14ac:dyDescent="0.2">
      <c r="B40" s="1" t="s">
        <v>408</v>
      </c>
      <c r="C40" s="1" t="s">
        <v>162</v>
      </c>
      <c r="D40" s="98">
        <v>4.2011646995310674E-2</v>
      </c>
      <c r="E40" s="98">
        <v>5.6913509772542177E-2</v>
      </c>
      <c r="F40" s="208">
        <v>2.1708544958377714E-2</v>
      </c>
      <c r="G40" s="208">
        <v>4.3457055344007713E-2</v>
      </c>
      <c r="H40" s="207">
        <v>1.1266350054254569E-3</v>
      </c>
      <c r="I40" s="207">
        <v>0.14930843255439516</v>
      </c>
      <c r="J40" s="206">
        <v>2.8264259788452831E-2</v>
      </c>
      <c r="K40" s="1"/>
    </row>
    <row r="41" spans="2:11" x14ac:dyDescent="0.2">
      <c r="B41" s="1" t="s">
        <v>409</v>
      </c>
      <c r="C41" s="1" t="s">
        <v>154</v>
      </c>
      <c r="D41" s="98">
        <v>0.11699337388269386</v>
      </c>
      <c r="E41" s="98">
        <v>0.28185869043469175</v>
      </c>
      <c r="F41" s="208">
        <v>1.1582211960265701E-2</v>
      </c>
      <c r="G41" s="208">
        <v>1.6722174601891233E-3</v>
      </c>
      <c r="H41" s="207">
        <v>5.2272426806540147E-5</v>
      </c>
      <c r="I41" s="207">
        <v>3.4221887579637719E-4</v>
      </c>
      <c r="J41" s="206">
        <v>9.0128958135940601E-3</v>
      </c>
      <c r="K41" s="1"/>
    </row>
    <row r="42" spans="2:11" x14ac:dyDescent="0.2">
      <c r="B42" s="1" t="s">
        <v>410</v>
      </c>
      <c r="C42" s="1" t="s">
        <v>163</v>
      </c>
      <c r="D42" s="98">
        <v>3.8674209816243699E-2</v>
      </c>
      <c r="E42" s="98">
        <v>4.6901198235341258E-2</v>
      </c>
      <c r="F42" s="208">
        <v>9.0354424037799447E-3</v>
      </c>
      <c r="G42" s="208">
        <v>1.6012792631237516E-5</v>
      </c>
      <c r="H42" s="207">
        <v>0</v>
      </c>
      <c r="I42" s="207">
        <v>0</v>
      </c>
      <c r="J42" s="206">
        <v>0</v>
      </c>
      <c r="K42" s="1"/>
    </row>
    <row r="44" spans="2:11" ht="20.25" x14ac:dyDescent="0.3">
      <c r="B44" s="85" t="s">
        <v>411</v>
      </c>
      <c r="C44" s="42"/>
      <c r="D44" s="49"/>
      <c r="E44" s="49"/>
      <c r="F44" s="49"/>
      <c r="G44" s="49"/>
      <c r="H44" s="49"/>
      <c r="I44" s="49"/>
    </row>
    <row r="45" spans="2:11" x14ac:dyDescent="0.2">
      <c r="B45" s="46" t="s">
        <v>412</v>
      </c>
      <c r="C45" s="47" t="s">
        <v>413</v>
      </c>
      <c r="D45" s="47" t="s">
        <v>414</v>
      </c>
      <c r="E45" s="47" t="s">
        <v>415</v>
      </c>
      <c r="F45" s="46" t="s">
        <v>416</v>
      </c>
      <c r="G45" s="46" t="s">
        <v>417</v>
      </c>
      <c r="H45" s="46" t="s">
        <v>418</v>
      </c>
      <c r="I45" s="46" t="s">
        <v>296</v>
      </c>
    </row>
    <row r="46" spans="2:11" x14ac:dyDescent="0.2">
      <c r="B46" s="1" t="s">
        <v>419</v>
      </c>
      <c r="C46" s="96">
        <v>257.60874588092702</v>
      </c>
      <c r="D46" s="96">
        <v>2.3739613969708242</v>
      </c>
      <c r="E46" s="97">
        <v>174.19652856759066</v>
      </c>
      <c r="F46" s="53" t="s">
        <v>420</v>
      </c>
      <c r="G46" s="1" t="s">
        <v>421</v>
      </c>
      <c r="H46" s="1">
        <v>2016</v>
      </c>
      <c r="I46" s="1" t="s">
        <v>422</v>
      </c>
    </row>
    <row r="47" spans="2:11" x14ac:dyDescent="0.2">
      <c r="B47" s="1" t="s">
        <v>423</v>
      </c>
      <c r="C47" s="96">
        <v>156.3090833336864</v>
      </c>
      <c r="D47" s="96">
        <v>1.552761071706521</v>
      </c>
      <c r="E47" s="97">
        <v>25.936792782656493</v>
      </c>
      <c r="F47" s="53" t="s">
        <v>424</v>
      </c>
      <c r="G47" s="1" t="s">
        <v>421</v>
      </c>
      <c r="H47" s="1">
        <v>2016</v>
      </c>
      <c r="I47" s="1" t="s">
        <v>422</v>
      </c>
    </row>
    <row r="48" spans="2:11" x14ac:dyDescent="0.2">
      <c r="B48" s="1" t="s">
        <v>425</v>
      </c>
      <c r="C48" s="96">
        <v>152.6644202656957</v>
      </c>
      <c r="D48" s="96">
        <v>1.6402032670950399</v>
      </c>
      <c r="E48" s="97">
        <v>2.26190699570187</v>
      </c>
      <c r="F48" s="53" t="s">
        <v>426</v>
      </c>
      <c r="G48" s="1" t="s">
        <v>421</v>
      </c>
      <c r="H48" s="1">
        <v>2016</v>
      </c>
      <c r="I48" s="1" t="s">
        <v>422</v>
      </c>
    </row>
    <row r="49" spans="2:9" x14ac:dyDescent="0.2">
      <c r="B49" s="1" t="s">
        <v>427</v>
      </c>
      <c r="C49" s="96">
        <v>178.9549752305015</v>
      </c>
      <c r="D49" s="96">
        <v>1.4524887847232393</v>
      </c>
      <c r="E49" s="97">
        <v>54.804777611416178</v>
      </c>
      <c r="F49" s="53" t="s">
        <v>428</v>
      </c>
      <c r="G49" s="1" t="s">
        <v>421</v>
      </c>
      <c r="H49" s="1">
        <v>2016</v>
      </c>
      <c r="I49" s="1" t="s">
        <v>422</v>
      </c>
    </row>
    <row r="50" spans="2:9" x14ac:dyDescent="0.2">
      <c r="B50" s="1" t="s">
        <v>429</v>
      </c>
      <c r="C50" s="96">
        <v>257.60874588092668</v>
      </c>
      <c r="D50" s="96">
        <v>2.3739613969708242</v>
      </c>
      <c r="E50" s="97">
        <v>174.19652856759066</v>
      </c>
      <c r="F50" s="53" t="s">
        <v>430</v>
      </c>
      <c r="G50" s="1" t="s">
        <v>421</v>
      </c>
      <c r="H50" s="1">
        <v>2016</v>
      </c>
      <c r="I50" s="1" t="s">
        <v>422</v>
      </c>
    </row>
    <row r="51" spans="2:9" x14ac:dyDescent="0.2">
      <c r="B51" s="1" t="s">
        <v>431</v>
      </c>
      <c r="C51" s="96">
        <v>147.04804103403563</v>
      </c>
      <c r="D51" s="96">
        <v>3.4227258864172851</v>
      </c>
      <c r="E51" s="97">
        <v>14.637258909112226</v>
      </c>
      <c r="F51" s="53" t="s">
        <v>424</v>
      </c>
      <c r="G51" s="1" t="s">
        <v>421</v>
      </c>
      <c r="H51" s="1">
        <v>2016</v>
      </c>
      <c r="I51" s="1" t="s">
        <v>422</v>
      </c>
    </row>
    <row r="52" spans="2:9" x14ac:dyDescent="0.2">
      <c r="B52" s="1" t="s">
        <v>432</v>
      </c>
      <c r="C52" s="96">
        <v>213.16787511118198</v>
      </c>
      <c r="D52" s="96">
        <v>0.89090084015591009</v>
      </c>
      <c r="E52" s="97">
        <v>11.059821438381048</v>
      </c>
      <c r="F52" s="53" t="s">
        <v>433</v>
      </c>
      <c r="G52" s="1" t="s">
        <v>421</v>
      </c>
      <c r="H52" s="1">
        <v>2016</v>
      </c>
      <c r="I52" s="1" t="s">
        <v>422</v>
      </c>
    </row>
    <row r="53" spans="2:9" x14ac:dyDescent="0.2">
      <c r="B53" s="1" t="s">
        <v>434</v>
      </c>
      <c r="C53" s="96">
        <v>244.06657630598605</v>
      </c>
      <c r="D53" s="96">
        <v>1.4076705615241583</v>
      </c>
      <c r="E53" s="97">
        <v>15.102010872444501</v>
      </c>
      <c r="F53" s="53" t="s">
        <v>435</v>
      </c>
      <c r="G53" s="1" t="s">
        <v>421</v>
      </c>
      <c r="H53" s="1">
        <v>2016</v>
      </c>
      <c r="I53" s="1" t="s">
        <v>422</v>
      </c>
    </row>
    <row r="54" spans="2:9" x14ac:dyDescent="0.2">
      <c r="B54" s="1" t="s">
        <v>436</v>
      </c>
      <c r="C54" s="96">
        <v>229.92208862956474</v>
      </c>
      <c r="D54" s="96">
        <v>4.7846830801998399</v>
      </c>
      <c r="E54" s="97">
        <v>172.66491604889436</v>
      </c>
      <c r="F54" s="53" t="s">
        <v>420</v>
      </c>
      <c r="G54" s="1" t="s">
        <v>437</v>
      </c>
      <c r="H54" s="1">
        <v>2016</v>
      </c>
      <c r="I54" s="1" t="s">
        <v>422</v>
      </c>
    </row>
    <row r="55" spans="2:9" x14ac:dyDescent="0.2">
      <c r="B55" s="1" t="s">
        <v>438</v>
      </c>
      <c r="C55" s="96">
        <v>147.04804103403563</v>
      </c>
      <c r="D55" s="96">
        <v>3.4227258864172851</v>
      </c>
      <c r="E55" s="97">
        <v>14.637258909112226</v>
      </c>
      <c r="F55" s="53" t="s">
        <v>424</v>
      </c>
      <c r="G55" s="1" t="s">
        <v>437</v>
      </c>
      <c r="H55" s="1">
        <v>2016</v>
      </c>
      <c r="I55" s="1" t="s">
        <v>422</v>
      </c>
    </row>
    <row r="56" spans="2:9" x14ac:dyDescent="0.2">
      <c r="B56" s="1" t="s">
        <v>439</v>
      </c>
      <c r="C56" s="96">
        <v>132.56383944500629</v>
      </c>
      <c r="D56" s="96">
        <v>2.7597230819258054</v>
      </c>
      <c r="E56" s="97">
        <v>1.9839190893495378</v>
      </c>
      <c r="F56" s="53" t="s">
        <v>426</v>
      </c>
      <c r="G56" s="1" t="s">
        <v>437</v>
      </c>
      <c r="H56" s="1">
        <v>2016</v>
      </c>
      <c r="I56" s="1" t="s">
        <v>422</v>
      </c>
    </row>
    <row r="57" spans="2:9" x14ac:dyDescent="0.2">
      <c r="B57" s="1" t="s">
        <v>440</v>
      </c>
      <c r="C57" s="96">
        <v>229.92208862956474</v>
      </c>
      <c r="D57" s="96">
        <v>4.7846830801998399</v>
      </c>
      <c r="E57" s="97">
        <v>172.66491604889436</v>
      </c>
      <c r="F57" s="53" t="s">
        <v>430</v>
      </c>
      <c r="G57" s="1" t="s">
        <v>437</v>
      </c>
      <c r="H57" s="1">
        <v>2016</v>
      </c>
      <c r="I57" s="1" t="s">
        <v>422</v>
      </c>
    </row>
    <row r="58" spans="2:9" x14ac:dyDescent="0.2">
      <c r="B58" s="1" t="s">
        <v>441</v>
      </c>
      <c r="C58" s="96">
        <v>205.85050835590235</v>
      </c>
      <c r="D58" s="96">
        <v>2.5663190482672946</v>
      </c>
      <c r="E58" s="97">
        <v>7.1538457972389162</v>
      </c>
      <c r="F58" s="53" t="s">
        <v>433</v>
      </c>
      <c r="G58" s="1" t="s">
        <v>437</v>
      </c>
      <c r="H58" s="1">
        <v>2016</v>
      </c>
      <c r="I58" s="1" t="s">
        <v>422</v>
      </c>
    </row>
    <row r="60" spans="2:9" ht="20.25" x14ac:dyDescent="0.3">
      <c r="B60" s="85" t="s">
        <v>442</v>
      </c>
      <c r="C60" s="42"/>
      <c r="D60" s="49"/>
      <c r="E60" s="49"/>
    </row>
    <row r="61" spans="2:9" x14ac:dyDescent="0.2">
      <c r="B61" s="46" t="s">
        <v>443</v>
      </c>
      <c r="C61" s="46" t="s">
        <v>444</v>
      </c>
      <c r="D61" s="47" t="str">
        <f>"Sats "&amp;KroneårForBeregninger&amp;"-kr"</f>
        <v>Sats 2022-kr</v>
      </c>
      <c r="E61" s="48" t="s">
        <v>98</v>
      </c>
    </row>
    <row r="62" spans="2:9" x14ac:dyDescent="0.2">
      <c r="B62" s="1" t="s">
        <v>154</v>
      </c>
      <c r="C62" s="1" t="str">
        <f>C81</f>
        <v>Fersk fisk</v>
      </c>
      <c r="D62" s="92">
        <f>INDEX('1.4 Øvrige forutsetninger'!$C$11:$C$24,MATCH(B62,'1.4 Øvrige forutsetninger'!$B$11:$B$24,0))</f>
        <v>209.99857438228779</v>
      </c>
      <c r="E62" s="50" t="str">
        <f>_xlfn.XLOOKUP(B62,'1.4 Øvrige forutsetninger'!$B$11:$B$24,'1.4 Øvrige forutsetninger'!$E$11:$E$24)</f>
        <v>Kr/tonntime</v>
      </c>
    </row>
    <row r="63" spans="2:9" x14ac:dyDescent="0.2">
      <c r="B63" s="1" t="s">
        <v>298</v>
      </c>
      <c r="C63" s="1" t="str">
        <f>C84</f>
        <v>Termovarer</v>
      </c>
      <c r="D63" s="92">
        <f>INDEX('1.4 Øvrige forutsetninger'!$C$11:$C$24,MATCH(B63,'1.4 Øvrige forutsetninger'!$B$11:$B$24,0))</f>
        <v>119.53431248413283</v>
      </c>
      <c r="E63" s="50" t="str">
        <f>_xlfn.XLOOKUP(B63,'1.4 Øvrige forutsetninger'!$B$11:$B$24,'1.4 Øvrige forutsetninger'!$E$11:$E$24)</f>
        <v>Kr/tonntime</v>
      </c>
    </row>
    <row r="64" spans="2:9" x14ac:dyDescent="0.2">
      <c r="B64" s="1" t="s">
        <v>159</v>
      </c>
      <c r="C64" s="1" t="str">
        <f>C86</f>
        <v>Høyverdivarer</v>
      </c>
      <c r="D64" s="92">
        <f>INDEX('1.4 Øvrige forutsetninger'!$C$11:$C$24,MATCH(B64,'1.4 Øvrige forutsetninger'!$B$11:$B$24,0))</f>
        <v>115.08702862583024</v>
      </c>
      <c r="E64" s="50" t="str">
        <f>_xlfn.XLOOKUP(B64,'1.4 Øvrige forutsetninger'!$B$11:$B$24,'1.4 Øvrige forutsetninger'!$E$11:$E$24)</f>
        <v>Kr/tonntime</v>
      </c>
    </row>
    <row r="65" spans="2:14" x14ac:dyDescent="0.2">
      <c r="B65" s="1" t="s">
        <v>299</v>
      </c>
      <c r="C65" s="1" t="str">
        <f>C85</f>
        <v>Maskiner og transportmidler</v>
      </c>
      <c r="D65" s="92">
        <f>INDEX('1.4 Øvrige forutsetninger'!$C$11:$C$24,MATCH(B65,'1.4 Øvrige forutsetninger'!$B$11:$B$24,0))</f>
        <v>80.484990801476016</v>
      </c>
      <c r="E65" s="50" t="str">
        <f>_xlfn.XLOOKUP(B65,'1.4 Øvrige forutsetninger'!$B$11:$B$24,'1.4 Øvrige forutsetninger'!$E$11:$E$24)</f>
        <v>Kr/tonntime</v>
      </c>
    </row>
    <row r="66" spans="2:14" x14ac:dyDescent="0.2">
      <c r="B66" s="1" t="s">
        <v>300</v>
      </c>
      <c r="C66" s="1" t="str">
        <f>C82</f>
        <v>Matvarer</v>
      </c>
      <c r="D66" s="92">
        <f>INDEX('1.4 Øvrige forutsetninger'!$C$11:$C$24,MATCH(B66,'1.4 Øvrige forutsetninger'!$B$11:$B$24,0))</f>
        <v>34.927448838376385</v>
      </c>
      <c r="E66" s="50" t="str">
        <f>_xlfn.XLOOKUP(B66,'1.4 Øvrige forutsetninger'!$B$11:$B$24,'1.4 Øvrige forutsetninger'!$E$11:$E$24)</f>
        <v>Kr/tonntime</v>
      </c>
    </row>
    <row r="67" spans="2:14" x14ac:dyDescent="0.2">
      <c r="B67" s="1" t="s">
        <v>301</v>
      </c>
      <c r="C67" s="1" t="str">
        <f>C87</f>
        <v>Div. stykkgods</v>
      </c>
      <c r="D67" s="92">
        <f>INDEX('1.4 Øvrige forutsetninger'!$C$11:$C$24,MATCH(B67,'1.4 Øvrige forutsetninger'!$B$11:$B$24,0))</f>
        <v>21.151715911439112</v>
      </c>
      <c r="E67" s="50" t="str">
        <f>_xlfn.XLOOKUP(B67,'1.4 Øvrige forutsetninger'!$B$11:$B$24,'1.4 Øvrige forutsetninger'!$E$11:$E$24)</f>
        <v>Kr/tonntime</v>
      </c>
    </row>
    <row r="68" spans="2:14" x14ac:dyDescent="0.2">
      <c r="B68" s="1" t="s">
        <v>302</v>
      </c>
      <c r="C68" s="1" t="str">
        <f>C83</f>
        <v>Fryst fisk</v>
      </c>
      <c r="D68" s="92">
        <f>INDEX('1.4 Øvrige forutsetninger'!$C$11:$C$24,MATCH(B68,'1.4 Øvrige forutsetninger'!$B$11:$B$24,0))</f>
        <v>21.043245573431729</v>
      </c>
      <c r="E68" s="50" t="str">
        <f>_xlfn.XLOOKUP(B68,'1.4 Øvrige forutsetninger'!$B$11:$B$24,'1.4 Øvrige forutsetninger'!$E$11:$E$24)</f>
        <v>Kr/tonntime</v>
      </c>
    </row>
    <row r="69" spans="2:14" x14ac:dyDescent="0.2">
      <c r="B69" s="1" t="s">
        <v>303</v>
      </c>
      <c r="C69" s="1" t="str">
        <f>C87</f>
        <v>Div. stykkgods</v>
      </c>
      <c r="D69" s="92">
        <f>INDEX('1.4 Øvrige forutsetninger'!$C$11:$C$24,MATCH(B69,'1.4 Øvrige forutsetninger'!$B$11:$B$24,0))</f>
        <v>15.185847321033208</v>
      </c>
      <c r="E69" s="50" t="str">
        <f>_xlfn.XLOOKUP(B69,'1.4 Øvrige forutsetninger'!$B$11:$B$24,'1.4 Øvrige forutsetninger'!$E$11:$E$24)</f>
        <v>Kr/tonntime</v>
      </c>
    </row>
    <row r="70" spans="2:14" x14ac:dyDescent="0.2">
      <c r="B70" s="1" t="s">
        <v>304</v>
      </c>
      <c r="C70" s="1" t="str">
        <f>C91</f>
        <v>Metaller</v>
      </c>
      <c r="D70" s="92">
        <f>INDEX('1.4 Øvrige forutsetninger'!$C$11:$C$24,MATCH(B70,'1.4 Øvrige forutsetninger'!$B$11:$B$24,0))</f>
        <v>14.751965969003688</v>
      </c>
      <c r="E70" s="50" t="str">
        <f>_xlfn.XLOOKUP(B70,'1.4 Øvrige forutsetninger'!$B$11:$B$24,'1.4 Øvrige forutsetninger'!$E$11:$E$24)</f>
        <v>Kr/tonntime</v>
      </c>
    </row>
    <row r="71" spans="2:14" x14ac:dyDescent="0.2">
      <c r="B71" s="1" t="s">
        <v>305</v>
      </c>
      <c r="C71" s="1" t="str">
        <f>C92</f>
        <v>Petroleum</v>
      </c>
      <c r="D71" s="92">
        <f>INDEX('1.4 Øvrige forutsetninger'!$C$11:$C$24,MATCH(B71,'1.4 Øvrige forutsetninger'!$B$11:$B$24,0))</f>
        <v>8.4606863645756452</v>
      </c>
      <c r="E71" s="50" t="str">
        <f>_xlfn.XLOOKUP(B71,'1.4 Øvrige forutsetninger'!$B$11:$B$24,'1.4 Øvrige forutsetninger'!$E$11:$E$24)</f>
        <v>Kr/tonntime</v>
      </c>
    </row>
    <row r="72" spans="2:14" x14ac:dyDescent="0.2">
      <c r="B72" s="1" t="s">
        <v>162</v>
      </c>
      <c r="C72" s="1" t="str">
        <f>C89</f>
        <v>Massevarer</v>
      </c>
      <c r="D72" s="92">
        <f>INDEX('1.4 Øvrige forutsetninger'!$C$11:$C$24,MATCH(B72,'1.4 Øvrige forutsetninger'!$B$11:$B$24,0))</f>
        <v>5.2065762243542428</v>
      </c>
      <c r="E72" s="50" t="str">
        <f>_xlfn.XLOOKUP(B72,'1.4 Øvrige forutsetninger'!$B$11:$B$24,'1.4 Øvrige forutsetninger'!$E$11:$E$24)</f>
        <v>Kr/tonntime</v>
      </c>
    </row>
    <row r="73" spans="2:14" x14ac:dyDescent="0.2">
      <c r="B73" s="1" t="s">
        <v>306</v>
      </c>
      <c r="C73" s="1" t="str">
        <f>C87</f>
        <v>Div. stykkgods</v>
      </c>
      <c r="D73" s="92">
        <f>INDEX('1.4 Øvrige forutsetninger'!$C$11:$C$24,MATCH(B73,'1.4 Øvrige forutsetninger'!$B$11:$B$24,0))</f>
        <v>5.0981058863468629</v>
      </c>
      <c r="E73" s="50" t="str">
        <f>_xlfn.XLOOKUP(B73,'1.4 Øvrige forutsetninger'!$B$11:$B$24,'1.4 Øvrige forutsetninger'!$E$11:$E$24)</f>
        <v>Kr/tonntime</v>
      </c>
    </row>
    <row r="74" spans="2:14" x14ac:dyDescent="0.2">
      <c r="B74" s="1" t="s">
        <v>163</v>
      </c>
      <c r="C74" s="1" t="str">
        <f>C90</f>
        <v>Kjemiske produkter</v>
      </c>
      <c r="D74" s="92">
        <f>INDEX('1.4 Øvrige forutsetninger'!$C$11:$C$24,MATCH(B74,'1.4 Øvrige forutsetninger'!$B$11:$B$24,0))</f>
        <v>4.881165210332103</v>
      </c>
      <c r="E74" s="50" t="str">
        <f>_xlfn.XLOOKUP(B74,'1.4 Øvrige forutsetninger'!$B$11:$B$24,'1.4 Øvrige forutsetninger'!$E$11:$E$24)</f>
        <v>Kr/tonntime</v>
      </c>
    </row>
    <row r="75" spans="2:14" x14ac:dyDescent="0.2">
      <c r="B75" s="1" t="s">
        <v>307</v>
      </c>
      <c r="C75" s="1" t="str">
        <f>C88</f>
        <v>Tømmer og trelast</v>
      </c>
      <c r="D75" s="92">
        <f>INDEX('1.4 Øvrige forutsetninger'!$C$11:$C$24,MATCH(B75,'1.4 Øvrige forutsetninger'!$B$11:$B$24,0))</f>
        <v>2.1694067601476013</v>
      </c>
      <c r="E75" s="50" t="str">
        <f>_xlfn.XLOOKUP(B75,'1.4 Øvrige forutsetninger'!$B$11:$B$24,'1.4 Øvrige forutsetninger'!$E$11:$E$24)</f>
        <v>Kr/tonntime</v>
      </c>
    </row>
    <row r="77" spans="2:14" ht="20.25" x14ac:dyDescent="0.3">
      <c r="B77" s="85" t="s">
        <v>445</v>
      </c>
      <c r="C77" s="42"/>
      <c r="D77" s="49"/>
      <c r="E77" s="49"/>
      <c r="F77" s="49"/>
      <c r="G77" s="49"/>
      <c r="H77" s="49"/>
      <c r="I77" s="49"/>
      <c r="J77" s="49"/>
      <c r="K77" s="49"/>
      <c r="L77" s="49"/>
      <c r="M77" s="49"/>
      <c r="N77" s="49"/>
    </row>
    <row r="78" spans="2:14" x14ac:dyDescent="0.2">
      <c r="B78" s="46" t="s">
        <v>446</v>
      </c>
      <c r="C78" s="46" t="s">
        <v>444</v>
      </c>
      <c r="D78" s="47" t="s">
        <v>447</v>
      </c>
      <c r="E78" s="47" t="s">
        <v>448</v>
      </c>
      <c r="F78" s="46" t="s">
        <v>92</v>
      </c>
      <c r="G78" s="47" t="s">
        <v>449</v>
      </c>
      <c r="H78" s="47" t="s">
        <v>450</v>
      </c>
      <c r="I78" s="47" t="s">
        <v>451</v>
      </c>
      <c r="J78" s="47" t="s">
        <v>452</v>
      </c>
      <c r="K78" s="47" t="s">
        <v>453</v>
      </c>
      <c r="L78" s="47" t="s">
        <v>454</v>
      </c>
      <c r="M78" s="47" t="s">
        <v>418</v>
      </c>
      <c r="N78" s="48" t="s">
        <v>455</v>
      </c>
    </row>
    <row r="79" spans="2:14" x14ac:dyDescent="0.2">
      <c r="B79" s="1"/>
      <c r="C79" s="1"/>
      <c r="D79" s="94"/>
      <c r="E79" s="95"/>
      <c r="F79" s="1"/>
      <c r="G79" s="94"/>
      <c r="H79" s="94"/>
      <c r="I79" s="94"/>
      <c r="J79" s="94"/>
      <c r="K79" s="94"/>
      <c r="L79" s="94"/>
      <c r="M79" s="94"/>
      <c r="N79" s="94"/>
    </row>
    <row r="80" spans="2:14" x14ac:dyDescent="0.2">
      <c r="B80" s="1"/>
      <c r="C80" s="1"/>
      <c r="D80" s="94"/>
      <c r="E80" s="95"/>
      <c r="F80" s="1"/>
      <c r="G80" s="94"/>
      <c r="H80" s="94"/>
      <c r="I80" s="94"/>
      <c r="J80" s="94"/>
      <c r="K80" s="94"/>
      <c r="L80" s="94"/>
      <c r="M80" s="94"/>
      <c r="N80" s="94"/>
    </row>
    <row r="81" spans="2:14" x14ac:dyDescent="0.2">
      <c r="B81" s="1" t="s">
        <v>456</v>
      </c>
      <c r="C81" s="1" t="s">
        <v>154</v>
      </c>
      <c r="D81" s="94">
        <f>AVERAGEIFS('1.5 Godsvaregrupper'!$D$4:$D$42,'1.5 Godsvaregrupper'!$C$4:$C$42,C81)</f>
        <v>0.11020998831442184</v>
      </c>
      <c r="E81" s="95">
        <f>AVERAGEIFS('1.5 Godsvaregrupper'!$E$4:$E$42,'1.5 Godsvaregrupper'!$C$4:$C$42,C81)</f>
        <v>0.2615085337298757</v>
      </c>
      <c r="F81" s="53" t="s">
        <v>430</v>
      </c>
      <c r="G81" s="94">
        <f>INDEX('1.5 Godsvaregrupper'!$D$46:$D$53,MATCH('1.5 Godsvaregrupper'!F81,'1.5 Godsvaregrupper'!$F$46:$F$53,0))*((_xlfn.XLOOKUP(KroneårForBeregninger,'1.4 Øvrige forutsetninger'!$C$3:$DG$3,'1.4 Øvrige forutsetninger'!$C$4:$DG$4))/_xlfn.XLOOKUP($M81,'1.4 Øvrige forutsetninger'!$C$3:$DG$3,'1.4 Øvrige forutsetninger'!$C$4:$DG$4))</f>
        <v>2.6943510071250278</v>
      </c>
      <c r="H81" s="94">
        <f>INDEX('1.5 Godsvaregrupper'!$D$54:$D$58,MATCH('1.5 Godsvaregrupper'!F81,'1.5 Godsvaregrupper'!$F$54:$F$58,0))*((_xlfn.XLOOKUP(KroneårForBeregninger,'1.4 Øvrige forutsetninger'!$C$3:$DG$3,'1.4 Øvrige forutsetninger'!$C$4:$DG$4))/_xlfn.XLOOKUP($M81,'1.4 Øvrige forutsetninger'!$C$3:$DG$3,'1.4 Øvrige forutsetninger'!$C$4:$DG$4))</f>
        <v>5.4304234653352941</v>
      </c>
      <c r="I81" s="94">
        <f>INDEX('1.5 Godsvaregrupper'!$C$46:$C$53,MATCH('1.5 Godsvaregrupper'!F81,'1.5 Godsvaregrupper'!$F$46:$F$53,0))*((_xlfn.XLOOKUP(KroneårForBeregninger,'1.4 Øvrige forutsetninger'!$C$3:$DG$3,'1.4 Øvrige forutsetninger'!$C$4:$DG$4))/_xlfn.XLOOKUP($M81,'1.4 Øvrige forutsetninger'!$C$3:$DG$3,'1.4 Øvrige forutsetninger'!$C$4:$DG$4))</f>
        <v>292.37559835393586</v>
      </c>
      <c r="J81" s="94">
        <f>INDEX('1.5 Godsvaregrupper'!$C$54:$C$58,MATCH('1.5 Godsvaregrupper'!F81,'1.5 Godsvaregrupper'!$F$54:$F$58,0))*((_xlfn.XLOOKUP(KroneårForBeregninger,'1.4 Øvrige forutsetninger'!$C$3:$DG$3,'1.4 Øvrige forutsetninger'!$C$4:$DG$4))/_xlfn.XLOOKUP($M81,'1.4 Øvrige forutsetninger'!$C$3:$DG$3,'1.4 Øvrige forutsetninger'!$C$4:$DG$4))</f>
        <v>260.95235240548908</v>
      </c>
      <c r="K81" s="94">
        <f>INDEX('1.5 Godsvaregrupper'!$E$46:$E$53,MATCH('1.5 Godsvaregrupper'!F81,'1.5 Godsvaregrupper'!$F$46:$F$53,0))*((_xlfn.XLOOKUP(KroneårForBeregninger,'1.4 Øvrige forutsetninger'!$C$3:$DG$3,'1.4 Øvrige forutsetninger'!$C$4:$DG$4))/_xlfn.XLOOKUP($M81,'1.4 Øvrige forutsetninger'!$C$3:$DG$3,'1.4 Øvrige forutsetninger'!$C$4:$DG$4))</f>
        <v>197.70607592130943</v>
      </c>
      <c r="L81" s="94">
        <f>INDEX('1.5 Godsvaregrupper'!$E$54:$E$58,MATCH('1.5 Godsvaregrupper'!F81,'1.5 Godsvaregrupper'!$F$54:$F$58,0))*((_xlfn.XLOOKUP(KroneårForBeregninger,'1.4 Øvrige forutsetninger'!$C$3:$DG$3,'1.4 Øvrige forutsetninger'!$C$4:$DG$4))/_xlfn.XLOOKUP($M81,'1.4 Øvrige forutsetninger'!$C$3:$DG$3,'1.4 Øvrige forutsetninger'!$C$4:$DG$4))</f>
        <v>195.96775711901535</v>
      </c>
      <c r="M81" s="78">
        <f>_xlfn.XLOOKUP(F81,$F$46:$F$58,$H$46:$H$58)</f>
        <v>2016</v>
      </c>
      <c r="N81" s="94">
        <f t="shared" ref="N81:N92" si="0">AVERAGEIFS($D$62:$D$75,$C$62:$C$75,C81)</f>
        <v>209.99857438228779</v>
      </c>
    </row>
    <row r="82" spans="2:14" x14ac:dyDescent="0.2">
      <c r="B82" s="1" t="s">
        <v>155</v>
      </c>
      <c r="C82" s="1" t="s">
        <v>371</v>
      </c>
      <c r="D82" s="94">
        <f>AVERAGEIFS('1.5 Godsvaregrupper'!$D$4:$D$42,'1.5 Godsvaregrupper'!$C$4:$C$42,C82)</f>
        <v>5.5977745755407614E-2</v>
      </c>
      <c r="E82" s="95">
        <f>AVERAGEIFS('1.5 Godsvaregrupper'!$E$4:$E$42,'1.5 Godsvaregrupper'!$C$4:$C$42,C82)</f>
        <v>9.8811806052833018E-2</v>
      </c>
      <c r="F82" s="53" t="s">
        <v>420</v>
      </c>
      <c r="G82" s="94">
        <f>INDEX('1.5 Godsvaregrupper'!$D$46:$D$53,MATCH('1.5 Godsvaregrupper'!F82,'1.5 Godsvaregrupper'!$F$46:$F$53,0))*((_xlfn.XLOOKUP(KroneårForBeregninger,'1.4 Øvrige forutsetninger'!$C$3:$DG$3,'1.4 Øvrige forutsetninger'!$C$4:$DG$4))/_xlfn.XLOOKUP($M82,'1.4 Øvrige forutsetninger'!$C$3:$DG$3,'1.4 Øvrige forutsetninger'!$C$4:$DG$4))</f>
        <v>2.6943510071250278</v>
      </c>
      <c r="H82" s="94">
        <f>INDEX('1.5 Godsvaregrupper'!$D$54:$D$58,MATCH('1.5 Godsvaregrupper'!F82,'1.5 Godsvaregrupper'!$F$54:$F$58,0))*((_xlfn.XLOOKUP(KroneårForBeregninger,'1.4 Øvrige forutsetninger'!$C$3:$DG$3,'1.4 Øvrige forutsetninger'!$C$4:$DG$4))/_xlfn.XLOOKUP($M82,'1.4 Øvrige forutsetninger'!$C$3:$DG$3,'1.4 Øvrige forutsetninger'!$C$4:$DG$4))</f>
        <v>5.4304234653352941</v>
      </c>
      <c r="I82" s="94">
        <f>INDEX('1.5 Godsvaregrupper'!$C$46:$C$53,MATCH('1.5 Godsvaregrupper'!F82,'1.5 Godsvaregrupper'!$F$46:$F$53,0))*((_xlfn.XLOOKUP(KroneårForBeregninger,'1.4 Øvrige forutsetninger'!$C$3:$DG$3,'1.4 Øvrige forutsetninger'!$C$4:$DG$4))/_xlfn.XLOOKUP($M82,'1.4 Øvrige forutsetninger'!$C$3:$DG$3,'1.4 Øvrige forutsetninger'!$C$4:$DG$4))</f>
        <v>292.37559835393625</v>
      </c>
      <c r="J82" s="94">
        <f>INDEX('1.5 Godsvaregrupper'!$C$54:$C$58,MATCH('1.5 Godsvaregrupper'!F82,'1.5 Godsvaregrupper'!$F$54:$F$58,0))*((_xlfn.XLOOKUP(KroneårForBeregninger,'1.4 Øvrige forutsetninger'!$C$3:$DG$3,'1.4 Øvrige forutsetninger'!$C$4:$DG$4))/_xlfn.XLOOKUP($M82,'1.4 Øvrige forutsetninger'!$C$3:$DG$3,'1.4 Øvrige forutsetninger'!$C$4:$DG$4))</f>
        <v>260.95235240548908</v>
      </c>
      <c r="K82" s="94">
        <f>INDEX('1.5 Godsvaregrupper'!$E$46:$E$53,MATCH('1.5 Godsvaregrupper'!F82,'1.5 Godsvaregrupper'!$F$46:$F$53,0))*((_xlfn.XLOOKUP(KroneårForBeregninger,'1.4 Øvrige forutsetninger'!$C$3:$DG$3,'1.4 Øvrige forutsetninger'!$C$4:$DG$4))/_xlfn.XLOOKUP($M82,'1.4 Øvrige forutsetninger'!$C$3:$DG$3,'1.4 Øvrige forutsetninger'!$C$4:$DG$4))</f>
        <v>197.70607592130943</v>
      </c>
      <c r="L82" s="94">
        <f>INDEX('1.5 Godsvaregrupper'!$E$54:$E$58,MATCH('1.5 Godsvaregrupper'!F82,'1.5 Godsvaregrupper'!$F$54:$F$58,0))*((_xlfn.XLOOKUP(KroneårForBeregninger,'1.4 Øvrige forutsetninger'!$C$3:$DG$3,'1.4 Øvrige forutsetninger'!$C$4:$DG$4))/_xlfn.XLOOKUP($M82,'1.4 Øvrige forutsetninger'!$C$3:$DG$3,'1.4 Øvrige forutsetninger'!$C$4:$DG$4))</f>
        <v>195.96775711901535</v>
      </c>
      <c r="M82" s="78">
        <f t="shared" ref="M82:M92" si="1">_xlfn.XLOOKUP(F82,$F$46:$F$58,$H$46:$H$58)</f>
        <v>2016</v>
      </c>
      <c r="N82" s="94">
        <f t="shared" si="0"/>
        <v>34.927448838376385</v>
      </c>
    </row>
    <row r="83" spans="2:14" x14ac:dyDescent="0.2">
      <c r="B83" s="1" t="s">
        <v>156</v>
      </c>
      <c r="C83" s="1" t="s">
        <v>156</v>
      </c>
      <c r="D83" s="94">
        <f>AVERAGEIFS('1.5 Godsvaregrupper'!$D$4:$D$42,'1.5 Godsvaregrupper'!$C$4:$C$42,C83)</f>
        <v>7.2663863760968547E-2</v>
      </c>
      <c r="E83" s="95">
        <f>AVERAGEIFS('1.5 Godsvaregrupper'!$E$4:$E$42,'1.5 Godsvaregrupper'!$C$4:$C$42,C83)</f>
        <v>0.14887016006951581</v>
      </c>
      <c r="F83" s="53" t="s">
        <v>430</v>
      </c>
      <c r="G83" s="94">
        <f>INDEX('1.5 Godsvaregrupper'!$D$46:$D$53,MATCH('1.5 Godsvaregrupper'!F83,'1.5 Godsvaregrupper'!$F$46:$F$53,0))*((_xlfn.XLOOKUP(KroneårForBeregninger,'1.4 Øvrige forutsetninger'!$C$3:$DG$3,'1.4 Øvrige forutsetninger'!$C$4:$DG$4))/_xlfn.XLOOKUP($M83,'1.4 Øvrige forutsetninger'!$C$3:$DG$3,'1.4 Øvrige forutsetninger'!$C$4:$DG$4))</f>
        <v>2.6943510071250278</v>
      </c>
      <c r="H83" s="94">
        <f>INDEX('1.5 Godsvaregrupper'!$D$54:$D$58,MATCH('1.5 Godsvaregrupper'!F83,'1.5 Godsvaregrupper'!$F$54:$F$58,0))*((_xlfn.XLOOKUP(KroneårForBeregninger,'1.4 Øvrige forutsetninger'!$C$3:$DG$3,'1.4 Øvrige forutsetninger'!$C$4:$DG$4))/_xlfn.XLOOKUP($M83,'1.4 Øvrige forutsetninger'!$C$3:$DG$3,'1.4 Øvrige forutsetninger'!$C$4:$DG$4))</f>
        <v>5.4304234653352941</v>
      </c>
      <c r="I83" s="94">
        <f>INDEX('1.5 Godsvaregrupper'!$C$46:$C$53,MATCH('1.5 Godsvaregrupper'!F83,'1.5 Godsvaregrupper'!$F$46:$F$53,0))*((_xlfn.XLOOKUP(KroneårForBeregninger,'1.4 Øvrige forutsetninger'!$C$3:$DG$3,'1.4 Øvrige forutsetninger'!$C$4:$DG$4))/_xlfn.XLOOKUP($M83,'1.4 Øvrige forutsetninger'!$C$3:$DG$3,'1.4 Øvrige forutsetninger'!$C$4:$DG$4))</f>
        <v>292.37559835393586</v>
      </c>
      <c r="J83" s="94">
        <f>INDEX('1.5 Godsvaregrupper'!$C$54:$C$58,MATCH('1.5 Godsvaregrupper'!F83,'1.5 Godsvaregrupper'!$F$54:$F$58,0))*((_xlfn.XLOOKUP(KroneårForBeregninger,'1.4 Øvrige forutsetninger'!$C$3:$DG$3,'1.4 Øvrige forutsetninger'!$C$4:$DG$4))/_xlfn.XLOOKUP($M83,'1.4 Øvrige forutsetninger'!$C$3:$DG$3,'1.4 Øvrige forutsetninger'!$C$4:$DG$4))</f>
        <v>260.95235240548908</v>
      </c>
      <c r="K83" s="94">
        <f>INDEX('1.5 Godsvaregrupper'!$E$46:$E$53,MATCH('1.5 Godsvaregrupper'!F83,'1.5 Godsvaregrupper'!$F$46:$F$53,0))*((_xlfn.XLOOKUP(KroneårForBeregninger,'1.4 Øvrige forutsetninger'!$C$3:$DG$3,'1.4 Øvrige forutsetninger'!$C$4:$DG$4))/_xlfn.XLOOKUP($M83,'1.4 Øvrige forutsetninger'!$C$3:$DG$3,'1.4 Øvrige forutsetninger'!$C$4:$DG$4))</f>
        <v>197.70607592130943</v>
      </c>
      <c r="L83" s="94">
        <f>INDEX('1.5 Godsvaregrupper'!$E$54:$E$58,MATCH('1.5 Godsvaregrupper'!F83,'1.5 Godsvaregrupper'!$F$54:$F$58,0))*((_xlfn.XLOOKUP(KroneårForBeregninger,'1.4 Øvrige forutsetninger'!$C$3:$DG$3,'1.4 Øvrige forutsetninger'!$C$4:$DG$4))/_xlfn.XLOOKUP($M83,'1.4 Øvrige forutsetninger'!$C$3:$DG$3,'1.4 Øvrige forutsetninger'!$C$4:$DG$4))</f>
        <v>195.96775711901535</v>
      </c>
      <c r="M83" s="78">
        <f t="shared" si="1"/>
        <v>2016</v>
      </c>
      <c r="N83" s="94">
        <f t="shared" si="0"/>
        <v>21.043245573431729</v>
      </c>
    </row>
    <row r="84" spans="2:14" x14ac:dyDescent="0.2">
      <c r="B84" s="1" t="s">
        <v>157</v>
      </c>
      <c r="C84" s="1" t="s">
        <v>157</v>
      </c>
      <c r="D84" s="94">
        <f>AVERAGEIFS('1.5 Godsvaregrupper'!$D$4:$D$42,'1.5 Godsvaregrupper'!$C$4:$C$42,C84)</f>
        <v>9.3910498121910588E-2</v>
      </c>
      <c r="E84" s="95">
        <f>AVERAGEIFS('1.5 Godsvaregrupper'!$E$4:$E$42,'1.5 Godsvaregrupper'!$C$4:$C$42,C84)</f>
        <v>0.21261006315234193</v>
      </c>
      <c r="F84" s="53" t="s">
        <v>430</v>
      </c>
      <c r="G84" s="94">
        <f>INDEX('1.5 Godsvaregrupper'!$D$46:$D$53,MATCH('1.5 Godsvaregrupper'!F84,'1.5 Godsvaregrupper'!$F$46:$F$53,0))*((_xlfn.XLOOKUP(KroneårForBeregninger,'1.4 Øvrige forutsetninger'!$C$3:$DG$3,'1.4 Øvrige forutsetninger'!$C$4:$DG$4))/_xlfn.XLOOKUP($M84,'1.4 Øvrige forutsetninger'!$C$3:$DG$3,'1.4 Øvrige forutsetninger'!$C$4:$DG$4))</f>
        <v>2.6943510071250278</v>
      </c>
      <c r="H84" s="94">
        <f>INDEX('1.5 Godsvaregrupper'!$D$54:$D$58,MATCH('1.5 Godsvaregrupper'!F84,'1.5 Godsvaregrupper'!$F$54:$F$58,0))*((_xlfn.XLOOKUP(KroneårForBeregninger,'1.4 Øvrige forutsetninger'!$C$3:$DG$3,'1.4 Øvrige forutsetninger'!$C$4:$DG$4))/_xlfn.XLOOKUP($M84,'1.4 Øvrige forutsetninger'!$C$3:$DG$3,'1.4 Øvrige forutsetninger'!$C$4:$DG$4))</f>
        <v>5.4304234653352941</v>
      </c>
      <c r="I84" s="94">
        <f>INDEX('1.5 Godsvaregrupper'!$C$46:$C$53,MATCH('1.5 Godsvaregrupper'!F84,'1.5 Godsvaregrupper'!$F$46:$F$53,0))*((_xlfn.XLOOKUP(KroneårForBeregninger,'1.4 Øvrige forutsetninger'!$C$3:$DG$3,'1.4 Øvrige forutsetninger'!$C$4:$DG$4))/_xlfn.XLOOKUP($M84,'1.4 Øvrige forutsetninger'!$C$3:$DG$3,'1.4 Øvrige forutsetninger'!$C$4:$DG$4))</f>
        <v>292.37559835393586</v>
      </c>
      <c r="J84" s="94">
        <f>INDEX('1.5 Godsvaregrupper'!$C$54:$C$58,MATCH('1.5 Godsvaregrupper'!F84,'1.5 Godsvaregrupper'!$F$54:$F$58,0))*((_xlfn.XLOOKUP(KroneårForBeregninger,'1.4 Øvrige forutsetninger'!$C$3:$DG$3,'1.4 Øvrige forutsetninger'!$C$4:$DG$4))/_xlfn.XLOOKUP($M84,'1.4 Øvrige forutsetninger'!$C$3:$DG$3,'1.4 Øvrige forutsetninger'!$C$4:$DG$4))</f>
        <v>260.95235240548908</v>
      </c>
      <c r="K84" s="94">
        <f>INDEX('1.5 Godsvaregrupper'!$E$46:$E$53,MATCH('1.5 Godsvaregrupper'!F84,'1.5 Godsvaregrupper'!$F$46:$F$53,0))*((_xlfn.XLOOKUP(KroneårForBeregninger,'1.4 Øvrige forutsetninger'!$C$3:$DG$3,'1.4 Øvrige forutsetninger'!$C$4:$DG$4))/_xlfn.XLOOKUP($M84,'1.4 Øvrige forutsetninger'!$C$3:$DG$3,'1.4 Øvrige forutsetninger'!$C$4:$DG$4))</f>
        <v>197.70607592130943</v>
      </c>
      <c r="L84" s="94">
        <f>INDEX('1.5 Godsvaregrupper'!$E$54:$E$58,MATCH('1.5 Godsvaregrupper'!F84,'1.5 Godsvaregrupper'!$F$54:$F$58,0))*((_xlfn.XLOOKUP(KroneårForBeregninger,'1.4 Øvrige forutsetninger'!$C$3:$DG$3,'1.4 Øvrige forutsetninger'!$C$4:$DG$4))/_xlfn.XLOOKUP($M84,'1.4 Øvrige forutsetninger'!$C$3:$DG$3,'1.4 Øvrige forutsetninger'!$C$4:$DG$4))</f>
        <v>195.96775711901535</v>
      </c>
      <c r="M84" s="78">
        <f t="shared" si="1"/>
        <v>2016</v>
      </c>
      <c r="N84" s="94">
        <f t="shared" si="0"/>
        <v>119.53431248413283</v>
      </c>
    </row>
    <row r="85" spans="2:14" x14ac:dyDescent="0.2">
      <c r="B85" s="1" t="s">
        <v>158</v>
      </c>
      <c r="C85" s="1" t="s">
        <v>158</v>
      </c>
      <c r="D85" s="94">
        <f>AVERAGEIFS('1.5 Godsvaregrupper'!$D$4:$D$42,'1.5 Godsvaregrupper'!$C$4:$C$42,C85)</f>
        <v>0.29864170225410769</v>
      </c>
      <c r="E85" s="95">
        <f>AVERAGEIFS('1.5 Godsvaregrupper'!$E$4:$E$42,'1.5 Godsvaregrupper'!$C$4:$C$42,C85)</f>
        <v>0.82680367554893319</v>
      </c>
      <c r="F85" s="53" t="s">
        <v>420</v>
      </c>
      <c r="G85" s="94">
        <f>INDEX('1.5 Godsvaregrupper'!$D$46:$D$53,MATCH('1.5 Godsvaregrupper'!F85,'1.5 Godsvaregrupper'!$F$46:$F$53,0))*((_xlfn.XLOOKUP(KroneårForBeregninger,'1.4 Øvrige forutsetninger'!$C$3:$DG$3,'1.4 Øvrige forutsetninger'!$C$4:$DG$4))/_xlfn.XLOOKUP($M85,'1.4 Øvrige forutsetninger'!$C$3:$DG$3,'1.4 Øvrige forutsetninger'!$C$4:$DG$4))</f>
        <v>2.6943510071250278</v>
      </c>
      <c r="H85" s="94">
        <f>INDEX('1.5 Godsvaregrupper'!$D$54:$D$58,MATCH('1.5 Godsvaregrupper'!F85,'1.5 Godsvaregrupper'!$F$54:$F$58,0))*((_xlfn.XLOOKUP(KroneårForBeregninger,'1.4 Øvrige forutsetninger'!$C$3:$DG$3,'1.4 Øvrige forutsetninger'!$C$4:$DG$4))/_xlfn.XLOOKUP($M85,'1.4 Øvrige forutsetninger'!$C$3:$DG$3,'1.4 Øvrige forutsetninger'!$C$4:$DG$4))</f>
        <v>5.4304234653352941</v>
      </c>
      <c r="I85" s="94">
        <f>INDEX('1.5 Godsvaregrupper'!$C$46:$C$53,MATCH('1.5 Godsvaregrupper'!F85,'1.5 Godsvaregrupper'!$F$46:$F$53,0))*((_xlfn.XLOOKUP(KroneårForBeregninger,'1.4 Øvrige forutsetninger'!$C$3:$DG$3,'1.4 Øvrige forutsetninger'!$C$4:$DG$4))/_xlfn.XLOOKUP($M85,'1.4 Øvrige forutsetninger'!$C$3:$DG$3,'1.4 Øvrige forutsetninger'!$C$4:$DG$4))</f>
        <v>292.37559835393625</v>
      </c>
      <c r="J85" s="94">
        <f>INDEX('1.5 Godsvaregrupper'!$C$54:$C$58,MATCH('1.5 Godsvaregrupper'!F85,'1.5 Godsvaregrupper'!$F$54:$F$58,0))*((_xlfn.XLOOKUP(KroneårForBeregninger,'1.4 Øvrige forutsetninger'!$C$3:$DG$3,'1.4 Øvrige forutsetninger'!$C$4:$DG$4))/_xlfn.XLOOKUP($M85,'1.4 Øvrige forutsetninger'!$C$3:$DG$3,'1.4 Øvrige forutsetninger'!$C$4:$DG$4))</f>
        <v>260.95235240548908</v>
      </c>
      <c r="K85" s="94">
        <f>INDEX('1.5 Godsvaregrupper'!$E$46:$E$53,MATCH('1.5 Godsvaregrupper'!F85,'1.5 Godsvaregrupper'!$F$46:$F$53,0))*((_xlfn.XLOOKUP(KroneårForBeregninger,'1.4 Øvrige forutsetninger'!$C$3:$DG$3,'1.4 Øvrige forutsetninger'!$C$4:$DG$4))/_xlfn.XLOOKUP($M85,'1.4 Øvrige forutsetninger'!$C$3:$DG$3,'1.4 Øvrige forutsetninger'!$C$4:$DG$4))</f>
        <v>197.70607592130943</v>
      </c>
      <c r="L85" s="94">
        <f>INDEX('1.5 Godsvaregrupper'!$E$54:$E$58,MATCH('1.5 Godsvaregrupper'!F85,'1.5 Godsvaregrupper'!$F$54:$F$58,0))*((_xlfn.XLOOKUP(KroneårForBeregninger,'1.4 Øvrige forutsetninger'!$C$3:$DG$3,'1.4 Øvrige forutsetninger'!$C$4:$DG$4))/_xlfn.XLOOKUP($M85,'1.4 Øvrige forutsetninger'!$C$3:$DG$3,'1.4 Øvrige forutsetninger'!$C$4:$DG$4))</f>
        <v>195.96775711901535</v>
      </c>
      <c r="M85" s="78">
        <f t="shared" si="1"/>
        <v>2016</v>
      </c>
      <c r="N85" s="94">
        <f t="shared" si="0"/>
        <v>80.484990801476016</v>
      </c>
    </row>
    <row r="86" spans="2:14" x14ac:dyDescent="0.2">
      <c r="B86" s="1" t="s">
        <v>159</v>
      </c>
      <c r="C86" s="1" t="s">
        <v>159</v>
      </c>
      <c r="D86" s="94">
        <f>AVERAGEIFS('1.5 Godsvaregrupper'!$D$4:$D$42,'1.5 Godsvaregrupper'!$C$4:$C$42,C86)</f>
        <v>1.3367923084062792</v>
      </c>
      <c r="E86" s="95">
        <f>AVERAGEIFS('1.5 Godsvaregrupper'!$E$4:$E$42,'1.5 Godsvaregrupper'!$C$4:$C$42,C86)</f>
        <v>3.9412554940054472</v>
      </c>
      <c r="F86" s="53" t="s">
        <v>420</v>
      </c>
      <c r="G86" s="94">
        <f>INDEX('1.5 Godsvaregrupper'!$D$46:$D$53,MATCH('1.5 Godsvaregrupper'!F86,'1.5 Godsvaregrupper'!$F$46:$F$53,0))*((_xlfn.XLOOKUP(KroneårForBeregninger,'1.4 Øvrige forutsetninger'!$C$3:$DG$3,'1.4 Øvrige forutsetninger'!$C$4:$DG$4))/_xlfn.XLOOKUP($M86,'1.4 Øvrige forutsetninger'!$C$3:$DG$3,'1.4 Øvrige forutsetninger'!$C$4:$DG$4))</f>
        <v>2.6943510071250278</v>
      </c>
      <c r="H86" s="94">
        <f>INDEX('1.5 Godsvaregrupper'!$D$54:$D$58,MATCH('1.5 Godsvaregrupper'!F86,'1.5 Godsvaregrupper'!$F$54:$F$58,0))*((_xlfn.XLOOKUP(KroneårForBeregninger,'1.4 Øvrige forutsetninger'!$C$3:$DG$3,'1.4 Øvrige forutsetninger'!$C$4:$DG$4))/_xlfn.XLOOKUP($M86,'1.4 Øvrige forutsetninger'!$C$3:$DG$3,'1.4 Øvrige forutsetninger'!$C$4:$DG$4))</f>
        <v>5.4304234653352941</v>
      </c>
      <c r="I86" s="94">
        <f>INDEX('1.5 Godsvaregrupper'!$C$46:$C$53,MATCH('1.5 Godsvaregrupper'!F86,'1.5 Godsvaregrupper'!$F$46:$F$53,0))*((_xlfn.XLOOKUP(KroneårForBeregninger,'1.4 Øvrige forutsetninger'!$C$3:$DG$3,'1.4 Øvrige forutsetninger'!$C$4:$DG$4))/_xlfn.XLOOKUP($M86,'1.4 Øvrige forutsetninger'!$C$3:$DG$3,'1.4 Øvrige forutsetninger'!$C$4:$DG$4))</f>
        <v>292.37559835393625</v>
      </c>
      <c r="J86" s="94">
        <f>INDEX('1.5 Godsvaregrupper'!$C$54:$C$58,MATCH('1.5 Godsvaregrupper'!F86,'1.5 Godsvaregrupper'!$F$54:$F$58,0))*((_xlfn.XLOOKUP(KroneårForBeregninger,'1.4 Øvrige forutsetninger'!$C$3:$DG$3,'1.4 Øvrige forutsetninger'!$C$4:$DG$4))/_xlfn.XLOOKUP($M86,'1.4 Øvrige forutsetninger'!$C$3:$DG$3,'1.4 Øvrige forutsetninger'!$C$4:$DG$4))</f>
        <v>260.95235240548908</v>
      </c>
      <c r="K86" s="94">
        <f>INDEX('1.5 Godsvaregrupper'!$E$46:$E$53,MATCH('1.5 Godsvaregrupper'!F86,'1.5 Godsvaregrupper'!$F$46:$F$53,0))*((_xlfn.XLOOKUP(KroneårForBeregninger,'1.4 Øvrige forutsetninger'!$C$3:$DG$3,'1.4 Øvrige forutsetninger'!$C$4:$DG$4))/_xlfn.XLOOKUP($M86,'1.4 Øvrige forutsetninger'!$C$3:$DG$3,'1.4 Øvrige forutsetninger'!$C$4:$DG$4))</f>
        <v>197.70607592130943</v>
      </c>
      <c r="L86" s="94">
        <f>INDEX('1.5 Godsvaregrupper'!$E$54:$E$58,MATCH('1.5 Godsvaregrupper'!F86,'1.5 Godsvaregrupper'!$F$54:$F$58,0))*((_xlfn.XLOOKUP(KroneårForBeregninger,'1.4 Øvrige forutsetninger'!$C$3:$DG$3,'1.4 Øvrige forutsetninger'!$C$4:$DG$4))/_xlfn.XLOOKUP($M86,'1.4 Øvrige forutsetninger'!$C$3:$DG$3,'1.4 Øvrige forutsetninger'!$C$4:$DG$4))</f>
        <v>195.96775711901535</v>
      </c>
      <c r="M86" s="78">
        <f t="shared" si="1"/>
        <v>2016</v>
      </c>
      <c r="N86" s="94">
        <f t="shared" si="0"/>
        <v>115.08702862583024</v>
      </c>
    </row>
    <row r="87" spans="2:14" x14ac:dyDescent="0.2">
      <c r="B87" s="1" t="s">
        <v>160</v>
      </c>
      <c r="C87" s="1" t="s">
        <v>160</v>
      </c>
      <c r="D87" s="94">
        <f>AVERAGEIFS('1.5 Godsvaregrupper'!$D$4:$D$42,'1.5 Godsvaregrupper'!$C$4:$C$42,C87)</f>
        <v>0.14364860253366493</v>
      </c>
      <c r="E87" s="95">
        <f>AVERAGEIFS('1.5 Godsvaregrupper'!$E$4:$E$42,'1.5 Godsvaregrupper'!$C$4:$C$42,C87)</f>
        <v>0.36182437638760495</v>
      </c>
      <c r="F87" s="53" t="s">
        <v>420</v>
      </c>
      <c r="G87" s="94">
        <f>INDEX('1.5 Godsvaregrupper'!$D$46:$D$53,MATCH('1.5 Godsvaregrupper'!F87,'1.5 Godsvaregrupper'!$F$46:$F$53,0))*((_xlfn.XLOOKUP(KroneårForBeregninger,'1.4 Øvrige forutsetninger'!$C$3:$DG$3,'1.4 Øvrige forutsetninger'!$C$4:$DG$4))/_xlfn.XLOOKUP($M87,'1.4 Øvrige forutsetninger'!$C$3:$DG$3,'1.4 Øvrige forutsetninger'!$C$4:$DG$4))</f>
        <v>2.6943510071250278</v>
      </c>
      <c r="H87" s="94">
        <f>INDEX('1.5 Godsvaregrupper'!$D$54:$D$58,MATCH('1.5 Godsvaregrupper'!F87,'1.5 Godsvaregrupper'!$F$54:$F$58,0))*((_xlfn.XLOOKUP(KroneårForBeregninger,'1.4 Øvrige forutsetninger'!$C$3:$DG$3,'1.4 Øvrige forutsetninger'!$C$4:$DG$4))/_xlfn.XLOOKUP($M87,'1.4 Øvrige forutsetninger'!$C$3:$DG$3,'1.4 Øvrige forutsetninger'!$C$4:$DG$4))</f>
        <v>5.4304234653352941</v>
      </c>
      <c r="I87" s="94">
        <f>INDEX('1.5 Godsvaregrupper'!$C$46:$C$53,MATCH('1.5 Godsvaregrupper'!F87,'1.5 Godsvaregrupper'!$F$46:$F$53,0))*((_xlfn.XLOOKUP(KroneårForBeregninger,'1.4 Øvrige forutsetninger'!$C$3:$DG$3,'1.4 Øvrige forutsetninger'!$C$4:$DG$4))/_xlfn.XLOOKUP($M87,'1.4 Øvrige forutsetninger'!$C$3:$DG$3,'1.4 Øvrige forutsetninger'!$C$4:$DG$4))</f>
        <v>292.37559835393625</v>
      </c>
      <c r="J87" s="94">
        <f>INDEX('1.5 Godsvaregrupper'!$C$54:$C$58,MATCH('1.5 Godsvaregrupper'!F87,'1.5 Godsvaregrupper'!$F$54:$F$58,0))*((_xlfn.XLOOKUP(KroneårForBeregninger,'1.4 Øvrige forutsetninger'!$C$3:$DG$3,'1.4 Øvrige forutsetninger'!$C$4:$DG$4))/_xlfn.XLOOKUP($M87,'1.4 Øvrige forutsetninger'!$C$3:$DG$3,'1.4 Øvrige forutsetninger'!$C$4:$DG$4))</f>
        <v>260.95235240548908</v>
      </c>
      <c r="K87" s="94">
        <f>INDEX('1.5 Godsvaregrupper'!$E$46:$E$53,MATCH('1.5 Godsvaregrupper'!F87,'1.5 Godsvaregrupper'!$F$46:$F$53,0))*((_xlfn.XLOOKUP(KroneårForBeregninger,'1.4 Øvrige forutsetninger'!$C$3:$DG$3,'1.4 Øvrige forutsetninger'!$C$4:$DG$4))/_xlfn.XLOOKUP($M87,'1.4 Øvrige forutsetninger'!$C$3:$DG$3,'1.4 Øvrige forutsetninger'!$C$4:$DG$4))</f>
        <v>197.70607592130943</v>
      </c>
      <c r="L87" s="94">
        <f>INDEX('1.5 Godsvaregrupper'!$E$54:$E$58,MATCH('1.5 Godsvaregrupper'!F87,'1.5 Godsvaregrupper'!$F$54:$F$58,0))*((_xlfn.XLOOKUP(KroneårForBeregninger,'1.4 Øvrige forutsetninger'!$C$3:$DG$3,'1.4 Øvrige forutsetninger'!$C$4:$DG$4))/_xlfn.XLOOKUP($M87,'1.4 Øvrige forutsetninger'!$C$3:$DG$3,'1.4 Øvrige forutsetninger'!$C$4:$DG$4))</f>
        <v>195.96775711901535</v>
      </c>
      <c r="M87" s="78">
        <f t="shared" si="1"/>
        <v>2016</v>
      </c>
      <c r="N87" s="94">
        <f t="shared" si="0"/>
        <v>13.811889706273062</v>
      </c>
    </row>
    <row r="88" spans="2:14" x14ac:dyDescent="0.2">
      <c r="B88" s="1" t="s">
        <v>161</v>
      </c>
      <c r="C88" s="1" t="s">
        <v>161</v>
      </c>
      <c r="D88" s="94">
        <f>AVERAGEIFS('1.5 Godsvaregrupper'!$D$4:$D$42,'1.5 Godsvaregrupper'!$C$4:$C$42,C88)</f>
        <v>5.6579034190561581E-2</v>
      </c>
      <c r="E88" s="95">
        <f>AVERAGEIFS('1.5 Godsvaregrupper'!$E$4:$E$42,'1.5 Godsvaregrupper'!$C$4:$C$42,C88)</f>
        <v>0.10061567135829494</v>
      </c>
      <c r="F88" s="53" t="s">
        <v>424</v>
      </c>
      <c r="G88" s="94">
        <f>INDEX('1.5 Godsvaregrupper'!$D$46:$D$53,MATCH('1.5 Godsvaregrupper'!F88,'1.5 Godsvaregrupper'!$F$46:$F$53,0))*((_xlfn.XLOOKUP(KroneårForBeregninger,'1.4 Øvrige forutsetninger'!$C$3:$DG$3,'1.4 Øvrige forutsetninger'!$C$4:$DG$4))/_xlfn.XLOOKUP($M88,'1.4 Øvrige forutsetninger'!$C$3:$DG$3,'1.4 Øvrige forutsetninger'!$C$4:$DG$4))</f>
        <v>1.7623215620588373</v>
      </c>
      <c r="H88" s="94">
        <f>INDEX('1.5 Godsvaregrupper'!$D$54:$D$58,MATCH('1.5 Godsvaregrupper'!F88,'1.5 Godsvaregrupper'!$F$54:$F$58,0))*((_xlfn.XLOOKUP(KroneårForBeregninger,'1.4 Øvrige forutsetninger'!$C$3:$DG$3,'1.4 Øvrige forutsetninger'!$C$4:$DG$4))/_xlfn.XLOOKUP($M88,'1.4 Øvrige forutsetninger'!$C$3:$DG$3,'1.4 Øvrige forutsetninger'!$C$4:$DG$4))</f>
        <v>3.8846566548843735</v>
      </c>
      <c r="I88" s="94">
        <f>INDEX('1.5 Godsvaregrupper'!$C$46:$C$53,MATCH('1.5 Godsvaregrupper'!F88,'1.5 Godsvaregrupper'!$F$46:$F$53,0))*((_xlfn.XLOOKUP(KroneårForBeregninger,'1.4 Øvrige forutsetninger'!$C$3:$DG$3,'1.4 Øvrige forutsetninger'!$C$4:$DG$4))/_xlfn.XLOOKUP($M88,'1.4 Øvrige forutsetninger'!$C$3:$DG$3,'1.4 Øvrige forutsetninger'!$C$4:$DG$4))</f>
        <v>177.40454273616135</v>
      </c>
      <c r="J88" s="94">
        <f>INDEX('1.5 Godsvaregrupper'!$C$54:$C$58,MATCH('1.5 Godsvaregrupper'!F88,'1.5 Godsvaregrupper'!$F$54:$F$58,0))*((_xlfn.XLOOKUP(KroneårForBeregninger,'1.4 Øvrige forutsetninger'!$C$3:$DG$3,'1.4 Øvrige forutsetninger'!$C$4:$DG$4))/_xlfn.XLOOKUP($M88,'1.4 Øvrige forutsetninger'!$C$3:$DG$3,'1.4 Øvrige forutsetninger'!$C$4:$DG$4))</f>
        <v>166.89363102591579</v>
      </c>
      <c r="K88" s="94">
        <f>INDEX('1.5 Godsvaregrupper'!$E$46:$E$53,MATCH('1.5 Godsvaregrupper'!F88,'1.5 Godsvaregrupper'!$F$46:$F$53,0))*((_xlfn.XLOOKUP(KroneårForBeregninger,'1.4 Øvrige forutsetninger'!$C$3:$DG$3,'1.4 Øvrige forutsetninger'!$C$4:$DG$4))/_xlfn.XLOOKUP($M88,'1.4 Øvrige forutsetninger'!$C$3:$DG$3,'1.4 Øvrige forutsetninger'!$C$4:$DG$4))</f>
        <v>29.437219933194445</v>
      </c>
      <c r="L88" s="94">
        <f>INDEX('1.5 Godsvaregrupper'!$E$54:$E$58,MATCH('1.5 Godsvaregrupper'!F88,'1.5 Godsvaregrupper'!$F$54:$F$58,0))*((_xlfn.XLOOKUP(KroneårForBeregninger,'1.4 Øvrige forutsetninger'!$C$3:$DG$3,'1.4 Øvrige forutsetninger'!$C$4:$DG$4))/_xlfn.XLOOKUP($M88,'1.4 Øvrige forutsetninger'!$C$3:$DG$3,'1.4 Øvrige forutsetninger'!$C$4:$DG$4))</f>
        <v>16.612702015137696</v>
      </c>
      <c r="M88" s="78">
        <f t="shared" si="1"/>
        <v>2016</v>
      </c>
      <c r="N88" s="94">
        <f t="shared" si="0"/>
        <v>2.1694067601476013</v>
      </c>
    </row>
    <row r="89" spans="2:14" x14ac:dyDescent="0.2">
      <c r="B89" s="1" t="s">
        <v>162</v>
      </c>
      <c r="C89" s="1" t="s">
        <v>162</v>
      </c>
      <c r="D89" s="94">
        <f>AVERAGEIFS('1.5 Godsvaregrupper'!$D$4:$D$42,'1.5 Godsvaregrupper'!$C$4:$C$42,C89)</f>
        <v>3.7986253624740007E-2</v>
      </c>
      <c r="E89" s="95">
        <f>AVERAGEIFS('1.5 Godsvaregrupper'!$E$4:$E$42,'1.5 Godsvaregrupper'!$C$4:$C$42,C89)</f>
        <v>4.4837329660830171E-2</v>
      </c>
      <c r="F89" s="53" t="s">
        <v>426</v>
      </c>
      <c r="G89" s="94">
        <f>INDEX('1.5 Godsvaregrupper'!$D$46:$D$53,MATCH('1.5 Godsvaregrupper'!F89,'1.5 Godsvaregrupper'!$F$46:$F$53,0))*((_xlfn.XLOOKUP(KroneårForBeregninger,'1.4 Øvrige forutsetninger'!$C$3:$DG$3,'1.4 Øvrige forutsetninger'!$C$4:$DG$4))/_xlfn.XLOOKUP($M89,'1.4 Øvrige forutsetninger'!$C$3:$DG$3,'1.4 Øvrige forutsetninger'!$C$4:$DG$4))</f>
        <v>1.8615649480342391</v>
      </c>
      <c r="H89" s="94">
        <f>INDEX('1.5 Godsvaregrupper'!$D$54:$D$58,MATCH('1.5 Godsvaregrupper'!F89,'1.5 Godsvaregrupper'!$F$54:$F$58,0))*((_xlfn.XLOOKUP(KroneårForBeregninger,'1.4 Øvrige forutsetninger'!$C$3:$DG$3,'1.4 Øvrige forutsetninger'!$C$4:$DG$4))/_xlfn.XLOOKUP($M89,'1.4 Øvrige forutsetninger'!$C$3:$DG$3,'1.4 Øvrige forutsetninger'!$C$4:$DG$4))</f>
        <v>3.1321750533352768</v>
      </c>
      <c r="I89" s="94">
        <f>INDEX('1.5 Godsvaregrupper'!$C$46:$C$53,MATCH('1.5 Godsvaregrupper'!F89,'1.5 Godsvaregrupper'!$F$46:$F$53,0))*((_xlfn.XLOOKUP(KroneårForBeregninger,'1.4 Øvrige forutsetninger'!$C$3:$DG$3,'1.4 Øvrige forutsetninger'!$C$4:$DG$4))/_xlfn.XLOOKUP($M89,'1.4 Øvrige forutsetninger'!$C$3:$DG$3,'1.4 Øvrige forutsetninger'!$C$4:$DG$4))</f>
        <v>173.267996278244</v>
      </c>
      <c r="J89" s="94">
        <f>INDEX('1.5 Godsvaregrupper'!$C$54:$C$58,MATCH('1.5 Godsvaregrupper'!F89,'1.5 Godsvaregrupper'!$F$54:$F$58,0))*((_xlfn.XLOOKUP(KroneårForBeregninger,'1.4 Øvrige forutsetninger'!$C$3:$DG$3,'1.4 Øvrige forutsetninger'!$C$4:$DG$4))/_xlfn.XLOOKUP($M89,'1.4 Øvrige forutsetninger'!$C$3:$DG$3,'1.4 Øvrige forutsetninger'!$C$4:$DG$4))</f>
        <v>150.45464293259644</v>
      </c>
      <c r="K89" s="94">
        <f>INDEX('1.5 Godsvaregrupper'!$E$46:$E$53,MATCH('1.5 Godsvaregrupper'!F89,'1.5 Godsvaregrupper'!$F$46:$F$53,0))*((_xlfn.XLOOKUP(KroneårForBeregninger,'1.4 Øvrige forutsetninger'!$C$3:$DG$3,'1.4 Øvrige forutsetninger'!$C$4:$DG$4))/_xlfn.XLOOKUP($M89,'1.4 Øvrige forutsetninger'!$C$3:$DG$3,'1.4 Øvrige forutsetninger'!$C$4:$DG$4))</f>
        <v>2.567173754244235</v>
      </c>
      <c r="L89" s="94">
        <f>INDEX('1.5 Godsvaregrupper'!$E$54:$E$58,MATCH('1.5 Godsvaregrupper'!F89,'1.5 Godsvaregrupper'!$F$54:$F$58,0))*((_xlfn.XLOOKUP(KroneårForBeregninger,'1.4 Øvrige forutsetninger'!$C$3:$DG$3,'1.4 Øvrige forutsetninger'!$C$4:$DG$4))/_xlfn.XLOOKUP($M89,'1.4 Øvrige forutsetninger'!$C$3:$DG$3,'1.4 Øvrige forutsetninger'!$C$4:$DG$4))</f>
        <v>2.2516686258100891</v>
      </c>
      <c r="M89" s="78">
        <f t="shared" si="1"/>
        <v>2016</v>
      </c>
      <c r="N89" s="94">
        <f t="shared" si="0"/>
        <v>5.2065762243542428</v>
      </c>
    </row>
    <row r="90" spans="2:14" x14ac:dyDescent="0.2">
      <c r="B90" s="1" t="s">
        <v>163</v>
      </c>
      <c r="C90" s="1" t="s">
        <v>163</v>
      </c>
      <c r="D90" s="94">
        <f>AVERAGEIFS('1.5 Godsvaregrupper'!$D$4:$D$42,'1.5 Godsvaregrupper'!$C$4:$C$42,C90)</f>
        <v>4.2746549486297233E-2</v>
      </c>
      <c r="E90" s="95">
        <f>AVERAGEIFS('1.5 Godsvaregrupper'!$E$4:$E$42,'1.5 Godsvaregrupper'!$C$4:$C$42,C90)</f>
        <v>5.9118217245501856E-2</v>
      </c>
      <c r="F90" s="53" t="s">
        <v>426</v>
      </c>
      <c r="G90" s="94">
        <f>INDEX('1.5 Godsvaregrupper'!$D$46:$D$53,MATCH('1.5 Godsvaregrupper'!F90,'1.5 Godsvaregrupper'!$F$46:$F$53,0))*((_xlfn.XLOOKUP(KroneårForBeregninger,'1.4 Øvrige forutsetninger'!$C$3:$DG$3,'1.4 Øvrige forutsetninger'!$C$4:$DG$4))/_xlfn.XLOOKUP($M90,'1.4 Øvrige forutsetninger'!$C$3:$DG$3,'1.4 Øvrige forutsetninger'!$C$4:$DG$4))</f>
        <v>1.8615649480342391</v>
      </c>
      <c r="H90" s="94">
        <f>INDEX('1.5 Godsvaregrupper'!$D$54:$D$58,MATCH('1.5 Godsvaregrupper'!F90,'1.5 Godsvaregrupper'!$F$54:$F$58,0))*((_xlfn.XLOOKUP(KroneårForBeregninger,'1.4 Øvrige forutsetninger'!$C$3:$DG$3,'1.4 Øvrige forutsetninger'!$C$4:$DG$4))/_xlfn.XLOOKUP($M90,'1.4 Øvrige forutsetninger'!$C$3:$DG$3,'1.4 Øvrige forutsetninger'!$C$4:$DG$4))</f>
        <v>3.1321750533352768</v>
      </c>
      <c r="I90" s="94">
        <f>INDEX('1.5 Godsvaregrupper'!$C$46:$C$53,MATCH('1.5 Godsvaregrupper'!F90,'1.5 Godsvaregrupper'!$F$46:$F$53,0))*((_xlfn.XLOOKUP(KroneårForBeregninger,'1.4 Øvrige forutsetninger'!$C$3:$DG$3,'1.4 Øvrige forutsetninger'!$C$4:$DG$4))/_xlfn.XLOOKUP($M90,'1.4 Øvrige forutsetninger'!$C$3:$DG$3,'1.4 Øvrige forutsetninger'!$C$4:$DG$4))</f>
        <v>173.267996278244</v>
      </c>
      <c r="J90" s="94">
        <f>INDEX('1.5 Godsvaregrupper'!$C$54:$C$58,MATCH('1.5 Godsvaregrupper'!F90,'1.5 Godsvaregrupper'!$F$54:$F$58,0))*((_xlfn.XLOOKUP(KroneårForBeregninger,'1.4 Øvrige forutsetninger'!$C$3:$DG$3,'1.4 Øvrige forutsetninger'!$C$4:$DG$4))/_xlfn.XLOOKUP($M90,'1.4 Øvrige forutsetninger'!$C$3:$DG$3,'1.4 Øvrige forutsetninger'!$C$4:$DG$4))</f>
        <v>150.45464293259644</v>
      </c>
      <c r="K90" s="94">
        <f>INDEX('1.5 Godsvaregrupper'!$E$46:$E$53,MATCH('1.5 Godsvaregrupper'!F90,'1.5 Godsvaregrupper'!$F$46:$F$53,0))*((_xlfn.XLOOKUP(KroneårForBeregninger,'1.4 Øvrige forutsetninger'!$C$3:$DG$3,'1.4 Øvrige forutsetninger'!$C$4:$DG$4))/_xlfn.XLOOKUP($M90,'1.4 Øvrige forutsetninger'!$C$3:$DG$3,'1.4 Øvrige forutsetninger'!$C$4:$DG$4))</f>
        <v>2.567173754244235</v>
      </c>
      <c r="L90" s="94">
        <f>INDEX('1.5 Godsvaregrupper'!$E$54:$E$58,MATCH('1.5 Godsvaregrupper'!F90,'1.5 Godsvaregrupper'!$F$54:$F$58,0))*((_xlfn.XLOOKUP(KroneårForBeregninger,'1.4 Øvrige forutsetninger'!$C$3:$DG$3,'1.4 Øvrige forutsetninger'!$C$4:$DG$4))/_xlfn.XLOOKUP($M90,'1.4 Øvrige forutsetninger'!$C$3:$DG$3,'1.4 Øvrige forutsetninger'!$C$4:$DG$4))</f>
        <v>2.2516686258100891</v>
      </c>
      <c r="M90" s="78">
        <f t="shared" si="1"/>
        <v>2016</v>
      </c>
      <c r="N90" s="94">
        <f t="shared" si="0"/>
        <v>4.881165210332103</v>
      </c>
    </row>
    <row r="91" spans="2:14" x14ac:dyDescent="0.2">
      <c r="B91" s="1" t="s">
        <v>164</v>
      </c>
      <c r="C91" s="1" t="s">
        <v>164</v>
      </c>
      <c r="D91" s="94">
        <f>AVERAGEIFS('1.5 Godsvaregrupper'!$D$4:$D$42,'1.5 Godsvaregrupper'!$C$4:$C$42,C91)</f>
        <v>8.166502566896959E-2</v>
      </c>
      <c r="E91" s="95">
        <f>AVERAGEIFS('1.5 Godsvaregrupper'!$E$4:$E$42,'1.5 Godsvaregrupper'!$C$4:$C$42,C91)</f>
        <v>0.17587364579351891</v>
      </c>
      <c r="F91" s="53" t="s">
        <v>426</v>
      </c>
      <c r="G91" s="94">
        <f>INDEX('1.5 Godsvaregrupper'!$D$46:$D$53,MATCH('1.5 Godsvaregrupper'!F91,'1.5 Godsvaregrupper'!$F$46:$F$53,0))*((_xlfn.XLOOKUP(KroneårForBeregninger,'1.4 Øvrige forutsetninger'!$C$3:$DG$3,'1.4 Øvrige forutsetninger'!$C$4:$DG$4))/_xlfn.XLOOKUP($M91,'1.4 Øvrige forutsetninger'!$C$3:$DG$3,'1.4 Øvrige forutsetninger'!$C$4:$DG$4))</f>
        <v>1.8615649480342391</v>
      </c>
      <c r="H91" s="94">
        <f>INDEX('1.5 Godsvaregrupper'!$D$54:$D$58,MATCH('1.5 Godsvaregrupper'!F91,'1.5 Godsvaregrupper'!$F$54:$F$58,0))*((_xlfn.XLOOKUP(KroneårForBeregninger,'1.4 Øvrige forutsetninger'!$C$3:$DG$3,'1.4 Øvrige forutsetninger'!$C$4:$DG$4))/_xlfn.XLOOKUP($M91,'1.4 Øvrige forutsetninger'!$C$3:$DG$3,'1.4 Øvrige forutsetninger'!$C$4:$DG$4))</f>
        <v>3.1321750533352768</v>
      </c>
      <c r="I91" s="94">
        <f>INDEX('1.5 Godsvaregrupper'!$C$46:$C$53,MATCH('1.5 Godsvaregrupper'!F91,'1.5 Godsvaregrupper'!$F$46:$F$53,0))*((_xlfn.XLOOKUP(KroneårForBeregninger,'1.4 Øvrige forutsetninger'!$C$3:$DG$3,'1.4 Øvrige forutsetninger'!$C$4:$DG$4))/_xlfn.XLOOKUP($M91,'1.4 Øvrige forutsetninger'!$C$3:$DG$3,'1.4 Øvrige forutsetninger'!$C$4:$DG$4))</f>
        <v>173.267996278244</v>
      </c>
      <c r="J91" s="94">
        <f>INDEX('1.5 Godsvaregrupper'!$C$54:$C$58,MATCH('1.5 Godsvaregrupper'!F91,'1.5 Godsvaregrupper'!$F$54:$F$58,0))*((_xlfn.XLOOKUP(KroneårForBeregninger,'1.4 Øvrige forutsetninger'!$C$3:$DG$3,'1.4 Øvrige forutsetninger'!$C$4:$DG$4))/_xlfn.XLOOKUP($M91,'1.4 Øvrige forutsetninger'!$C$3:$DG$3,'1.4 Øvrige forutsetninger'!$C$4:$DG$4))</f>
        <v>150.45464293259644</v>
      </c>
      <c r="K91" s="94">
        <f>INDEX('1.5 Godsvaregrupper'!$E$46:$E$53,MATCH('1.5 Godsvaregrupper'!F91,'1.5 Godsvaregrupper'!$F$46:$F$53,0))*((_xlfn.XLOOKUP(KroneårForBeregninger,'1.4 Øvrige forutsetninger'!$C$3:$DG$3,'1.4 Øvrige forutsetninger'!$C$4:$DG$4))/_xlfn.XLOOKUP($M91,'1.4 Øvrige forutsetninger'!$C$3:$DG$3,'1.4 Øvrige forutsetninger'!$C$4:$DG$4))</f>
        <v>2.567173754244235</v>
      </c>
      <c r="L91" s="94">
        <f>INDEX('1.5 Godsvaregrupper'!$E$54:$E$58,MATCH('1.5 Godsvaregrupper'!F91,'1.5 Godsvaregrupper'!$F$54:$F$58,0))*((_xlfn.XLOOKUP(KroneårForBeregninger,'1.4 Øvrige forutsetninger'!$C$3:$DG$3,'1.4 Øvrige forutsetninger'!$C$4:$DG$4))/_xlfn.XLOOKUP($M91,'1.4 Øvrige forutsetninger'!$C$3:$DG$3,'1.4 Øvrige forutsetninger'!$C$4:$DG$4))</f>
        <v>2.2516686258100891</v>
      </c>
      <c r="M91" s="78">
        <f t="shared" si="1"/>
        <v>2016</v>
      </c>
      <c r="N91" s="94">
        <f t="shared" si="0"/>
        <v>14.751965969003688</v>
      </c>
    </row>
    <row r="92" spans="2:14" x14ac:dyDescent="0.2">
      <c r="B92" s="1" t="s">
        <v>165</v>
      </c>
      <c r="C92" s="1" t="s">
        <v>404</v>
      </c>
      <c r="D92" s="94">
        <f>AVERAGEIFS('1.5 Godsvaregrupper'!$D$4:$D$42,'1.5 Godsvaregrupper'!$C$4:$C$42,C92)</f>
        <v>4.0007419987297038E-2</v>
      </c>
      <c r="E92" s="95">
        <f>AVERAGEIFS('1.5 Godsvaregrupper'!$E$4:$E$42,'1.5 Godsvaregrupper'!$C$4:$C$42,C92)</f>
        <v>5.0900828748501298E-2</v>
      </c>
      <c r="F92" s="53" t="s">
        <v>433</v>
      </c>
      <c r="G92" s="94">
        <f>INDEX('1.5 Godsvaregrupper'!$D$46:$D$53,MATCH('1.5 Godsvaregrupper'!F92,'1.5 Godsvaregrupper'!$F$46:$F$53,0))*((_xlfn.XLOOKUP(KroneårForBeregninger,'1.4 Øvrige forutsetninger'!$C$3:$DG$3,'1.4 Øvrige forutsetninger'!$C$4:$DG$4))/_xlfn.XLOOKUP($M92,'1.4 Øvrige forutsetninger'!$C$3:$DG$3,'1.4 Øvrige forutsetninger'!$C$4:$DG$4))</f>
        <v>1.0111367349888338</v>
      </c>
      <c r="H92" s="94">
        <f>INDEX('1.5 Godsvaregrupper'!$D$54:$D$58,MATCH('1.5 Godsvaregrupper'!F92,'1.5 Godsvaregrupper'!$F$54:$F$58,0))*((_xlfn.XLOOKUP(KroneårForBeregninger,'1.4 Øvrige forutsetninger'!$C$3:$DG$3,'1.4 Øvrige forutsetninger'!$C$4:$DG$4))/_xlfn.XLOOKUP($M92,'1.4 Øvrige forutsetninger'!$C$3:$DG$3,'1.4 Øvrige forutsetninger'!$C$4:$DG$4))</f>
        <v>2.9126692292158225</v>
      </c>
      <c r="I92" s="94">
        <f>INDEX('1.5 Godsvaregrupper'!$C$46:$C$53,MATCH('1.5 Godsvaregrupper'!F92,'1.5 Godsvaregrupper'!$F$46:$F$53,0))*((_xlfn.XLOOKUP(KroneårForBeregninger,'1.4 Øvrige forutsetninger'!$C$3:$DG$3,'1.4 Øvrige forutsetninger'!$C$4:$DG$4))/_xlfn.XLOOKUP($M92,'1.4 Øvrige forutsetninger'!$C$3:$DG$3,'1.4 Øvrige forutsetninger'!$C$4:$DG$4))</f>
        <v>241.93699178317937</v>
      </c>
      <c r="J92" s="94">
        <f>INDEX('1.5 Godsvaregrupper'!$C$54:$C$58,MATCH('1.5 Godsvaregrupper'!F92,'1.5 Godsvaregrupper'!$F$54:$F$58,0))*((_xlfn.XLOOKUP(KroneårForBeregninger,'1.4 Øvrige forutsetninger'!$C$3:$DG$3,'1.4 Øvrige forutsetninger'!$C$4:$DG$4))/_xlfn.XLOOKUP($M92,'1.4 Øvrige forutsetninger'!$C$3:$DG$3,'1.4 Øvrige forutsetninger'!$C$4:$DG$4))</f>
        <v>233.63207388866437</v>
      </c>
      <c r="K92" s="94">
        <f>INDEX('1.5 Godsvaregrupper'!$E$46:$E$53,MATCH('1.5 Godsvaregrupper'!F92,'1.5 Godsvaregrupper'!$F$46:$F$53,0))*((_xlfn.XLOOKUP(KroneårForBeregninger,'1.4 Øvrige forutsetninger'!$C$3:$DG$3,'1.4 Øvrige forutsetninger'!$C$4:$DG$4))/_xlfn.XLOOKUP($M92,'1.4 Øvrige forutsetninger'!$C$3:$DG$3,'1.4 Øvrige forutsetninger'!$C$4:$DG$4))</f>
        <v>12.552453914856637</v>
      </c>
      <c r="L92" s="94">
        <f>INDEX('1.5 Godsvaregrupper'!$E$54:$E$58,MATCH('1.5 Godsvaregrupper'!F92,'1.5 Godsvaregrupper'!$F$54:$F$58,0))*((_xlfn.XLOOKUP(KroneårForBeregninger,'1.4 Øvrige forutsetninger'!$C$3:$DG$3,'1.4 Øvrige forutsetninger'!$C$4:$DG$4))/_xlfn.XLOOKUP($M92,'1.4 Øvrige forutsetninger'!$C$3:$DG$3,'1.4 Øvrige forutsetninger'!$C$4:$DG$4))</f>
        <v>8.1193281631296514</v>
      </c>
      <c r="M92" s="78">
        <f t="shared" si="1"/>
        <v>2016</v>
      </c>
      <c r="N92" s="94">
        <f t="shared" si="0"/>
        <v>8.4606863645756452</v>
      </c>
    </row>
  </sheetData>
  <phoneticPr fontId="13" type="noConversion"/>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29D81-31B7-4839-88DF-F1FB5F9418B5}">
  <sheetPr codeName="Ark19">
    <tabColor rgb="FF6C98CE"/>
  </sheetPr>
  <dimension ref="B1:AY254"/>
  <sheetViews>
    <sheetView showGridLines="0" workbookViewId="0"/>
  </sheetViews>
  <sheetFormatPr baseColWidth="10" defaultColWidth="11" defaultRowHeight="14.25" x14ac:dyDescent="0.2"/>
  <cols>
    <col min="1" max="1" width="5.625" style="67" customWidth="1"/>
    <col min="2" max="2" width="23.875" style="67" customWidth="1"/>
    <col min="3" max="3" width="5.625" style="67" bestFit="1" customWidth="1"/>
    <col min="4" max="4" width="11.125" style="67" bestFit="1" customWidth="1"/>
    <col min="5" max="5" width="36.625" style="67" bestFit="1" customWidth="1"/>
    <col min="6" max="6" width="30.5" style="67" bestFit="1" customWidth="1"/>
    <col min="7" max="7" width="11" style="67"/>
    <col min="8" max="8" width="13.625" style="67" customWidth="1"/>
    <col min="9" max="9" width="14.875" style="67" bestFit="1" customWidth="1"/>
    <col min="10" max="12" width="11" style="67"/>
    <col min="13" max="13" width="24.625" style="67" bestFit="1" customWidth="1"/>
    <col min="14" max="14" width="3.875" style="67" bestFit="1" customWidth="1"/>
    <col min="15" max="15" width="11.125" style="67" bestFit="1" customWidth="1"/>
    <col min="16" max="16" width="36.625" style="67" bestFit="1" customWidth="1"/>
    <col min="17" max="17" width="30.5" style="67" bestFit="1" customWidth="1"/>
    <col min="18" max="16384" width="11" style="67"/>
  </cols>
  <sheetData>
    <row r="1" spans="2:32" ht="80.099999999999994" customHeight="1" x14ac:dyDescent="0.2">
      <c r="G1"/>
      <c r="H1"/>
      <c r="I1"/>
    </row>
    <row r="2" spans="2:32" ht="18.75" x14ac:dyDescent="0.3">
      <c r="B2" s="42" t="str">
        <f>"Alternativ A - "&amp;'1.1 Alternativ A'!D3</f>
        <v xml:space="preserve">Alternativ A - </v>
      </c>
      <c r="C2" s="44"/>
      <c r="D2" s="45"/>
      <c r="E2" s="44"/>
      <c r="F2"/>
      <c r="G2"/>
      <c r="H2"/>
      <c r="I2"/>
    </row>
    <row r="3" spans="2:32" x14ac:dyDescent="0.2">
      <c r="B3" s="46" t="s">
        <v>457</v>
      </c>
      <c r="C3" s="47" t="s">
        <v>171</v>
      </c>
      <c r="D3" s="48" t="s">
        <v>98</v>
      </c>
      <c r="E3" s="47" t="s">
        <v>458</v>
      </c>
      <c r="F3"/>
      <c r="G3"/>
      <c r="H3"/>
      <c r="I3"/>
    </row>
    <row r="4" spans="2:32" x14ac:dyDescent="0.2">
      <c r="B4" s="43" t="s">
        <v>459</v>
      </c>
      <c r="C4" s="30">
        <f>'1.1 Alternativ A'!$D$9*'1.3 Standardsatser fra SAGA'!C8+'1.1 Alternativ A'!$D$10*'1.3 Standardsatser fra SAGA'!C11+'1.1 Alternativ A'!$D$11*'1.3 Standardsatser fra SAGA'!C14</f>
        <v>0</v>
      </c>
      <c r="D4" s="1" t="s">
        <v>175</v>
      </c>
      <c r="E4" s="30">
        <f>SUM('2.1 Skjult ventetid person A'!$C$80:$AF$110)/60*C4</f>
        <v>0</v>
      </c>
      <c r="F4"/>
      <c r="G4"/>
      <c r="H4"/>
      <c r="I4"/>
      <c r="J4"/>
    </row>
    <row r="5" spans="2:32" x14ac:dyDescent="0.2">
      <c r="B5" s="43" t="s">
        <v>460</v>
      </c>
      <c r="C5" s="30">
        <f>'1.1 Alternativ A'!$D$9*'1.3 Standardsatser fra SAGA'!C9+'1.1 Alternativ A'!$D$10*'1.3 Standardsatser fra SAGA'!C12+'1.1 Alternativ A'!$D$11*'1.3 Standardsatser fra SAGA'!C15</f>
        <v>0</v>
      </c>
      <c r="D5" s="1" t="s">
        <v>175</v>
      </c>
      <c r="E5" s="30">
        <f>SUM('2.1 Skjult ventetid person A'!$C$114:$AF$143)/60*C5</f>
        <v>0</v>
      </c>
      <c r="F5"/>
      <c r="G5"/>
      <c r="H5"/>
      <c r="I5"/>
      <c r="J5"/>
    </row>
    <row r="6" spans="2:32" x14ac:dyDescent="0.2">
      <c r="B6" s="43" t="s">
        <v>461</v>
      </c>
      <c r="C6" s="30">
        <f>'1.1 Alternativ A'!$D$9*'1.3 Standardsatser fra SAGA'!C10+'1.1 Alternativ A'!$D$10*'1.3 Standardsatser fra SAGA'!C13+'1.1 Alternativ A'!$D$11*'1.3 Standardsatser fra SAGA'!C16</f>
        <v>0</v>
      </c>
      <c r="D6" s="1" t="s">
        <v>175</v>
      </c>
      <c r="E6" s="30">
        <f ca="1">SUM('2.1 Skjult ventetid person A'!$C$148:$AF$177)/60*C6</f>
        <v>0</v>
      </c>
      <c r="F6"/>
      <c r="G6"/>
      <c r="H6"/>
      <c r="I6"/>
      <c r="J6"/>
    </row>
    <row r="7" spans="2:32" x14ac:dyDescent="0.2">
      <c r="B7" s="99" t="s">
        <v>462</v>
      </c>
      <c r="C7" s="100"/>
      <c r="D7" s="75"/>
      <c r="E7" s="100">
        <f ca="1">SUM(E4:E6)</f>
        <v>0</v>
      </c>
      <c r="F7"/>
      <c r="G7"/>
      <c r="H7"/>
      <c r="I7"/>
      <c r="J7"/>
    </row>
    <row r="8" spans="2:32" x14ac:dyDescent="0.2">
      <c r="G8"/>
      <c r="H8"/>
      <c r="I8"/>
      <c r="J8"/>
    </row>
    <row r="9" spans="2:32" x14ac:dyDescent="0.2">
      <c r="H9"/>
      <c r="I9"/>
      <c r="J9"/>
      <c r="K9"/>
      <c r="Z9"/>
    </row>
    <row r="10" spans="2:32" x14ac:dyDescent="0.2">
      <c r="B10" s="46" t="s">
        <v>463</v>
      </c>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row>
    <row r="11" spans="2:32" x14ac:dyDescent="0.2">
      <c r="B11" s="1"/>
      <c r="C11" s="1" t="str">
        <f>IF('1.1 Alternativ A'!E19&gt;0,'1.1 Alternativ A'!E19,"")</f>
        <v/>
      </c>
      <c r="D11" s="1" t="str">
        <f>IF('1.1 Alternativ A'!F19&gt;0,'1.1 Alternativ A'!F19,"")</f>
        <v/>
      </c>
      <c r="E11" s="1" t="str">
        <f>IF('1.1 Alternativ A'!G19&gt;0,'1.1 Alternativ A'!G19,"")</f>
        <v/>
      </c>
      <c r="F11" s="1" t="str">
        <f>IF('1.1 Alternativ A'!H19&gt;0,'1.1 Alternativ A'!H19,"")</f>
        <v/>
      </c>
      <c r="G11" s="1" t="str">
        <f>IF('1.1 Alternativ A'!I19&gt;0,'1.1 Alternativ A'!I19,"")</f>
        <v/>
      </c>
      <c r="H11" s="1" t="str">
        <f>IF('1.1 Alternativ A'!J19&gt;0,'1.1 Alternativ A'!J19,"")</f>
        <v/>
      </c>
      <c r="I11" s="1" t="str">
        <f>IF('1.1 Alternativ A'!K19&gt;0,'1.1 Alternativ A'!K19,"")</f>
        <v/>
      </c>
      <c r="J11" s="1" t="str">
        <f>IF('1.1 Alternativ A'!L19&gt;0,'1.1 Alternativ A'!L19,"")</f>
        <v/>
      </c>
      <c r="K11" s="1" t="str">
        <f>IF('1.1 Alternativ A'!M19&gt;0,'1.1 Alternativ A'!M19,"")</f>
        <v/>
      </c>
      <c r="L11" s="1" t="str">
        <f>IF('1.1 Alternativ A'!N19&gt;0,'1.1 Alternativ A'!N19,"")</f>
        <v/>
      </c>
      <c r="M11" s="1" t="str">
        <f>IF('1.1 Alternativ A'!O19&gt;0,'1.1 Alternativ A'!O19,"")</f>
        <v/>
      </c>
      <c r="N11" s="1" t="str">
        <f>IF('1.1 Alternativ A'!P19&gt;0,'1.1 Alternativ A'!P19,"")</f>
        <v/>
      </c>
      <c r="O11" s="1" t="str">
        <f>IF('1.1 Alternativ A'!Q19&gt;0,'1.1 Alternativ A'!Q19,"")</f>
        <v/>
      </c>
      <c r="P11" s="1" t="str">
        <f>IF('1.1 Alternativ A'!R19&gt;0,'1.1 Alternativ A'!R19,"")</f>
        <v/>
      </c>
      <c r="Q11" s="1" t="str">
        <f>IF('1.1 Alternativ A'!S19&gt;0,'1.1 Alternativ A'!S19,"")</f>
        <v/>
      </c>
      <c r="R11" s="1" t="str">
        <f>IF('1.1 Alternativ A'!T19&gt;0,'1.1 Alternativ A'!T19,"")</f>
        <v/>
      </c>
      <c r="S11" s="1" t="str">
        <f>IF('1.1 Alternativ A'!U19&gt;0,'1.1 Alternativ A'!U19,"")</f>
        <v/>
      </c>
      <c r="T11" s="1" t="str">
        <f>IF('1.1 Alternativ A'!V19&gt;0,'1.1 Alternativ A'!V19,"")</f>
        <v/>
      </c>
      <c r="U11" s="1" t="str">
        <f>IF('1.1 Alternativ A'!W19&gt;0,'1.1 Alternativ A'!W19,"")</f>
        <v/>
      </c>
      <c r="V11" s="1" t="str">
        <f>IF('1.1 Alternativ A'!X19&gt;0,'1.1 Alternativ A'!X19,"")</f>
        <v/>
      </c>
      <c r="W11" s="1" t="str">
        <f>IF('1.1 Alternativ A'!Y19&gt;0,'1.1 Alternativ A'!Y19,"")</f>
        <v/>
      </c>
      <c r="X11" s="1" t="str">
        <f>IF('1.1 Alternativ A'!Z19&gt;0,'1.1 Alternativ A'!Z19,"")</f>
        <v/>
      </c>
      <c r="Y11" s="1" t="str">
        <f>IF('1.1 Alternativ A'!AA19&gt;0,'1.1 Alternativ A'!AA19,"")</f>
        <v/>
      </c>
      <c r="Z11" s="1" t="str">
        <f>IF('1.1 Alternativ A'!AB19&gt;0,'1.1 Alternativ A'!AB19,"")</f>
        <v/>
      </c>
      <c r="AA11" s="1" t="str">
        <f>IF('1.1 Alternativ A'!AC19&gt;0,'1.1 Alternativ A'!AC19,"")</f>
        <v/>
      </c>
      <c r="AB11" s="1" t="str">
        <f>IF('1.1 Alternativ A'!AD19&gt;0,'1.1 Alternativ A'!AD19,"")</f>
        <v/>
      </c>
      <c r="AC11" s="1" t="str">
        <f>IF('1.1 Alternativ A'!AE19&gt;0,'1.1 Alternativ A'!AE19,"")</f>
        <v/>
      </c>
      <c r="AD11" s="1" t="str">
        <f>IF('1.1 Alternativ A'!AF19&gt;0,'1.1 Alternativ A'!AF19,"")</f>
        <v/>
      </c>
      <c r="AE11" s="1" t="str">
        <f>IF('1.1 Alternativ A'!AG19&gt;0,'1.1 Alternativ A'!AG19,"")</f>
        <v/>
      </c>
      <c r="AF11" s="1" t="str">
        <f>IF('1.1 Alternativ A'!AH19&gt;0,'1.1 Alternativ A'!AH19,"")</f>
        <v/>
      </c>
    </row>
    <row r="12" spans="2:32" x14ac:dyDescent="0.2">
      <c r="B12" s="1" t="str">
        <f ca="1">IF(OFFSET('1.1 Alternativ A'!$E$19,0,ROW()-ROW($B$12))&gt;0,OFFSET('1.1 Alternativ A'!$E$19,0,ROW()-ROW($B$12)),"")</f>
        <v/>
      </c>
      <c r="C12" s="1">
        <f ca="1">IFERROR(IF('1.1 Alternativ A'!D202&gt;120,15*'1.4 Øvrige forutsetninger'!$C$57+15*'1.4 Øvrige forutsetninger'!$C$58+30*'1.4 Øvrige forutsetninger'!$C$59+60*'1.4 Øvrige forutsetninger'!$C$60+MAXA(0,'1.1 Alternativ A'!D202-120)*'1.4 Øvrige forutsetninger'!$C$61,IF('1.1 Alternativ A'!D202&gt;60,15*'1.4 Øvrige forutsetninger'!$C$57+15*'1.4 Øvrige forutsetninger'!$C$58+30*'1.4 Øvrige forutsetninger'!$C$59+MAXA(0,'1.1 Alternativ A'!D202-60)*'1.4 Øvrige forutsetninger'!$C$60,IF('1.1 Alternativ A'!D202&gt;30,15*'1.4 Øvrige forutsetninger'!$C$57+15*'1.4 Øvrige forutsetninger'!$C$58+MAXA(0,'1.1 Alternativ A'!D202-30)*'1.4 Øvrige forutsetninger'!$C$59,IF('1.1 Alternativ A'!D202&gt;15,15*'1.4 Øvrige forutsetninger'!$C$57+MAXA(0,'1.1 Alternativ A'!D202-15)*'1.4 Øvrige forutsetninger'!$C$58,'1.1 Alternativ A'!D202*'1.4 Øvrige forutsetninger'!$C$57)))),0)</f>
        <v>0</v>
      </c>
      <c r="D12" s="1">
        <f ca="1">IFERROR(IF('1.1 Alternativ A'!E202&gt;120,15*'1.4 Øvrige forutsetninger'!$C$57+15*'1.4 Øvrige forutsetninger'!$C$58+30*'1.4 Øvrige forutsetninger'!$C$59+60*'1.4 Øvrige forutsetninger'!$C$60+MAXA(0,'1.1 Alternativ A'!E202-120)*'1.4 Øvrige forutsetninger'!$C$61,IF('1.1 Alternativ A'!E202&gt;60,15*'1.4 Øvrige forutsetninger'!$C$57+15*'1.4 Øvrige forutsetninger'!$C$58+30*'1.4 Øvrige forutsetninger'!$C$59+MAXA(0,'1.1 Alternativ A'!E202-60)*'1.4 Øvrige forutsetninger'!$C$60,IF('1.1 Alternativ A'!E202&gt;30,15*'1.4 Øvrige forutsetninger'!$C$57+15*'1.4 Øvrige forutsetninger'!$C$58+MAXA(0,'1.1 Alternativ A'!E202-30)*'1.4 Øvrige forutsetninger'!$C$59,IF('1.1 Alternativ A'!E202&gt;15,15*'1.4 Øvrige forutsetninger'!$C$57+MAXA(0,'1.1 Alternativ A'!E202-15)*'1.4 Øvrige forutsetninger'!$C$58,'1.1 Alternativ A'!E202*'1.4 Øvrige forutsetninger'!$C$57)))),0)</f>
        <v>0</v>
      </c>
      <c r="E12" s="1">
        <f ca="1">IFERROR(IF('1.1 Alternativ A'!F202&gt;120,15*'1.4 Øvrige forutsetninger'!$C$57+15*'1.4 Øvrige forutsetninger'!$C$58+30*'1.4 Øvrige forutsetninger'!$C$59+60*'1.4 Øvrige forutsetninger'!$C$60+MAXA(0,'1.1 Alternativ A'!F202-120)*'1.4 Øvrige forutsetninger'!$C$61,IF('1.1 Alternativ A'!F202&gt;60,15*'1.4 Øvrige forutsetninger'!$C$57+15*'1.4 Øvrige forutsetninger'!$C$58+30*'1.4 Øvrige forutsetninger'!$C$59+MAXA(0,'1.1 Alternativ A'!F202-60)*'1.4 Øvrige forutsetninger'!$C$60,IF('1.1 Alternativ A'!F202&gt;30,15*'1.4 Øvrige forutsetninger'!$C$57+15*'1.4 Øvrige forutsetninger'!$C$58+MAXA(0,'1.1 Alternativ A'!F202-30)*'1.4 Øvrige forutsetninger'!$C$59,IF('1.1 Alternativ A'!F202&gt;15,15*'1.4 Øvrige forutsetninger'!$C$57+MAXA(0,'1.1 Alternativ A'!F202-15)*'1.4 Øvrige forutsetninger'!$C$58,'1.1 Alternativ A'!F202*'1.4 Øvrige forutsetninger'!$C$57)))),0)</f>
        <v>0</v>
      </c>
      <c r="F12" s="1">
        <f ca="1">IFERROR(IF('1.1 Alternativ A'!G202&gt;120,15*'1.4 Øvrige forutsetninger'!$C$57+15*'1.4 Øvrige forutsetninger'!$C$58+30*'1.4 Øvrige forutsetninger'!$C$59+60*'1.4 Øvrige forutsetninger'!$C$60+MAXA(0,'1.1 Alternativ A'!G202-120)*'1.4 Øvrige forutsetninger'!$C$61,IF('1.1 Alternativ A'!G202&gt;60,15*'1.4 Øvrige forutsetninger'!$C$57+15*'1.4 Øvrige forutsetninger'!$C$58+30*'1.4 Øvrige forutsetninger'!$C$59+MAXA(0,'1.1 Alternativ A'!G202-60)*'1.4 Øvrige forutsetninger'!$C$60,IF('1.1 Alternativ A'!G202&gt;30,15*'1.4 Øvrige forutsetninger'!$C$57+15*'1.4 Øvrige forutsetninger'!$C$58+MAXA(0,'1.1 Alternativ A'!G202-30)*'1.4 Øvrige forutsetninger'!$C$59,IF('1.1 Alternativ A'!G202&gt;15,15*'1.4 Øvrige forutsetninger'!$C$57+MAXA(0,'1.1 Alternativ A'!G202-15)*'1.4 Øvrige forutsetninger'!$C$58,'1.1 Alternativ A'!G202*'1.4 Øvrige forutsetninger'!$C$57)))),0)</f>
        <v>0</v>
      </c>
      <c r="G12" s="1">
        <f ca="1">IFERROR(IF('1.1 Alternativ A'!H202&gt;120,15*'1.4 Øvrige forutsetninger'!$C$57+15*'1.4 Øvrige forutsetninger'!$C$58+30*'1.4 Øvrige forutsetninger'!$C$59+60*'1.4 Øvrige forutsetninger'!$C$60+MAXA(0,'1.1 Alternativ A'!H202-120)*'1.4 Øvrige forutsetninger'!$C$61,IF('1.1 Alternativ A'!H202&gt;60,15*'1.4 Øvrige forutsetninger'!$C$57+15*'1.4 Øvrige forutsetninger'!$C$58+30*'1.4 Øvrige forutsetninger'!$C$59+MAXA(0,'1.1 Alternativ A'!H202-60)*'1.4 Øvrige forutsetninger'!$C$60,IF('1.1 Alternativ A'!H202&gt;30,15*'1.4 Øvrige forutsetninger'!$C$57+15*'1.4 Øvrige forutsetninger'!$C$58+MAXA(0,'1.1 Alternativ A'!H202-30)*'1.4 Øvrige forutsetninger'!$C$59,IF('1.1 Alternativ A'!H202&gt;15,15*'1.4 Øvrige forutsetninger'!$C$57+MAXA(0,'1.1 Alternativ A'!H202-15)*'1.4 Øvrige forutsetninger'!$C$58,'1.1 Alternativ A'!H202*'1.4 Øvrige forutsetninger'!$C$57)))),0)</f>
        <v>0</v>
      </c>
      <c r="H12" s="1">
        <f ca="1">IFERROR(IF('1.1 Alternativ A'!I202&gt;120,15*'1.4 Øvrige forutsetninger'!$C$57+15*'1.4 Øvrige forutsetninger'!$C$58+30*'1.4 Øvrige forutsetninger'!$C$59+60*'1.4 Øvrige forutsetninger'!$C$60+MAXA(0,'1.1 Alternativ A'!I202-120)*'1.4 Øvrige forutsetninger'!$C$61,IF('1.1 Alternativ A'!I202&gt;60,15*'1.4 Øvrige forutsetninger'!$C$57+15*'1.4 Øvrige forutsetninger'!$C$58+30*'1.4 Øvrige forutsetninger'!$C$59+MAXA(0,'1.1 Alternativ A'!I202-60)*'1.4 Øvrige forutsetninger'!$C$60,IF('1.1 Alternativ A'!I202&gt;30,15*'1.4 Øvrige forutsetninger'!$C$57+15*'1.4 Øvrige forutsetninger'!$C$58+MAXA(0,'1.1 Alternativ A'!I202-30)*'1.4 Øvrige forutsetninger'!$C$59,IF('1.1 Alternativ A'!I202&gt;15,15*'1.4 Øvrige forutsetninger'!$C$57+MAXA(0,'1.1 Alternativ A'!I202-15)*'1.4 Øvrige forutsetninger'!$C$58,'1.1 Alternativ A'!I202*'1.4 Øvrige forutsetninger'!$C$57)))),0)</f>
        <v>0</v>
      </c>
      <c r="I12" s="1">
        <f ca="1">IFERROR(IF('1.1 Alternativ A'!J202&gt;120,15*'1.4 Øvrige forutsetninger'!$C$57+15*'1.4 Øvrige forutsetninger'!$C$58+30*'1.4 Øvrige forutsetninger'!$C$59+60*'1.4 Øvrige forutsetninger'!$C$60+MAXA(0,'1.1 Alternativ A'!J202-120)*'1.4 Øvrige forutsetninger'!$C$61,IF('1.1 Alternativ A'!J202&gt;60,15*'1.4 Øvrige forutsetninger'!$C$57+15*'1.4 Øvrige forutsetninger'!$C$58+30*'1.4 Øvrige forutsetninger'!$C$59+MAXA(0,'1.1 Alternativ A'!J202-60)*'1.4 Øvrige forutsetninger'!$C$60,IF('1.1 Alternativ A'!J202&gt;30,15*'1.4 Øvrige forutsetninger'!$C$57+15*'1.4 Øvrige forutsetninger'!$C$58+MAXA(0,'1.1 Alternativ A'!J202-30)*'1.4 Øvrige forutsetninger'!$C$59,IF('1.1 Alternativ A'!J202&gt;15,15*'1.4 Øvrige forutsetninger'!$C$57+MAXA(0,'1.1 Alternativ A'!J202-15)*'1.4 Øvrige forutsetninger'!$C$58,'1.1 Alternativ A'!J202*'1.4 Øvrige forutsetninger'!$C$57)))),0)</f>
        <v>0</v>
      </c>
      <c r="J12" s="1">
        <f ca="1">IFERROR(IF('1.1 Alternativ A'!K202&gt;120,15*'1.4 Øvrige forutsetninger'!$C$57+15*'1.4 Øvrige forutsetninger'!$C$58+30*'1.4 Øvrige forutsetninger'!$C$59+60*'1.4 Øvrige forutsetninger'!$C$60+MAXA(0,'1.1 Alternativ A'!K202-120)*'1.4 Øvrige forutsetninger'!$C$61,IF('1.1 Alternativ A'!K202&gt;60,15*'1.4 Øvrige forutsetninger'!$C$57+15*'1.4 Øvrige forutsetninger'!$C$58+30*'1.4 Øvrige forutsetninger'!$C$59+MAXA(0,'1.1 Alternativ A'!K202-60)*'1.4 Øvrige forutsetninger'!$C$60,IF('1.1 Alternativ A'!K202&gt;30,15*'1.4 Øvrige forutsetninger'!$C$57+15*'1.4 Øvrige forutsetninger'!$C$58+MAXA(0,'1.1 Alternativ A'!K202-30)*'1.4 Øvrige forutsetninger'!$C$59,IF('1.1 Alternativ A'!K202&gt;15,15*'1.4 Øvrige forutsetninger'!$C$57+MAXA(0,'1.1 Alternativ A'!K202-15)*'1.4 Øvrige forutsetninger'!$C$58,'1.1 Alternativ A'!K202*'1.4 Øvrige forutsetninger'!$C$57)))),0)</f>
        <v>0</v>
      </c>
      <c r="K12" s="1">
        <f ca="1">IFERROR(IF('1.1 Alternativ A'!L202&gt;120,15*'1.4 Øvrige forutsetninger'!$C$57+15*'1.4 Øvrige forutsetninger'!$C$58+30*'1.4 Øvrige forutsetninger'!$C$59+60*'1.4 Øvrige forutsetninger'!$C$60+MAXA(0,'1.1 Alternativ A'!L202-120)*'1.4 Øvrige forutsetninger'!$C$61,IF('1.1 Alternativ A'!L202&gt;60,15*'1.4 Øvrige forutsetninger'!$C$57+15*'1.4 Øvrige forutsetninger'!$C$58+30*'1.4 Øvrige forutsetninger'!$C$59+MAXA(0,'1.1 Alternativ A'!L202-60)*'1.4 Øvrige forutsetninger'!$C$60,IF('1.1 Alternativ A'!L202&gt;30,15*'1.4 Øvrige forutsetninger'!$C$57+15*'1.4 Øvrige forutsetninger'!$C$58+MAXA(0,'1.1 Alternativ A'!L202-30)*'1.4 Øvrige forutsetninger'!$C$59,IF('1.1 Alternativ A'!L202&gt;15,15*'1.4 Øvrige forutsetninger'!$C$57+MAXA(0,'1.1 Alternativ A'!L202-15)*'1.4 Øvrige forutsetninger'!$C$58,'1.1 Alternativ A'!L202*'1.4 Øvrige forutsetninger'!$C$57)))),0)</f>
        <v>0</v>
      </c>
      <c r="L12" s="1">
        <f ca="1">IFERROR(IF('1.1 Alternativ A'!M202&gt;120,15*'1.4 Øvrige forutsetninger'!$C$57+15*'1.4 Øvrige forutsetninger'!$C$58+30*'1.4 Øvrige forutsetninger'!$C$59+60*'1.4 Øvrige forutsetninger'!$C$60+MAXA(0,'1.1 Alternativ A'!M202-120)*'1.4 Øvrige forutsetninger'!$C$61,IF('1.1 Alternativ A'!M202&gt;60,15*'1.4 Øvrige forutsetninger'!$C$57+15*'1.4 Øvrige forutsetninger'!$C$58+30*'1.4 Øvrige forutsetninger'!$C$59+MAXA(0,'1.1 Alternativ A'!M202-60)*'1.4 Øvrige forutsetninger'!$C$60,IF('1.1 Alternativ A'!M202&gt;30,15*'1.4 Øvrige forutsetninger'!$C$57+15*'1.4 Øvrige forutsetninger'!$C$58+MAXA(0,'1.1 Alternativ A'!M202-30)*'1.4 Øvrige forutsetninger'!$C$59,IF('1.1 Alternativ A'!M202&gt;15,15*'1.4 Øvrige forutsetninger'!$C$57+MAXA(0,'1.1 Alternativ A'!M202-15)*'1.4 Øvrige forutsetninger'!$C$58,'1.1 Alternativ A'!M202*'1.4 Øvrige forutsetninger'!$C$57)))),0)</f>
        <v>0</v>
      </c>
      <c r="M12" s="1">
        <f ca="1">IFERROR(IF('1.1 Alternativ A'!N202&gt;120,15*'1.4 Øvrige forutsetninger'!$C$57+15*'1.4 Øvrige forutsetninger'!$C$58+30*'1.4 Øvrige forutsetninger'!$C$59+60*'1.4 Øvrige forutsetninger'!$C$60+MAXA(0,'1.1 Alternativ A'!N202-120)*'1.4 Øvrige forutsetninger'!$C$61,IF('1.1 Alternativ A'!N202&gt;60,15*'1.4 Øvrige forutsetninger'!$C$57+15*'1.4 Øvrige forutsetninger'!$C$58+30*'1.4 Øvrige forutsetninger'!$C$59+MAXA(0,'1.1 Alternativ A'!N202-60)*'1.4 Øvrige forutsetninger'!$C$60,IF('1.1 Alternativ A'!N202&gt;30,15*'1.4 Øvrige forutsetninger'!$C$57+15*'1.4 Øvrige forutsetninger'!$C$58+MAXA(0,'1.1 Alternativ A'!N202-30)*'1.4 Øvrige forutsetninger'!$C$59,IF('1.1 Alternativ A'!N202&gt;15,15*'1.4 Øvrige forutsetninger'!$C$57+MAXA(0,'1.1 Alternativ A'!N202-15)*'1.4 Øvrige forutsetninger'!$C$58,'1.1 Alternativ A'!N202*'1.4 Øvrige forutsetninger'!$C$57)))),0)</f>
        <v>0</v>
      </c>
      <c r="N12" s="1">
        <f ca="1">IFERROR(IF('1.1 Alternativ A'!O202&gt;120,15*'1.4 Øvrige forutsetninger'!$C$57+15*'1.4 Øvrige forutsetninger'!$C$58+30*'1.4 Øvrige forutsetninger'!$C$59+60*'1.4 Øvrige forutsetninger'!$C$60+MAXA(0,'1.1 Alternativ A'!O202-120)*'1.4 Øvrige forutsetninger'!$C$61,IF('1.1 Alternativ A'!O202&gt;60,15*'1.4 Øvrige forutsetninger'!$C$57+15*'1.4 Øvrige forutsetninger'!$C$58+30*'1.4 Øvrige forutsetninger'!$C$59+MAXA(0,'1.1 Alternativ A'!O202-60)*'1.4 Øvrige forutsetninger'!$C$60,IF('1.1 Alternativ A'!O202&gt;30,15*'1.4 Øvrige forutsetninger'!$C$57+15*'1.4 Øvrige forutsetninger'!$C$58+MAXA(0,'1.1 Alternativ A'!O202-30)*'1.4 Øvrige forutsetninger'!$C$59,IF('1.1 Alternativ A'!O202&gt;15,15*'1.4 Øvrige forutsetninger'!$C$57+MAXA(0,'1.1 Alternativ A'!O202-15)*'1.4 Øvrige forutsetninger'!$C$58,'1.1 Alternativ A'!O202*'1.4 Øvrige forutsetninger'!$C$57)))),0)</f>
        <v>0</v>
      </c>
      <c r="O12" s="1">
        <f ca="1">IFERROR(IF('1.1 Alternativ A'!P202&gt;120,15*'1.4 Øvrige forutsetninger'!$C$57+15*'1.4 Øvrige forutsetninger'!$C$58+30*'1.4 Øvrige forutsetninger'!$C$59+60*'1.4 Øvrige forutsetninger'!$C$60+MAXA(0,'1.1 Alternativ A'!P202-120)*'1.4 Øvrige forutsetninger'!$C$61,IF('1.1 Alternativ A'!P202&gt;60,15*'1.4 Øvrige forutsetninger'!$C$57+15*'1.4 Øvrige forutsetninger'!$C$58+30*'1.4 Øvrige forutsetninger'!$C$59+MAXA(0,'1.1 Alternativ A'!P202-60)*'1.4 Øvrige forutsetninger'!$C$60,IF('1.1 Alternativ A'!P202&gt;30,15*'1.4 Øvrige forutsetninger'!$C$57+15*'1.4 Øvrige forutsetninger'!$C$58+MAXA(0,'1.1 Alternativ A'!P202-30)*'1.4 Øvrige forutsetninger'!$C$59,IF('1.1 Alternativ A'!P202&gt;15,15*'1.4 Øvrige forutsetninger'!$C$57+MAXA(0,'1.1 Alternativ A'!P202-15)*'1.4 Øvrige forutsetninger'!$C$58,'1.1 Alternativ A'!P202*'1.4 Øvrige forutsetninger'!$C$57)))),0)</f>
        <v>0</v>
      </c>
      <c r="P12" s="1">
        <f ca="1">IFERROR(IF('1.1 Alternativ A'!Q202&gt;120,15*'1.4 Øvrige forutsetninger'!$C$57+15*'1.4 Øvrige forutsetninger'!$C$58+30*'1.4 Øvrige forutsetninger'!$C$59+60*'1.4 Øvrige forutsetninger'!$C$60+MAXA(0,'1.1 Alternativ A'!Q202-120)*'1.4 Øvrige forutsetninger'!$C$61,IF('1.1 Alternativ A'!Q202&gt;60,15*'1.4 Øvrige forutsetninger'!$C$57+15*'1.4 Øvrige forutsetninger'!$C$58+30*'1.4 Øvrige forutsetninger'!$C$59+MAXA(0,'1.1 Alternativ A'!Q202-60)*'1.4 Øvrige forutsetninger'!$C$60,IF('1.1 Alternativ A'!Q202&gt;30,15*'1.4 Øvrige forutsetninger'!$C$57+15*'1.4 Øvrige forutsetninger'!$C$58+MAXA(0,'1.1 Alternativ A'!Q202-30)*'1.4 Øvrige forutsetninger'!$C$59,IF('1.1 Alternativ A'!Q202&gt;15,15*'1.4 Øvrige forutsetninger'!$C$57+MAXA(0,'1.1 Alternativ A'!Q202-15)*'1.4 Øvrige forutsetninger'!$C$58,'1.1 Alternativ A'!Q202*'1.4 Øvrige forutsetninger'!$C$57)))),0)</f>
        <v>0</v>
      </c>
      <c r="Q12" s="1">
        <f ca="1">IFERROR(IF('1.1 Alternativ A'!R202&gt;120,15*'1.4 Øvrige forutsetninger'!$C$57+15*'1.4 Øvrige forutsetninger'!$C$58+30*'1.4 Øvrige forutsetninger'!$C$59+60*'1.4 Øvrige forutsetninger'!$C$60+MAXA(0,'1.1 Alternativ A'!R202-120)*'1.4 Øvrige forutsetninger'!$C$61,IF('1.1 Alternativ A'!R202&gt;60,15*'1.4 Øvrige forutsetninger'!$C$57+15*'1.4 Øvrige forutsetninger'!$C$58+30*'1.4 Øvrige forutsetninger'!$C$59+MAXA(0,'1.1 Alternativ A'!R202-60)*'1.4 Øvrige forutsetninger'!$C$60,IF('1.1 Alternativ A'!R202&gt;30,15*'1.4 Øvrige forutsetninger'!$C$57+15*'1.4 Øvrige forutsetninger'!$C$58+MAXA(0,'1.1 Alternativ A'!R202-30)*'1.4 Øvrige forutsetninger'!$C$59,IF('1.1 Alternativ A'!R202&gt;15,15*'1.4 Øvrige forutsetninger'!$C$57+MAXA(0,'1.1 Alternativ A'!R202-15)*'1.4 Øvrige forutsetninger'!$C$58,'1.1 Alternativ A'!R202*'1.4 Øvrige forutsetninger'!$C$57)))),0)</f>
        <v>0</v>
      </c>
      <c r="R12" s="1">
        <f ca="1">IFERROR(IF('1.1 Alternativ A'!S202&gt;120,15*'1.4 Øvrige forutsetninger'!$C$57+15*'1.4 Øvrige forutsetninger'!$C$58+30*'1.4 Øvrige forutsetninger'!$C$59+60*'1.4 Øvrige forutsetninger'!$C$60+MAXA(0,'1.1 Alternativ A'!S202-120)*'1.4 Øvrige forutsetninger'!$C$61,IF('1.1 Alternativ A'!S202&gt;60,15*'1.4 Øvrige forutsetninger'!$C$57+15*'1.4 Øvrige forutsetninger'!$C$58+30*'1.4 Øvrige forutsetninger'!$C$59+MAXA(0,'1.1 Alternativ A'!S202-60)*'1.4 Øvrige forutsetninger'!$C$60,IF('1.1 Alternativ A'!S202&gt;30,15*'1.4 Øvrige forutsetninger'!$C$57+15*'1.4 Øvrige forutsetninger'!$C$58+MAXA(0,'1.1 Alternativ A'!S202-30)*'1.4 Øvrige forutsetninger'!$C$59,IF('1.1 Alternativ A'!S202&gt;15,15*'1.4 Øvrige forutsetninger'!$C$57+MAXA(0,'1.1 Alternativ A'!S202-15)*'1.4 Øvrige forutsetninger'!$C$58,'1.1 Alternativ A'!S202*'1.4 Øvrige forutsetninger'!$C$57)))),0)</f>
        <v>0</v>
      </c>
      <c r="S12" s="1">
        <f ca="1">IFERROR(IF('1.1 Alternativ A'!T202&gt;120,15*'1.4 Øvrige forutsetninger'!$C$57+15*'1.4 Øvrige forutsetninger'!$C$58+30*'1.4 Øvrige forutsetninger'!$C$59+60*'1.4 Øvrige forutsetninger'!$C$60+MAXA(0,'1.1 Alternativ A'!T202-120)*'1.4 Øvrige forutsetninger'!$C$61,IF('1.1 Alternativ A'!T202&gt;60,15*'1.4 Øvrige forutsetninger'!$C$57+15*'1.4 Øvrige forutsetninger'!$C$58+30*'1.4 Øvrige forutsetninger'!$C$59+MAXA(0,'1.1 Alternativ A'!T202-60)*'1.4 Øvrige forutsetninger'!$C$60,IF('1.1 Alternativ A'!T202&gt;30,15*'1.4 Øvrige forutsetninger'!$C$57+15*'1.4 Øvrige forutsetninger'!$C$58+MAXA(0,'1.1 Alternativ A'!T202-30)*'1.4 Øvrige forutsetninger'!$C$59,IF('1.1 Alternativ A'!T202&gt;15,15*'1.4 Øvrige forutsetninger'!$C$57+MAXA(0,'1.1 Alternativ A'!T202-15)*'1.4 Øvrige forutsetninger'!$C$58,'1.1 Alternativ A'!T202*'1.4 Øvrige forutsetninger'!$C$57)))),0)</f>
        <v>0</v>
      </c>
      <c r="T12" s="1">
        <f ca="1">IFERROR(IF('1.1 Alternativ A'!U202&gt;120,15*'1.4 Øvrige forutsetninger'!$C$57+15*'1.4 Øvrige forutsetninger'!$C$58+30*'1.4 Øvrige forutsetninger'!$C$59+60*'1.4 Øvrige forutsetninger'!$C$60+MAXA(0,'1.1 Alternativ A'!U202-120)*'1.4 Øvrige forutsetninger'!$C$61,IF('1.1 Alternativ A'!U202&gt;60,15*'1.4 Øvrige forutsetninger'!$C$57+15*'1.4 Øvrige forutsetninger'!$C$58+30*'1.4 Øvrige forutsetninger'!$C$59+MAXA(0,'1.1 Alternativ A'!U202-60)*'1.4 Øvrige forutsetninger'!$C$60,IF('1.1 Alternativ A'!U202&gt;30,15*'1.4 Øvrige forutsetninger'!$C$57+15*'1.4 Øvrige forutsetninger'!$C$58+MAXA(0,'1.1 Alternativ A'!U202-30)*'1.4 Øvrige forutsetninger'!$C$59,IF('1.1 Alternativ A'!U202&gt;15,15*'1.4 Øvrige forutsetninger'!$C$57+MAXA(0,'1.1 Alternativ A'!U202-15)*'1.4 Øvrige forutsetninger'!$C$58,'1.1 Alternativ A'!U202*'1.4 Øvrige forutsetninger'!$C$57)))),0)</f>
        <v>0</v>
      </c>
      <c r="U12" s="1">
        <f ca="1">IFERROR(IF('1.1 Alternativ A'!V202&gt;120,15*'1.4 Øvrige forutsetninger'!$C$57+15*'1.4 Øvrige forutsetninger'!$C$58+30*'1.4 Øvrige forutsetninger'!$C$59+60*'1.4 Øvrige forutsetninger'!$C$60+MAXA(0,'1.1 Alternativ A'!V202-120)*'1.4 Øvrige forutsetninger'!$C$61,IF('1.1 Alternativ A'!V202&gt;60,15*'1.4 Øvrige forutsetninger'!$C$57+15*'1.4 Øvrige forutsetninger'!$C$58+30*'1.4 Øvrige forutsetninger'!$C$59+MAXA(0,'1.1 Alternativ A'!V202-60)*'1.4 Øvrige forutsetninger'!$C$60,IF('1.1 Alternativ A'!V202&gt;30,15*'1.4 Øvrige forutsetninger'!$C$57+15*'1.4 Øvrige forutsetninger'!$C$58+MAXA(0,'1.1 Alternativ A'!V202-30)*'1.4 Øvrige forutsetninger'!$C$59,IF('1.1 Alternativ A'!V202&gt;15,15*'1.4 Øvrige forutsetninger'!$C$57+MAXA(0,'1.1 Alternativ A'!V202-15)*'1.4 Øvrige forutsetninger'!$C$58,'1.1 Alternativ A'!V202*'1.4 Øvrige forutsetninger'!$C$57)))),0)</f>
        <v>0</v>
      </c>
      <c r="V12" s="1">
        <f ca="1">IFERROR(IF('1.1 Alternativ A'!W202&gt;120,15*'1.4 Øvrige forutsetninger'!$C$57+15*'1.4 Øvrige forutsetninger'!$C$58+30*'1.4 Øvrige forutsetninger'!$C$59+60*'1.4 Øvrige forutsetninger'!$C$60+MAXA(0,'1.1 Alternativ A'!W202-120)*'1.4 Øvrige forutsetninger'!$C$61,IF('1.1 Alternativ A'!W202&gt;60,15*'1.4 Øvrige forutsetninger'!$C$57+15*'1.4 Øvrige forutsetninger'!$C$58+30*'1.4 Øvrige forutsetninger'!$C$59+MAXA(0,'1.1 Alternativ A'!W202-60)*'1.4 Øvrige forutsetninger'!$C$60,IF('1.1 Alternativ A'!W202&gt;30,15*'1.4 Øvrige forutsetninger'!$C$57+15*'1.4 Øvrige forutsetninger'!$C$58+MAXA(0,'1.1 Alternativ A'!W202-30)*'1.4 Øvrige forutsetninger'!$C$59,IF('1.1 Alternativ A'!W202&gt;15,15*'1.4 Øvrige forutsetninger'!$C$57+MAXA(0,'1.1 Alternativ A'!W202-15)*'1.4 Øvrige forutsetninger'!$C$58,'1.1 Alternativ A'!W202*'1.4 Øvrige forutsetninger'!$C$57)))),0)</f>
        <v>0</v>
      </c>
      <c r="W12" s="1">
        <f ca="1">IFERROR(IF('1.1 Alternativ A'!X202&gt;120,15*'1.4 Øvrige forutsetninger'!$C$57+15*'1.4 Øvrige forutsetninger'!$C$58+30*'1.4 Øvrige forutsetninger'!$C$59+60*'1.4 Øvrige forutsetninger'!$C$60+MAXA(0,'1.1 Alternativ A'!X202-120)*'1.4 Øvrige forutsetninger'!$C$61,IF('1.1 Alternativ A'!X202&gt;60,15*'1.4 Øvrige forutsetninger'!$C$57+15*'1.4 Øvrige forutsetninger'!$C$58+30*'1.4 Øvrige forutsetninger'!$C$59+MAXA(0,'1.1 Alternativ A'!X202-60)*'1.4 Øvrige forutsetninger'!$C$60,IF('1.1 Alternativ A'!X202&gt;30,15*'1.4 Øvrige forutsetninger'!$C$57+15*'1.4 Øvrige forutsetninger'!$C$58+MAXA(0,'1.1 Alternativ A'!X202-30)*'1.4 Øvrige forutsetninger'!$C$59,IF('1.1 Alternativ A'!X202&gt;15,15*'1.4 Øvrige forutsetninger'!$C$57+MAXA(0,'1.1 Alternativ A'!X202-15)*'1.4 Øvrige forutsetninger'!$C$58,'1.1 Alternativ A'!X202*'1.4 Øvrige forutsetninger'!$C$57)))),0)</f>
        <v>0</v>
      </c>
      <c r="X12" s="1">
        <f ca="1">IFERROR(IF('1.1 Alternativ A'!Y202&gt;120,15*'1.4 Øvrige forutsetninger'!$C$57+15*'1.4 Øvrige forutsetninger'!$C$58+30*'1.4 Øvrige forutsetninger'!$C$59+60*'1.4 Øvrige forutsetninger'!$C$60+MAXA(0,'1.1 Alternativ A'!Y202-120)*'1.4 Øvrige forutsetninger'!$C$61,IF('1.1 Alternativ A'!Y202&gt;60,15*'1.4 Øvrige forutsetninger'!$C$57+15*'1.4 Øvrige forutsetninger'!$C$58+30*'1.4 Øvrige forutsetninger'!$C$59+MAXA(0,'1.1 Alternativ A'!Y202-60)*'1.4 Øvrige forutsetninger'!$C$60,IF('1.1 Alternativ A'!Y202&gt;30,15*'1.4 Øvrige forutsetninger'!$C$57+15*'1.4 Øvrige forutsetninger'!$C$58+MAXA(0,'1.1 Alternativ A'!Y202-30)*'1.4 Øvrige forutsetninger'!$C$59,IF('1.1 Alternativ A'!Y202&gt;15,15*'1.4 Øvrige forutsetninger'!$C$57+MAXA(0,'1.1 Alternativ A'!Y202-15)*'1.4 Øvrige forutsetninger'!$C$58,'1.1 Alternativ A'!Y202*'1.4 Øvrige forutsetninger'!$C$57)))),0)</f>
        <v>0</v>
      </c>
      <c r="Y12" s="1">
        <f ca="1">IFERROR(IF('1.1 Alternativ A'!Z202&gt;120,15*'1.4 Øvrige forutsetninger'!$C$57+15*'1.4 Øvrige forutsetninger'!$C$58+30*'1.4 Øvrige forutsetninger'!$C$59+60*'1.4 Øvrige forutsetninger'!$C$60+MAXA(0,'1.1 Alternativ A'!Z202-120)*'1.4 Øvrige forutsetninger'!$C$61,IF('1.1 Alternativ A'!Z202&gt;60,15*'1.4 Øvrige forutsetninger'!$C$57+15*'1.4 Øvrige forutsetninger'!$C$58+30*'1.4 Øvrige forutsetninger'!$C$59+MAXA(0,'1.1 Alternativ A'!Z202-60)*'1.4 Øvrige forutsetninger'!$C$60,IF('1.1 Alternativ A'!Z202&gt;30,15*'1.4 Øvrige forutsetninger'!$C$57+15*'1.4 Øvrige forutsetninger'!$C$58+MAXA(0,'1.1 Alternativ A'!Z202-30)*'1.4 Øvrige forutsetninger'!$C$59,IF('1.1 Alternativ A'!Z202&gt;15,15*'1.4 Øvrige forutsetninger'!$C$57+MAXA(0,'1.1 Alternativ A'!Z202-15)*'1.4 Øvrige forutsetninger'!$C$58,'1.1 Alternativ A'!Z202*'1.4 Øvrige forutsetninger'!$C$57)))),0)</f>
        <v>0</v>
      </c>
      <c r="Z12" s="1">
        <f ca="1">IFERROR(IF('1.1 Alternativ A'!AA202&gt;120,15*'1.4 Øvrige forutsetninger'!$C$57+15*'1.4 Øvrige forutsetninger'!$C$58+30*'1.4 Øvrige forutsetninger'!$C$59+60*'1.4 Øvrige forutsetninger'!$C$60+MAXA(0,'1.1 Alternativ A'!AA202-120)*'1.4 Øvrige forutsetninger'!$C$61,IF('1.1 Alternativ A'!AA202&gt;60,15*'1.4 Øvrige forutsetninger'!$C$57+15*'1.4 Øvrige forutsetninger'!$C$58+30*'1.4 Øvrige forutsetninger'!$C$59+MAXA(0,'1.1 Alternativ A'!AA202-60)*'1.4 Øvrige forutsetninger'!$C$60,IF('1.1 Alternativ A'!AA202&gt;30,15*'1.4 Øvrige forutsetninger'!$C$57+15*'1.4 Øvrige forutsetninger'!$C$58+MAXA(0,'1.1 Alternativ A'!AA202-30)*'1.4 Øvrige forutsetninger'!$C$59,IF('1.1 Alternativ A'!AA202&gt;15,15*'1.4 Øvrige forutsetninger'!$C$57+MAXA(0,'1.1 Alternativ A'!AA202-15)*'1.4 Øvrige forutsetninger'!$C$58,'1.1 Alternativ A'!AA202*'1.4 Øvrige forutsetninger'!$C$57)))),0)</f>
        <v>0</v>
      </c>
      <c r="AA12" s="1">
        <f ca="1">IFERROR(IF('1.1 Alternativ A'!AB202&gt;120,15*'1.4 Øvrige forutsetninger'!$C$57+15*'1.4 Øvrige forutsetninger'!$C$58+30*'1.4 Øvrige forutsetninger'!$C$59+60*'1.4 Øvrige forutsetninger'!$C$60+MAXA(0,'1.1 Alternativ A'!AB202-120)*'1.4 Øvrige forutsetninger'!$C$61,IF('1.1 Alternativ A'!AB202&gt;60,15*'1.4 Øvrige forutsetninger'!$C$57+15*'1.4 Øvrige forutsetninger'!$C$58+30*'1.4 Øvrige forutsetninger'!$C$59+MAXA(0,'1.1 Alternativ A'!AB202-60)*'1.4 Øvrige forutsetninger'!$C$60,IF('1.1 Alternativ A'!AB202&gt;30,15*'1.4 Øvrige forutsetninger'!$C$57+15*'1.4 Øvrige forutsetninger'!$C$58+MAXA(0,'1.1 Alternativ A'!AB202-30)*'1.4 Øvrige forutsetninger'!$C$59,IF('1.1 Alternativ A'!AB202&gt;15,15*'1.4 Øvrige forutsetninger'!$C$57+MAXA(0,'1.1 Alternativ A'!AB202-15)*'1.4 Øvrige forutsetninger'!$C$58,'1.1 Alternativ A'!AB202*'1.4 Øvrige forutsetninger'!$C$57)))),0)</f>
        <v>0</v>
      </c>
      <c r="AB12" s="1">
        <f ca="1">IFERROR(IF('1.1 Alternativ A'!AC202&gt;120,15*'1.4 Øvrige forutsetninger'!$C$57+15*'1.4 Øvrige forutsetninger'!$C$58+30*'1.4 Øvrige forutsetninger'!$C$59+60*'1.4 Øvrige forutsetninger'!$C$60+MAXA(0,'1.1 Alternativ A'!AC202-120)*'1.4 Øvrige forutsetninger'!$C$61,IF('1.1 Alternativ A'!AC202&gt;60,15*'1.4 Øvrige forutsetninger'!$C$57+15*'1.4 Øvrige forutsetninger'!$C$58+30*'1.4 Øvrige forutsetninger'!$C$59+MAXA(0,'1.1 Alternativ A'!AC202-60)*'1.4 Øvrige forutsetninger'!$C$60,IF('1.1 Alternativ A'!AC202&gt;30,15*'1.4 Øvrige forutsetninger'!$C$57+15*'1.4 Øvrige forutsetninger'!$C$58+MAXA(0,'1.1 Alternativ A'!AC202-30)*'1.4 Øvrige forutsetninger'!$C$59,IF('1.1 Alternativ A'!AC202&gt;15,15*'1.4 Øvrige forutsetninger'!$C$57+MAXA(0,'1.1 Alternativ A'!AC202-15)*'1.4 Øvrige forutsetninger'!$C$58,'1.1 Alternativ A'!AC202*'1.4 Øvrige forutsetninger'!$C$57)))),0)</f>
        <v>0</v>
      </c>
      <c r="AC12" s="1">
        <f ca="1">IFERROR(IF('1.1 Alternativ A'!AD202&gt;120,15*'1.4 Øvrige forutsetninger'!$C$57+15*'1.4 Øvrige forutsetninger'!$C$58+30*'1.4 Øvrige forutsetninger'!$C$59+60*'1.4 Øvrige forutsetninger'!$C$60+MAXA(0,'1.1 Alternativ A'!AD202-120)*'1.4 Øvrige forutsetninger'!$C$61,IF('1.1 Alternativ A'!AD202&gt;60,15*'1.4 Øvrige forutsetninger'!$C$57+15*'1.4 Øvrige forutsetninger'!$C$58+30*'1.4 Øvrige forutsetninger'!$C$59+MAXA(0,'1.1 Alternativ A'!AD202-60)*'1.4 Øvrige forutsetninger'!$C$60,IF('1.1 Alternativ A'!AD202&gt;30,15*'1.4 Øvrige forutsetninger'!$C$57+15*'1.4 Øvrige forutsetninger'!$C$58+MAXA(0,'1.1 Alternativ A'!AD202-30)*'1.4 Øvrige forutsetninger'!$C$59,IF('1.1 Alternativ A'!AD202&gt;15,15*'1.4 Øvrige forutsetninger'!$C$57+MAXA(0,'1.1 Alternativ A'!AD202-15)*'1.4 Øvrige forutsetninger'!$C$58,'1.1 Alternativ A'!AD202*'1.4 Øvrige forutsetninger'!$C$57)))),0)</f>
        <v>0</v>
      </c>
      <c r="AD12" s="1">
        <f ca="1">IFERROR(IF('1.1 Alternativ A'!AE202&gt;120,15*'1.4 Øvrige forutsetninger'!$C$57+15*'1.4 Øvrige forutsetninger'!$C$58+30*'1.4 Øvrige forutsetninger'!$C$59+60*'1.4 Øvrige forutsetninger'!$C$60+MAXA(0,'1.1 Alternativ A'!AE202-120)*'1.4 Øvrige forutsetninger'!$C$61,IF('1.1 Alternativ A'!AE202&gt;60,15*'1.4 Øvrige forutsetninger'!$C$57+15*'1.4 Øvrige forutsetninger'!$C$58+30*'1.4 Øvrige forutsetninger'!$C$59+MAXA(0,'1.1 Alternativ A'!AE202-60)*'1.4 Øvrige forutsetninger'!$C$60,IF('1.1 Alternativ A'!AE202&gt;30,15*'1.4 Øvrige forutsetninger'!$C$57+15*'1.4 Øvrige forutsetninger'!$C$58+MAXA(0,'1.1 Alternativ A'!AE202-30)*'1.4 Øvrige forutsetninger'!$C$59,IF('1.1 Alternativ A'!AE202&gt;15,15*'1.4 Øvrige forutsetninger'!$C$57+MAXA(0,'1.1 Alternativ A'!AE202-15)*'1.4 Øvrige forutsetninger'!$C$58,'1.1 Alternativ A'!AE202*'1.4 Øvrige forutsetninger'!$C$57)))),0)</f>
        <v>0</v>
      </c>
      <c r="AE12" s="1">
        <f ca="1">IFERROR(IF('1.1 Alternativ A'!AF202&gt;120,15*'1.4 Øvrige forutsetninger'!$C$57+15*'1.4 Øvrige forutsetninger'!$C$58+30*'1.4 Øvrige forutsetninger'!$C$59+60*'1.4 Øvrige forutsetninger'!$C$60+MAXA(0,'1.1 Alternativ A'!AF202-120)*'1.4 Øvrige forutsetninger'!$C$61,IF('1.1 Alternativ A'!AF202&gt;60,15*'1.4 Øvrige forutsetninger'!$C$57+15*'1.4 Øvrige forutsetninger'!$C$58+30*'1.4 Øvrige forutsetninger'!$C$59+MAXA(0,'1.1 Alternativ A'!AF202-60)*'1.4 Øvrige forutsetninger'!$C$60,IF('1.1 Alternativ A'!AF202&gt;30,15*'1.4 Øvrige forutsetninger'!$C$57+15*'1.4 Øvrige forutsetninger'!$C$58+MAXA(0,'1.1 Alternativ A'!AF202-30)*'1.4 Øvrige forutsetninger'!$C$59,IF('1.1 Alternativ A'!AF202&gt;15,15*'1.4 Øvrige forutsetninger'!$C$57+MAXA(0,'1.1 Alternativ A'!AF202-15)*'1.4 Øvrige forutsetninger'!$C$58,'1.1 Alternativ A'!AF202*'1.4 Øvrige forutsetninger'!$C$57)))),0)</f>
        <v>0</v>
      </c>
      <c r="AF12" s="1">
        <f ca="1">IFERROR(IF('1.1 Alternativ A'!AG202&gt;120,15*'1.4 Øvrige forutsetninger'!$C$57+15*'1.4 Øvrige forutsetninger'!$C$58+30*'1.4 Øvrige forutsetninger'!$C$59+60*'1.4 Øvrige forutsetninger'!$C$60+MAXA(0,'1.1 Alternativ A'!AG202-120)*'1.4 Øvrige forutsetninger'!$C$61,IF('1.1 Alternativ A'!AG202&gt;60,15*'1.4 Øvrige forutsetninger'!$C$57+15*'1.4 Øvrige forutsetninger'!$C$58+30*'1.4 Øvrige forutsetninger'!$C$59+MAXA(0,'1.1 Alternativ A'!AG202-60)*'1.4 Øvrige forutsetninger'!$C$60,IF('1.1 Alternativ A'!AG202&gt;30,15*'1.4 Øvrige forutsetninger'!$C$57+15*'1.4 Øvrige forutsetninger'!$C$58+MAXA(0,'1.1 Alternativ A'!AG202-30)*'1.4 Øvrige forutsetninger'!$C$59,IF('1.1 Alternativ A'!AG202&gt;15,15*'1.4 Øvrige forutsetninger'!$C$57+MAXA(0,'1.1 Alternativ A'!AG202-15)*'1.4 Øvrige forutsetninger'!$C$58,'1.1 Alternativ A'!AG202*'1.4 Øvrige forutsetninger'!$C$57)))),0)</f>
        <v>0</v>
      </c>
    </row>
    <row r="13" spans="2:32" x14ac:dyDescent="0.2">
      <c r="B13" s="1" t="str">
        <f ca="1">IF(OFFSET('1.1 Alternativ A'!$E$19,0,ROW()-ROW($B$12))&gt;0,OFFSET('1.1 Alternativ A'!$E$19,0,ROW()-ROW($B$12)),"")</f>
        <v/>
      </c>
      <c r="C13" s="1">
        <f ca="1">IFERROR(IF('1.1 Alternativ A'!D203&gt;120,15*'1.4 Øvrige forutsetninger'!$C$57+15*'1.4 Øvrige forutsetninger'!$C$58+30*'1.4 Øvrige forutsetninger'!$C$59+60*'1.4 Øvrige forutsetninger'!$C$60+MAXA(0,'1.1 Alternativ A'!D203-120)*'1.4 Øvrige forutsetninger'!$C$61,IF('1.1 Alternativ A'!D203&gt;60,15*'1.4 Øvrige forutsetninger'!$C$57+15*'1.4 Øvrige forutsetninger'!$C$58+30*'1.4 Øvrige forutsetninger'!$C$59+MAXA(0,'1.1 Alternativ A'!D203-60)*'1.4 Øvrige forutsetninger'!$C$60,IF('1.1 Alternativ A'!D203&gt;30,15*'1.4 Øvrige forutsetninger'!$C$57+15*'1.4 Øvrige forutsetninger'!$C$58+MAXA(0,'1.1 Alternativ A'!D203-30)*'1.4 Øvrige forutsetninger'!$C$59,IF('1.1 Alternativ A'!D203&gt;15,15*'1.4 Øvrige forutsetninger'!$C$57+MAXA(0,'1.1 Alternativ A'!D203-15)*'1.4 Øvrige forutsetninger'!$C$58,'1.1 Alternativ A'!D203*'1.4 Øvrige forutsetninger'!$C$57)))),0)</f>
        <v>0</v>
      </c>
      <c r="D13" s="1">
        <f ca="1">IFERROR(IF('1.1 Alternativ A'!E203&gt;120,15*'1.4 Øvrige forutsetninger'!$C$57+15*'1.4 Øvrige forutsetninger'!$C$58+30*'1.4 Øvrige forutsetninger'!$C$59+60*'1.4 Øvrige forutsetninger'!$C$60+MAXA(0,'1.1 Alternativ A'!E203-120)*'1.4 Øvrige forutsetninger'!$C$61,IF('1.1 Alternativ A'!E203&gt;60,15*'1.4 Øvrige forutsetninger'!$C$57+15*'1.4 Øvrige forutsetninger'!$C$58+30*'1.4 Øvrige forutsetninger'!$C$59+MAXA(0,'1.1 Alternativ A'!E203-60)*'1.4 Øvrige forutsetninger'!$C$60,IF('1.1 Alternativ A'!E203&gt;30,15*'1.4 Øvrige forutsetninger'!$C$57+15*'1.4 Øvrige forutsetninger'!$C$58+MAXA(0,'1.1 Alternativ A'!E203-30)*'1.4 Øvrige forutsetninger'!$C$59,IF('1.1 Alternativ A'!E203&gt;15,15*'1.4 Øvrige forutsetninger'!$C$57+MAXA(0,'1.1 Alternativ A'!E203-15)*'1.4 Øvrige forutsetninger'!$C$58,'1.1 Alternativ A'!E203*'1.4 Øvrige forutsetninger'!$C$57)))),0)</f>
        <v>0</v>
      </c>
      <c r="E13" s="1">
        <f ca="1">IFERROR(IF('1.1 Alternativ A'!F203&gt;120,15*'1.4 Øvrige forutsetninger'!$C$57+15*'1.4 Øvrige forutsetninger'!$C$58+30*'1.4 Øvrige forutsetninger'!$C$59+60*'1.4 Øvrige forutsetninger'!$C$60+MAXA(0,'1.1 Alternativ A'!F203-120)*'1.4 Øvrige forutsetninger'!$C$61,IF('1.1 Alternativ A'!F203&gt;60,15*'1.4 Øvrige forutsetninger'!$C$57+15*'1.4 Øvrige forutsetninger'!$C$58+30*'1.4 Øvrige forutsetninger'!$C$59+MAXA(0,'1.1 Alternativ A'!F203-60)*'1.4 Øvrige forutsetninger'!$C$60,IF('1.1 Alternativ A'!F203&gt;30,15*'1.4 Øvrige forutsetninger'!$C$57+15*'1.4 Øvrige forutsetninger'!$C$58+MAXA(0,'1.1 Alternativ A'!F203-30)*'1.4 Øvrige forutsetninger'!$C$59,IF('1.1 Alternativ A'!F203&gt;15,15*'1.4 Øvrige forutsetninger'!$C$57+MAXA(0,'1.1 Alternativ A'!F203-15)*'1.4 Øvrige forutsetninger'!$C$58,'1.1 Alternativ A'!F203*'1.4 Øvrige forutsetninger'!$C$57)))),0)</f>
        <v>0</v>
      </c>
      <c r="F13" s="1">
        <f ca="1">IFERROR(IF('1.1 Alternativ A'!G203&gt;120,15*'1.4 Øvrige forutsetninger'!$C$57+15*'1.4 Øvrige forutsetninger'!$C$58+30*'1.4 Øvrige forutsetninger'!$C$59+60*'1.4 Øvrige forutsetninger'!$C$60+MAXA(0,'1.1 Alternativ A'!G203-120)*'1.4 Øvrige forutsetninger'!$C$61,IF('1.1 Alternativ A'!G203&gt;60,15*'1.4 Øvrige forutsetninger'!$C$57+15*'1.4 Øvrige forutsetninger'!$C$58+30*'1.4 Øvrige forutsetninger'!$C$59+MAXA(0,'1.1 Alternativ A'!G203-60)*'1.4 Øvrige forutsetninger'!$C$60,IF('1.1 Alternativ A'!G203&gt;30,15*'1.4 Øvrige forutsetninger'!$C$57+15*'1.4 Øvrige forutsetninger'!$C$58+MAXA(0,'1.1 Alternativ A'!G203-30)*'1.4 Øvrige forutsetninger'!$C$59,IF('1.1 Alternativ A'!G203&gt;15,15*'1.4 Øvrige forutsetninger'!$C$57+MAXA(0,'1.1 Alternativ A'!G203-15)*'1.4 Øvrige forutsetninger'!$C$58,'1.1 Alternativ A'!G203*'1.4 Øvrige forutsetninger'!$C$57)))),0)</f>
        <v>0</v>
      </c>
      <c r="G13" s="1">
        <f ca="1">IFERROR(IF('1.1 Alternativ A'!H203&gt;120,15*'1.4 Øvrige forutsetninger'!$C$57+15*'1.4 Øvrige forutsetninger'!$C$58+30*'1.4 Øvrige forutsetninger'!$C$59+60*'1.4 Øvrige forutsetninger'!$C$60+MAXA(0,'1.1 Alternativ A'!H203-120)*'1.4 Øvrige forutsetninger'!$C$61,IF('1.1 Alternativ A'!H203&gt;60,15*'1.4 Øvrige forutsetninger'!$C$57+15*'1.4 Øvrige forutsetninger'!$C$58+30*'1.4 Øvrige forutsetninger'!$C$59+MAXA(0,'1.1 Alternativ A'!H203-60)*'1.4 Øvrige forutsetninger'!$C$60,IF('1.1 Alternativ A'!H203&gt;30,15*'1.4 Øvrige forutsetninger'!$C$57+15*'1.4 Øvrige forutsetninger'!$C$58+MAXA(0,'1.1 Alternativ A'!H203-30)*'1.4 Øvrige forutsetninger'!$C$59,IF('1.1 Alternativ A'!H203&gt;15,15*'1.4 Øvrige forutsetninger'!$C$57+MAXA(0,'1.1 Alternativ A'!H203-15)*'1.4 Øvrige forutsetninger'!$C$58,'1.1 Alternativ A'!H203*'1.4 Øvrige forutsetninger'!$C$57)))),0)</f>
        <v>0</v>
      </c>
      <c r="H13" s="1">
        <f ca="1">IFERROR(IF('1.1 Alternativ A'!I203&gt;120,15*'1.4 Øvrige forutsetninger'!$C$57+15*'1.4 Øvrige forutsetninger'!$C$58+30*'1.4 Øvrige forutsetninger'!$C$59+60*'1.4 Øvrige forutsetninger'!$C$60+MAXA(0,'1.1 Alternativ A'!I203-120)*'1.4 Øvrige forutsetninger'!$C$61,IF('1.1 Alternativ A'!I203&gt;60,15*'1.4 Øvrige forutsetninger'!$C$57+15*'1.4 Øvrige forutsetninger'!$C$58+30*'1.4 Øvrige forutsetninger'!$C$59+MAXA(0,'1.1 Alternativ A'!I203-60)*'1.4 Øvrige forutsetninger'!$C$60,IF('1.1 Alternativ A'!I203&gt;30,15*'1.4 Øvrige forutsetninger'!$C$57+15*'1.4 Øvrige forutsetninger'!$C$58+MAXA(0,'1.1 Alternativ A'!I203-30)*'1.4 Øvrige forutsetninger'!$C$59,IF('1.1 Alternativ A'!I203&gt;15,15*'1.4 Øvrige forutsetninger'!$C$57+MAXA(0,'1.1 Alternativ A'!I203-15)*'1.4 Øvrige forutsetninger'!$C$58,'1.1 Alternativ A'!I203*'1.4 Øvrige forutsetninger'!$C$57)))),0)</f>
        <v>0</v>
      </c>
      <c r="I13" s="1">
        <f ca="1">IFERROR(IF('1.1 Alternativ A'!J203&gt;120,15*'1.4 Øvrige forutsetninger'!$C$57+15*'1.4 Øvrige forutsetninger'!$C$58+30*'1.4 Øvrige forutsetninger'!$C$59+60*'1.4 Øvrige forutsetninger'!$C$60+MAXA(0,'1.1 Alternativ A'!J203-120)*'1.4 Øvrige forutsetninger'!$C$61,IF('1.1 Alternativ A'!J203&gt;60,15*'1.4 Øvrige forutsetninger'!$C$57+15*'1.4 Øvrige forutsetninger'!$C$58+30*'1.4 Øvrige forutsetninger'!$C$59+MAXA(0,'1.1 Alternativ A'!J203-60)*'1.4 Øvrige forutsetninger'!$C$60,IF('1.1 Alternativ A'!J203&gt;30,15*'1.4 Øvrige forutsetninger'!$C$57+15*'1.4 Øvrige forutsetninger'!$C$58+MAXA(0,'1.1 Alternativ A'!J203-30)*'1.4 Øvrige forutsetninger'!$C$59,IF('1.1 Alternativ A'!J203&gt;15,15*'1.4 Øvrige forutsetninger'!$C$57+MAXA(0,'1.1 Alternativ A'!J203-15)*'1.4 Øvrige forutsetninger'!$C$58,'1.1 Alternativ A'!J203*'1.4 Øvrige forutsetninger'!$C$57)))),0)</f>
        <v>0</v>
      </c>
      <c r="J13" s="1">
        <f ca="1">IFERROR(IF('1.1 Alternativ A'!K203&gt;120,15*'1.4 Øvrige forutsetninger'!$C$57+15*'1.4 Øvrige forutsetninger'!$C$58+30*'1.4 Øvrige forutsetninger'!$C$59+60*'1.4 Øvrige forutsetninger'!$C$60+MAXA(0,'1.1 Alternativ A'!K203-120)*'1.4 Øvrige forutsetninger'!$C$61,IF('1.1 Alternativ A'!K203&gt;60,15*'1.4 Øvrige forutsetninger'!$C$57+15*'1.4 Øvrige forutsetninger'!$C$58+30*'1.4 Øvrige forutsetninger'!$C$59+MAXA(0,'1.1 Alternativ A'!K203-60)*'1.4 Øvrige forutsetninger'!$C$60,IF('1.1 Alternativ A'!K203&gt;30,15*'1.4 Øvrige forutsetninger'!$C$57+15*'1.4 Øvrige forutsetninger'!$C$58+MAXA(0,'1.1 Alternativ A'!K203-30)*'1.4 Øvrige forutsetninger'!$C$59,IF('1.1 Alternativ A'!K203&gt;15,15*'1.4 Øvrige forutsetninger'!$C$57+MAXA(0,'1.1 Alternativ A'!K203-15)*'1.4 Øvrige forutsetninger'!$C$58,'1.1 Alternativ A'!K203*'1.4 Øvrige forutsetninger'!$C$57)))),0)</f>
        <v>0</v>
      </c>
      <c r="K13" s="1">
        <f ca="1">IFERROR(IF('1.1 Alternativ A'!L203&gt;120,15*'1.4 Øvrige forutsetninger'!$C$57+15*'1.4 Øvrige forutsetninger'!$C$58+30*'1.4 Øvrige forutsetninger'!$C$59+60*'1.4 Øvrige forutsetninger'!$C$60+MAXA(0,'1.1 Alternativ A'!L203-120)*'1.4 Øvrige forutsetninger'!$C$61,IF('1.1 Alternativ A'!L203&gt;60,15*'1.4 Øvrige forutsetninger'!$C$57+15*'1.4 Øvrige forutsetninger'!$C$58+30*'1.4 Øvrige forutsetninger'!$C$59+MAXA(0,'1.1 Alternativ A'!L203-60)*'1.4 Øvrige forutsetninger'!$C$60,IF('1.1 Alternativ A'!L203&gt;30,15*'1.4 Øvrige forutsetninger'!$C$57+15*'1.4 Øvrige forutsetninger'!$C$58+MAXA(0,'1.1 Alternativ A'!L203-30)*'1.4 Øvrige forutsetninger'!$C$59,IF('1.1 Alternativ A'!L203&gt;15,15*'1.4 Øvrige forutsetninger'!$C$57+MAXA(0,'1.1 Alternativ A'!L203-15)*'1.4 Øvrige forutsetninger'!$C$58,'1.1 Alternativ A'!L203*'1.4 Øvrige forutsetninger'!$C$57)))),0)</f>
        <v>0</v>
      </c>
      <c r="L13" s="1">
        <f ca="1">IFERROR(IF('1.1 Alternativ A'!M203&gt;120,15*'1.4 Øvrige forutsetninger'!$C$57+15*'1.4 Øvrige forutsetninger'!$C$58+30*'1.4 Øvrige forutsetninger'!$C$59+60*'1.4 Øvrige forutsetninger'!$C$60+MAXA(0,'1.1 Alternativ A'!M203-120)*'1.4 Øvrige forutsetninger'!$C$61,IF('1.1 Alternativ A'!M203&gt;60,15*'1.4 Øvrige forutsetninger'!$C$57+15*'1.4 Øvrige forutsetninger'!$C$58+30*'1.4 Øvrige forutsetninger'!$C$59+MAXA(0,'1.1 Alternativ A'!M203-60)*'1.4 Øvrige forutsetninger'!$C$60,IF('1.1 Alternativ A'!M203&gt;30,15*'1.4 Øvrige forutsetninger'!$C$57+15*'1.4 Øvrige forutsetninger'!$C$58+MAXA(0,'1.1 Alternativ A'!M203-30)*'1.4 Øvrige forutsetninger'!$C$59,IF('1.1 Alternativ A'!M203&gt;15,15*'1.4 Øvrige forutsetninger'!$C$57+MAXA(0,'1.1 Alternativ A'!M203-15)*'1.4 Øvrige forutsetninger'!$C$58,'1.1 Alternativ A'!M203*'1.4 Øvrige forutsetninger'!$C$57)))),0)</f>
        <v>0</v>
      </c>
      <c r="M13" s="1">
        <f ca="1">IFERROR(IF('1.1 Alternativ A'!N203&gt;120,15*'1.4 Øvrige forutsetninger'!$C$57+15*'1.4 Øvrige forutsetninger'!$C$58+30*'1.4 Øvrige forutsetninger'!$C$59+60*'1.4 Øvrige forutsetninger'!$C$60+MAXA(0,'1.1 Alternativ A'!N203-120)*'1.4 Øvrige forutsetninger'!$C$61,IF('1.1 Alternativ A'!N203&gt;60,15*'1.4 Øvrige forutsetninger'!$C$57+15*'1.4 Øvrige forutsetninger'!$C$58+30*'1.4 Øvrige forutsetninger'!$C$59+MAXA(0,'1.1 Alternativ A'!N203-60)*'1.4 Øvrige forutsetninger'!$C$60,IF('1.1 Alternativ A'!N203&gt;30,15*'1.4 Øvrige forutsetninger'!$C$57+15*'1.4 Øvrige forutsetninger'!$C$58+MAXA(0,'1.1 Alternativ A'!N203-30)*'1.4 Øvrige forutsetninger'!$C$59,IF('1.1 Alternativ A'!N203&gt;15,15*'1.4 Øvrige forutsetninger'!$C$57+MAXA(0,'1.1 Alternativ A'!N203-15)*'1.4 Øvrige forutsetninger'!$C$58,'1.1 Alternativ A'!N203*'1.4 Øvrige forutsetninger'!$C$57)))),0)</f>
        <v>0</v>
      </c>
      <c r="N13" s="1">
        <f ca="1">IFERROR(IF('1.1 Alternativ A'!O203&gt;120,15*'1.4 Øvrige forutsetninger'!$C$57+15*'1.4 Øvrige forutsetninger'!$C$58+30*'1.4 Øvrige forutsetninger'!$C$59+60*'1.4 Øvrige forutsetninger'!$C$60+MAXA(0,'1.1 Alternativ A'!O203-120)*'1.4 Øvrige forutsetninger'!$C$61,IF('1.1 Alternativ A'!O203&gt;60,15*'1.4 Øvrige forutsetninger'!$C$57+15*'1.4 Øvrige forutsetninger'!$C$58+30*'1.4 Øvrige forutsetninger'!$C$59+MAXA(0,'1.1 Alternativ A'!O203-60)*'1.4 Øvrige forutsetninger'!$C$60,IF('1.1 Alternativ A'!O203&gt;30,15*'1.4 Øvrige forutsetninger'!$C$57+15*'1.4 Øvrige forutsetninger'!$C$58+MAXA(0,'1.1 Alternativ A'!O203-30)*'1.4 Øvrige forutsetninger'!$C$59,IF('1.1 Alternativ A'!O203&gt;15,15*'1.4 Øvrige forutsetninger'!$C$57+MAXA(0,'1.1 Alternativ A'!O203-15)*'1.4 Øvrige forutsetninger'!$C$58,'1.1 Alternativ A'!O203*'1.4 Øvrige forutsetninger'!$C$57)))),0)</f>
        <v>0</v>
      </c>
      <c r="O13" s="1">
        <f ca="1">IFERROR(IF('1.1 Alternativ A'!P203&gt;120,15*'1.4 Øvrige forutsetninger'!$C$57+15*'1.4 Øvrige forutsetninger'!$C$58+30*'1.4 Øvrige forutsetninger'!$C$59+60*'1.4 Øvrige forutsetninger'!$C$60+MAXA(0,'1.1 Alternativ A'!P203-120)*'1.4 Øvrige forutsetninger'!$C$61,IF('1.1 Alternativ A'!P203&gt;60,15*'1.4 Øvrige forutsetninger'!$C$57+15*'1.4 Øvrige forutsetninger'!$C$58+30*'1.4 Øvrige forutsetninger'!$C$59+MAXA(0,'1.1 Alternativ A'!P203-60)*'1.4 Øvrige forutsetninger'!$C$60,IF('1.1 Alternativ A'!P203&gt;30,15*'1.4 Øvrige forutsetninger'!$C$57+15*'1.4 Øvrige forutsetninger'!$C$58+MAXA(0,'1.1 Alternativ A'!P203-30)*'1.4 Øvrige forutsetninger'!$C$59,IF('1.1 Alternativ A'!P203&gt;15,15*'1.4 Øvrige forutsetninger'!$C$57+MAXA(0,'1.1 Alternativ A'!P203-15)*'1.4 Øvrige forutsetninger'!$C$58,'1.1 Alternativ A'!P203*'1.4 Øvrige forutsetninger'!$C$57)))),0)</f>
        <v>0</v>
      </c>
      <c r="P13" s="1">
        <f ca="1">IFERROR(IF('1.1 Alternativ A'!Q203&gt;120,15*'1.4 Øvrige forutsetninger'!$C$57+15*'1.4 Øvrige forutsetninger'!$C$58+30*'1.4 Øvrige forutsetninger'!$C$59+60*'1.4 Øvrige forutsetninger'!$C$60+MAXA(0,'1.1 Alternativ A'!Q203-120)*'1.4 Øvrige forutsetninger'!$C$61,IF('1.1 Alternativ A'!Q203&gt;60,15*'1.4 Øvrige forutsetninger'!$C$57+15*'1.4 Øvrige forutsetninger'!$C$58+30*'1.4 Øvrige forutsetninger'!$C$59+MAXA(0,'1.1 Alternativ A'!Q203-60)*'1.4 Øvrige forutsetninger'!$C$60,IF('1.1 Alternativ A'!Q203&gt;30,15*'1.4 Øvrige forutsetninger'!$C$57+15*'1.4 Øvrige forutsetninger'!$C$58+MAXA(0,'1.1 Alternativ A'!Q203-30)*'1.4 Øvrige forutsetninger'!$C$59,IF('1.1 Alternativ A'!Q203&gt;15,15*'1.4 Øvrige forutsetninger'!$C$57+MAXA(0,'1.1 Alternativ A'!Q203-15)*'1.4 Øvrige forutsetninger'!$C$58,'1.1 Alternativ A'!Q203*'1.4 Øvrige forutsetninger'!$C$57)))),0)</f>
        <v>0</v>
      </c>
      <c r="Q13" s="1">
        <f ca="1">IFERROR(IF('1.1 Alternativ A'!R203&gt;120,15*'1.4 Øvrige forutsetninger'!$C$57+15*'1.4 Øvrige forutsetninger'!$C$58+30*'1.4 Øvrige forutsetninger'!$C$59+60*'1.4 Øvrige forutsetninger'!$C$60+MAXA(0,'1.1 Alternativ A'!R203-120)*'1.4 Øvrige forutsetninger'!$C$61,IF('1.1 Alternativ A'!R203&gt;60,15*'1.4 Øvrige forutsetninger'!$C$57+15*'1.4 Øvrige forutsetninger'!$C$58+30*'1.4 Øvrige forutsetninger'!$C$59+MAXA(0,'1.1 Alternativ A'!R203-60)*'1.4 Øvrige forutsetninger'!$C$60,IF('1.1 Alternativ A'!R203&gt;30,15*'1.4 Øvrige forutsetninger'!$C$57+15*'1.4 Øvrige forutsetninger'!$C$58+MAXA(0,'1.1 Alternativ A'!R203-30)*'1.4 Øvrige forutsetninger'!$C$59,IF('1.1 Alternativ A'!R203&gt;15,15*'1.4 Øvrige forutsetninger'!$C$57+MAXA(0,'1.1 Alternativ A'!R203-15)*'1.4 Øvrige forutsetninger'!$C$58,'1.1 Alternativ A'!R203*'1.4 Øvrige forutsetninger'!$C$57)))),0)</f>
        <v>0</v>
      </c>
      <c r="R13" s="1">
        <f ca="1">IFERROR(IF('1.1 Alternativ A'!S203&gt;120,15*'1.4 Øvrige forutsetninger'!$C$57+15*'1.4 Øvrige forutsetninger'!$C$58+30*'1.4 Øvrige forutsetninger'!$C$59+60*'1.4 Øvrige forutsetninger'!$C$60+MAXA(0,'1.1 Alternativ A'!S203-120)*'1.4 Øvrige forutsetninger'!$C$61,IF('1.1 Alternativ A'!S203&gt;60,15*'1.4 Øvrige forutsetninger'!$C$57+15*'1.4 Øvrige forutsetninger'!$C$58+30*'1.4 Øvrige forutsetninger'!$C$59+MAXA(0,'1.1 Alternativ A'!S203-60)*'1.4 Øvrige forutsetninger'!$C$60,IF('1.1 Alternativ A'!S203&gt;30,15*'1.4 Øvrige forutsetninger'!$C$57+15*'1.4 Øvrige forutsetninger'!$C$58+MAXA(0,'1.1 Alternativ A'!S203-30)*'1.4 Øvrige forutsetninger'!$C$59,IF('1.1 Alternativ A'!S203&gt;15,15*'1.4 Øvrige forutsetninger'!$C$57+MAXA(0,'1.1 Alternativ A'!S203-15)*'1.4 Øvrige forutsetninger'!$C$58,'1.1 Alternativ A'!S203*'1.4 Øvrige forutsetninger'!$C$57)))),0)</f>
        <v>0</v>
      </c>
      <c r="S13" s="1">
        <f ca="1">IFERROR(IF('1.1 Alternativ A'!T203&gt;120,15*'1.4 Øvrige forutsetninger'!$C$57+15*'1.4 Øvrige forutsetninger'!$C$58+30*'1.4 Øvrige forutsetninger'!$C$59+60*'1.4 Øvrige forutsetninger'!$C$60+MAXA(0,'1.1 Alternativ A'!T203-120)*'1.4 Øvrige forutsetninger'!$C$61,IF('1.1 Alternativ A'!T203&gt;60,15*'1.4 Øvrige forutsetninger'!$C$57+15*'1.4 Øvrige forutsetninger'!$C$58+30*'1.4 Øvrige forutsetninger'!$C$59+MAXA(0,'1.1 Alternativ A'!T203-60)*'1.4 Øvrige forutsetninger'!$C$60,IF('1.1 Alternativ A'!T203&gt;30,15*'1.4 Øvrige forutsetninger'!$C$57+15*'1.4 Øvrige forutsetninger'!$C$58+MAXA(0,'1.1 Alternativ A'!T203-30)*'1.4 Øvrige forutsetninger'!$C$59,IF('1.1 Alternativ A'!T203&gt;15,15*'1.4 Øvrige forutsetninger'!$C$57+MAXA(0,'1.1 Alternativ A'!T203-15)*'1.4 Øvrige forutsetninger'!$C$58,'1.1 Alternativ A'!T203*'1.4 Øvrige forutsetninger'!$C$57)))),0)</f>
        <v>0</v>
      </c>
      <c r="T13" s="1">
        <f ca="1">IFERROR(IF('1.1 Alternativ A'!U203&gt;120,15*'1.4 Øvrige forutsetninger'!$C$57+15*'1.4 Øvrige forutsetninger'!$C$58+30*'1.4 Øvrige forutsetninger'!$C$59+60*'1.4 Øvrige forutsetninger'!$C$60+MAXA(0,'1.1 Alternativ A'!U203-120)*'1.4 Øvrige forutsetninger'!$C$61,IF('1.1 Alternativ A'!U203&gt;60,15*'1.4 Øvrige forutsetninger'!$C$57+15*'1.4 Øvrige forutsetninger'!$C$58+30*'1.4 Øvrige forutsetninger'!$C$59+MAXA(0,'1.1 Alternativ A'!U203-60)*'1.4 Øvrige forutsetninger'!$C$60,IF('1.1 Alternativ A'!U203&gt;30,15*'1.4 Øvrige forutsetninger'!$C$57+15*'1.4 Øvrige forutsetninger'!$C$58+MAXA(0,'1.1 Alternativ A'!U203-30)*'1.4 Øvrige forutsetninger'!$C$59,IF('1.1 Alternativ A'!U203&gt;15,15*'1.4 Øvrige forutsetninger'!$C$57+MAXA(0,'1.1 Alternativ A'!U203-15)*'1.4 Øvrige forutsetninger'!$C$58,'1.1 Alternativ A'!U203*'1.4 Øvrige forutsetninger'!$C$57)))),0)</f>
        <v>0</v>
      </c>
      <c r="U13" s="1">
        <f ca="1">IFERROR(IF('1.1 Alternativ A'!V203&gt;120,15*'1.4 Øvrige forutsetninger'!$C$57+15*'1.4 Øvrige forutsetninger'!$C$58+30*'1.4 Øvrige forutsetninger'!$C$59+60*'1.4 Øvrige forutsetninger'!$C$60+MAXA(0,'1.1 Alternativ A'!V203-120)*'1.4 Øvrige forutsetninger'!$C$61,IF('1.1 Alternativ A'!V203&gt;60,15*'1.4 Øvrige forutsetninger'!$C$57+15*'1.4 Øvrige forutsetninger'!$C$58+30*'1.4 Øvrige forutsetninger'!$C$59+MAXA(0,'1.1 Alternativ A'!V203-60)*'1.4 Øvrige forutsetninger'!$C$60,IF('1.1 Alternativ A'!V203&gt;30,15*'1.4 Øvrige forutsetninger'!$C$57+15*'1.4 Øvrige forutsetninger'!$C$58+MAXA(0,'1.1 Alternativ A'!V203-30)*'1.4 Øvrige forutsetninger'!$C$59,IF('1.1 Alternativ A'!V203&gt;15,15*'1.4 Øvrige forutsetninger'!$C$57+MAXA(0,'1.1 Alternativ A'!V203-15)*'1.4 Øvrige forutsetninger'!$C$58,'1.1 Alternativ A'!V203*'1.4 Øvrige forutsetninger'!$C$57)))),0)</f>
        <v>0</v>
      </c>
      <c r="V13" s="1">
        <f ca="1">IFERROR(IF('1.1 Alternativ A'!W203&gt;120,15*'1.4 Øvrige forutsetninger'!$C$57+15*'1.4 Øvrige forutsetninger'!$C$58+30*'1.4 Øvrige forutsetninger'!$C$59+60*'1.4 Øvrige forutsetninger'!$C$60+MAXA(0,'1.1 Alternativ A'!W203-120)*'1.4 Øvrige forutsetninger'!$C$61,IF('1.1 Alternativ A'!W203&gt;60,15*'1.4 Øvrige forutsetninger'!$C$57+15*'1.4 Øvrige forutsetninger'!$C$58+30*'1.4 Øvrige forutsetninger'!$C$59+MAXA(0,'1.1 Alternativ A'!W203-60)*'1.4 Øvrige forutsetninger'!$C$60,IF('1.1 Alternativ A'!W203&gt;30,15*'1.4 Øvrige forutsetninger'!$C$57+15*'1.4 Øvrige forutsetninger'!$C$58+MAXA(0,'1.1 Alternativ A'!W203-30)*'1.4 Øvrige forutsetninger'!$C$59,IF('1.1 Alternativ A'!W203&gt;15,15*'1.4 Øvrige forutsetninger'!$C$57+MAXA(0,'1.1 Alternativ A'!W203-15)*'1.4 Øvrige forutsetninger'!$C$58,'1.1 Alternativ A'!W203*'1.4 Øvrige forutsetninger'!$C$57)))),0)</f>
        <v>0</v>
      </c>
      <c r="W13" s="1">
        <f ca="1">IFERROR(IF('1.1 Alternativ A'!X203&gt;120,15*'1.4 Øvrige forutsetninger'!$C$57+15*'1.4 Øvrige forutsetninger'!$C$58+30*'1.4 Øvrige forutsetninger'!$C$59+60*'1.4 Øvrige forutsetninger'!$C$60+MAXA(0,'1.1 Alternativ A'!X203-120)*'1.4 Øvrige forutsetninger'!$C$61,IF('1.1 Alternativ A'!X203&gt;60,15*'1.4 Øvrige forutsetninger'!$C$57+15*'1.4 Øvrige forutsetninger'!$C$58+30*'1.4 Øvrige forutsetninger'!$C$59+MAXA(0,'1.1 Alternativ A'!X203-60)*'1.4 Øvrige forutsetninger'!$C$60,IF('1.1 Alternativ A'!X203&gt;30,15*'1.4 Øvrige forutsetninger'!$C$57+15*'1.4 Øvrige forutsetninger'!$C$58+MAXA(0,'1.1 Alternativ A'!X203-30)*'1.4 Øvrige forutsetninger'!$C$59,IF('1.1 Alternativ A'!X203&gt;15,15*'1.4 Øvrige forutsetninger'!$C$57+MAXA(0,'1.1 Alternativ A'!X203-15)*'1.4 Øvrige forutsetninger'!$C$58,'1.1 Alternativ A'!X203*'1.4 Øvrige forutsetninger'!$C$57)))),0)</f>
        <v>0</v>
      </c>
      <c r="X13" s="1">
        <f ca="1">IFERROR(IF('1.1 Alternativ A'!Y203&gt;120,15*'1.4 Øvrige forutsetninger'!$C$57+15*'1.4 Øvrige forutsetninger'!$C$58+30*'1.4 Øvrige forutsetninger'!$C$59+60*'1.4 Øvrige forutsetninger'!$C$60+MAXA(0,'1.1 Alternativ A'!Y203-120)*'1.4 Øvrige forutsetninger'!$C$61,IF('1.1 Alternativ A'!Y203&gt;60,15*'1.4 Øvrige forutsetninger'!$C$57+15*'1.4 Øvrige forutsetninger'!$C$58+30*'1.4 Øvrige forutsetninger'!$C$59+MAXA(0,'1.1 Alternativ A'!Y203-60)*'1.4 Øvrige forutsetninger'!$C$60,IF('1.1 Alternativ A'!Y203&gt;30,15*'1.4 Øvrige forutsetninger'!$C$57+15*'1.4 Øvrige forutsetninger'!$C$58+MAXA(0,'1.1 Alternativ A'!Y203-30)*'1.4 Øvrige forutsetninger'!$C$59,IF('1.1 Alternativ A'!Y203&gt;15,15*'1.4 Øvrige forutsetninger'!$C$57+MAXA(0,'1.1 Alternativ A'!Y203-15)*'1.4 Øvrige forutsetninger'!$C$58,'1.1 Alternativ A'!Y203*'1.4 Øvrige forutsetninger'!$C$57)))),0)</f>
        <v>0</v>
      </c>
      <c r="Y13" s="1">
        <f ca="1">IFERROR(IF('1.1 Alternativ A'!Z203&gt;120,15*'1.4 Øvrige forutsetninger'!$C$57+15*'1.4 Øvrige forutsetninger'!$C$58+30*'1.4 Øvrige forutsetninger'!$C$59+60*'1.4 Øvrige forutsetninger'!$C$60+MAXA(0,'1.1 Alternativ A'!Z203-120)*'1.4 Øvrige forutsetninger'!$C$61,IF('1.1 Alternativ A'!Z203&gt;60,15*'1.4 Øvrige forutsetninger'!$C$57+15*'1.4 Øvrige forutsetninger'!$C$58+30*'1.4 Øvrige forutsetninger'!$C$59+MAXA(0,'1.1 Alternativ A'!Z203-60)*'1.4 Øvrige forutsetninger'!$C$60,IF('1.1 Alternativ A'!Z203&gt;30,15*'1.4 Øvrige forutsetninger'!$C$57+15*'1.4 Øvrige forutsetninger'!$C$58+MAXA(0,'1.1 Alternativ A'!Z203-30)*'1.4 Øvrige forutsetninger'!$C$59,IF('1.1 Alternativ A'!Z203&gt;15,15*'1.4 Øvrige forutsetninger'!$C$57+MAXA(0,'1.1 Alternativ A'!Z203-15)*'1.4 Øvrige forutsetninger'!$C$58,'1.1 Alternativ A'!Z203*'1.4 Øvrige forutsetninger'!$C$57)))),0)</f>
        <v>0</v>
      </c>
      <c r="Z13" s="1">
        <f ca="1">IFERROR(IF('1.1 Alternativ A'!AA203&gt;120,15*'1.4 Øvrige forutsetninger'!$C$57+15*'1.4 Øvrige forutsetninger'!$C$58+30*'1.4 Øvrige forutsetninger'!$C$59+60*'1.4 Øvrige forutsetninger'!$C$60+MAXA(0,'1.1 Alternativ A'!AA203-120)*'1.4 Øvrige forutsetninger'!$C$61,IF('1.1 Alternativ A'!AA203&gt;60,15*'1.4 Øvrige forutsetninger'!$C$57+15*'1.4 Øvrige forutsetninger'!$C$58+30*'1.4 Øvrige forutsetninger'!$C$59+MAXA(0,'1.1 Alternativ A'!AA203-60)*'1.4 Øvrige forutsetninger'!$C$60,IF('1.1 Alternativ A'!AA203&gt;30,15*'1.4 Øvrige forutsetninger'!$C$57+15*'1.4 Øvrige forutsetninger'!$C$58+MAXA(0,'1.1 Alternativ A'!AA203-30)*'1.4 Øvrige forutsetninger'!$C$59,IF('1.1 Alternativ A'!AA203&gt;15,15*'1.4 Øvrige forutsetninger'!$C$57+MAXA(0,'1.1 Alternativ A'!AA203-15)*'1.4 Øvrige forutsetninger'!$C$58,'1.1 Alternativ A'!AA203*'1.4 Øvrige forutsetninger'!$C$57)))),0)</f>
        <v>0</v>
      </c>
      <c r="AA13" s="1">
        <f ca="1">IFERROR(IF('1.1 Alternativ A'!AB203&gt;120,15*'1.4 Øvrige forutsetninger'!$C$57+15*'1.4 Øvrige forutsetninger'!$C$58+30*'1.4 Øvrige forutsetninger'!$C$59+60*'1.4 Øvrige forutsetninger'!$C$60+MAXA(0,'1.1 Alternativ A'!AB203-120)*'1.4 Øvrige forutsetninger'!$C$61,IF('1.1 Alternativ A'!AB203&gt;60,15*'1.4 Øvrige forutsetninger'!$C$57+15*'1.4 Øvrige forutsetninger'!$C$58+30*'1.4 Øvrige forutsetninger'!$C$59+MAXA(0,'1.1 Alternativ A'!AB203-60)*'1.4 Øvrige forutsetninger'!$C$60,IF('1.1 Alternativ A'!AB203&gt;30,15*'1.4 Øvrige forutsetninger'!$C$57+15*'1.4 Øvrige forutsetninger'!$C$58+MAXA(0,'1.1 Alternativ A'!AB203-30)*'1.4 Øvrige forutsetninger'!$C$59,IF('1.1 Alternativ A'!AB203&gt;15,15*'1.4 Øvrige forutsetninger'!$C$57+MAXA(0,'1.1 Alternativ A'!AB203-15)*'1.4 Øvrige forutsetninger'!$C$58,'1.1 Alternativ A'!AB203*'1.4 Øvrige forutsetninger'!$C$57)))),0)</f>
        <v>0</v>
      </c>
      <c r="AB13" s="1">
        <f ca="1">IFERROR(IF('1.1 Alternativ A'!AC203&gt;120,15*'1.4 Øvrige forutsetninger'!$C$57+15*'1.4 Øvrige forutsetninger'!$C$58+30*'1.4 Øvrige forutsetninger'!$C$59+60*'1.4 Øvrige forutsetninger'!$C$60+MAXA(0,'1.1 Alternativ A'!AC203-120)*'1.4 Øvrige forutsetninger'!$C$61,IF('1.1 Alternativ A'!AC203&gt;60,15*'1.4 Øvrige forutsetninger'!$C$57+15*'1.4 Øvrige forutsetninger'!$C$58+30*'1.4 Øvrige forutsetninger'!$C$59+MAXA(0,'1.1 Alternativ A'!AC203-60)*'1.4 Øvrige forutsetninger'!$C$60,IF('1.1 Alternativ A'!AC203&gt;30,15*'1.4 Øvrige forutsetninger'!$C$57+15*'1.4 Øvrige forutsetninger'!$C$58+MAXA(0,'1.1 Alternativ A'!AC203-30)*'1.4 Øvrige forutsetninger'!$C$59,IF('1.1 Alternativ A'!AC203&gt;15,15*'1.4 Øvrige forutsetninger'!$C$57+MAXA(0,'1.1 Alternativ A'!AC203-15)*'1.4 Øvrige forutsetninger'!$C$58,'1.1 Alternativ A'!AC203*'1.4 Øvrige forutsetninger'!$C$57)))),0)</f>
        <v>0</v>
      </c>
      <c r="AC13" s="1">
        <f ca="1">IFERROR(IF('1.1 Alternativ A'!AD203&gt;120,15*'1.4 Øvrige forutsetninger'!$C$57+15*'1.4 Øvrige forutsetninger'!$C$58+30*'1.4 Øvrige forutsetninger'!$C$59+60*'1.4 Øvrige forutsetninger'!$C$60+MAXA(0,'1.1 Alternativ A'!AD203-120)*'1.4 Øvrige forutsetninger'!$C$61,IF('1.1 Alternativ A'!AD203&gt;60,15*'1.4 Øvrige forutsetninger'!$C$57+15*'1.4 Øvrige forutsetninger'!$C$58+30*'1.4 Øvrige forutsetninger'!$C$59+MAXA(0,'1.1 Alternativ A'!AD203-60)*'1.4 Øvrige forutsetninger'!$C$60,IF('1.1 Alternativ A'!AD203&gt;30,15*'1.4 Øvrige forutsetninger'!$C$57+15*'1.4 Øvrige forutsetninger'!$C$58+MAXA(0,'1.1 Alternativ A'!AD203-30)*'1.4 Øvrige forutsetninger'!$C$59,IF('1.1 Alternativ A'!AD203&gt;15,15*'1.4 Øvrige forutsetninger'!$C$57+MAXA(0,'1.1 Alternativ A'!AD203-15)*'1.4 Øvrige forutsetninger'!$C$58,'1.1 Alternativ A'!AD203*'1.4 Øvrige forutsetninger'!$C$57)))),0)</f>
        <v>0</v>
      </c>
      <c r="AD13" s="1">
        <f ca="1">IFERROR(IF('1.1 Alternativ A'!AE203&gt;120,15*'1.4 Øvrige forutsetninger'!$C$57+15*'1.4 Øvrige forutsetninger'!$C$58+30*'1.4 Øvrige forutsetninger'!$C$59+60*'1.4 Øvrige forutsetninger'!$C$60+MAXA(0,'1.1 Alternativ A'!AE203-120)*'1.4 Øvrige forutsetninger'!$C$61,IF('1.1 Alternativ A'!AE203&gt;60,15*'1.4 Øvrige forutsetninger'!$C$57+15*'1.4 Øvrige forutsetninger'!$C$58+30*'1.4 Øvrige forutsetninger'!$C$59+MAXA(0,'1.1 Alternativ A'!AE203-60)*'1.4 Øvrige forutsetninger'!$C$60,IF('1.1 Alternativ A'!AE203&gt;30,15*'1.4 Øvrige forutsetninger'!$C$57+15*'1.4 Øvrige forutsetninger'!$C$58+MAXA(0,'1.1 Alternativ A'!AE203-30)*'1.4 Øvrige forutsetninger'!$C$59,IF('1.1 Alternativ A'!AE203&gt;15,15*'1.4 Øvrige forutsetninger'!$C$57+MAXA(0,'1.1 Alternativ A'!AE203-15)*'1.4 Øvrige forutsetninger'!$C$58,'1.1 Alternativ A'!AE203*'1.4 Øvrige forutsetninger'!$C$57)))),0)</f>
        <v>0</v>
      </c>
      <c r="AE13" s="1">
        <f ca="1">IFERROR(IF('1.1 Alternativ A'!AF203&gt;120,15*'1.4 Øvrige forutsetninger'!$C$57+15*'1.4 Øvrige forutsetninger'!$C$58+30*'1.4 Øvrige forutsetninger'!$C$59+60*'1.4 Øvrige forutsetninger'!$C$60+MAXA(0,'1.1 Alternativ A'!AF203-120)*'1.4 Øvrige forutsetninger'!$C$61,IF('1.1 Alternativ A'!AF203&gt;60,15*'1.4 Øvrige forutsetninger'!$C$57+15*'1.4 Øvrige forutsetninger'!$C$58+30*'1.4 Øvrige forutsetninger'!$C$59+MAXA(0,'1.1 Alternativ A'!AF203-60)*'1.4 Øvrige forutsetninger'!$C$60,IF('1.1 Alternativ A'!AF203&gt;30,15*'1.4 Øvrige forutsetninger'!$C$57+15*'1.4 Øvrige forutsetninger'!$C$58+MAXA(0,'1.1 Alternativ A'!AF203-30)*'1.4 Øvrige forutsetninger'!$C$59,IF('1.1 Alternativ A'!AF203&gt;15,15*'1.4 Øvrige forutsetninger'!$C$57+MAXA(0,'1.1 Alternativ A'!AF203-15)*'1.4 Øvrige forutsetninger'!$C$58,'1.1 Alternativ A'!AF203*'1.4 Øvrige forutsetninger'!$C$57)))),0)</f>
        <v>0</v>
      </c>
      <c r="AF13" s="1">
        <f ca="1">IFERROR(IF('1.1 Alternativ A'!AG203&gt;120,15*'1.4 Øvrige forutsetninger'!$C$57+15*'1.4 Øvrige forutsetninger'!$C$58+30*'1.4 Øvrige forutsetninger'!$C$59+60*'1.4 Øvrige forutsetninger'!$C$60+MAXA(0,'1.1 Alternativ A'!AG203-120)*'1.4 Øvrige forutsetninger'!$C$61,IF('1.1 Alternativ A'!AG203&gt;60,15*'1.4 Øvrige forutsetninger'!$C$57+15*'1.4 Øvrige forutsetninger'!$C$58+30*'1.4 Øvrige forutsetninger'!$C$59+MAXA(0,'1.1 Alternativ A'!AG203-60)*'1.4 Øvrige forutsetninger'!$C$60,IF('1.1 Alternativ A'!AG203&gt;30,15*'1.4 Øvrige forutsetninger'!$C$57+15*'1.4 Øvrige forutsetninger'!$C$58+MAXA(0,'1.1 Alternativ A'!AG203-30)*'1.4 Øvrige forutsetninger'!$C$59,IF('1.1 Alternativ A'!AG203&gt;15,15*'1.4 Øvrige forutsetninger'!$C$57+MAXA(0,'1.1 Alternativ A'!AG203-15)*'1.4 Øvrige forutsetninger'!$C$58,'1.1 Alternativ A'!AG203*'1.4 Øvrige forutsetninger'!$C$57)))),0)</f>
        <v>0</v>
      </c>
    </row>
    <row r="14" spans="2:32" x14ac:dyDescent="0.2">
      <c r="B14" s="1" t="str">
        <f ca="1">IF(OFFSET('1.1 Alternativ A'!$E$19,0,ROW()-ROW($B$12))&gt;0,OFFSET('1.1 Alternativ A'!$E$19,0,ROW()-ROW($B$12)),"")</f>
        <v/>
      </c>
      <c r="C14" s="1">
        <f ca="1">IFERROR(IF('1.1 Alternativ A'!D204&gt;120,15*'1.4 Øvrige forutsetninger'!$C$57+15*'1.4 Øvrige forutsetninger'!$C$58+30*'1.4 Øvrige forutsetninger'!$C$59+60*'1.4 Øvrige forutsetninger'!$C$60+MAXA(0,'1.1 Alternativ A'!D204-120)*'1.4 Øvrige forutsetninger'!$C$61,IF('1.1 Alternativ A'!D204&gt;60,15*'1.4 Øvrige forutsetninger'!$C$57+15*'1.4 Øvrige forutsetninger'!$C$58+30*'1.4 Øvrige forutsetninger'!$C$59+MAXA(0,'1.1 Alternativ A'!D204-60)*'1.4 Øvrige forutsetninger'!$C$60,IF('1.1 Alternativ A'!D204&gt;30,15*'1.4 Øvrige forutsetninger'!$C$57+15*'1.4 Øvrige forutsetninger'!$C$58+MAXA(0,'1.1 Alternativ A'!D204-30)*'1.4 Øvrige forutsetninger'!$C$59,IF('1.1 Alternativ A'!D204&gt;15,15*'1.4 Øvrige forutsetninger'!$C$57+MAXA(0,'1.1 Alternativ A'!D204-15)*'1.4 Øvrige forutsetninger'!$C$58,'1.1 Alternativ A'!D204*'1.4 Øvrige forutsetninger'!$C$57)))),0)</f>
        <v>0</v>
      </c>
      <c r="D14" s="1">
        <f ca="1">IFERROR(IF('1.1 Alternativ A'!E204&gt;120,15*'1.4 Øvrige forutsetninger'!$C$57+15*'1.4 Øvrige forutsetninger'!$C$58+30*'1.4 Øvrige forutsetninger'!$C$59+60*'1.4 Øvrige forutsetninger'!$C$60+MAXA(0,'1.1 Alternativ A'!E204-120)*'1.4 Øvrige forutsetninger'!$C$61,IF('1.1 Alternativ A'!E204&gt;60,15*'1.4 Øvrige forutsetninger'!$C$57+15*'1.4 Øvrige forutsetninger'!$C$58+30*'1.4 Øvrige forutsetninger'!$C$59+MAXA(0,'1.1 Alternativ A'!E204-60)*'1.4 Øvrige forutsetninger'!$C$60,IF('1.1 Alternativ A'!E204&gt;30,15*'1.4 Øvrige forutsetninger'!$C$57+15*'1.4 Øvrige forutsetninger'!$C$58+MAXA(0,'1.1 Alternativ A'!E204-30)*'1.4 Øvrige forutsetninger'!$C$59,IF('1.1 Alternativ A'!E204&gt;15,15*'1.4 Øvrige forutsetninger'!$C$57+MAXA(0,'1.1 Alternativ A'!E204-15)*'1.4 Øvrige forutsetninger'!$C$58,'1.1 Alternativ A'!E204*'1.4 Øvrige forutsetninger'!$C$57)))),0)</f>
        <v>0</v>
      </c>
      <c r="E14" s="1">
        <f ca="1">IFERROR(IF('1.1 Alternativ A'!F204&gt;120,15*'1.4 Øvrige forutsetninger'!$C$57+15*'1.4 Øvrige forutsetninger'!$C$58+30*'1.4 Øvrige forutsetninger'!$C$59+60*'1.4 Øvrige forutsetninger'!$C$60+MAXA(0,'1.1 Alternativ A'!F204-120)*'1.4 Øvrige forutsetninger'!$C$61,IF('1.1 Alternativ A'!F204&gt;60,15*'1.4 Øvrige forutsetninger'!$C$57+15*'1.4 Øvrige forutsetninger'!$C$58+30*'1.4 Øvrige forutsetninger'!$C$59+MAXA(0,'1.1 Alternativ A'!F204-60)*'1.4 Øvrige forutsetninger'!$C$60,IF('1.1 Alternativ A'!F204&gt;30,15*'1.4 Øvrige forutsetninger'!$C$57+15*'1.4 Øvrige forutsetninger'!$C$58+MAXA(0,'1.1 Alternativ A'!F204-30)*'1.4 Øvrige forutsetninger'!$C$59,IF('1.1 Alternativ A'!F204&gt;15,15*'1.4 Øvrige forutsetninger'!$C$57+MAXA(0,'1.1 Alternativ A'!F204-15)*'1.4 Øvrige forutsetninger'!$C$58,'1.1 Alternativ A'!F204*'1.4 Øvrige forutsetninger'!$C$57)))),0)</f>
        <v>0</v>
      </c>
      <c r="F14" s="1">
        <f ca="1">IFERROR(IF('1.1 Alternativ A'!G204&gt;120,15*'1.4 Øvrige forutsetninger'!$C$57+15*'1.4 Øvrige forutsetninger'!$C$58+30*'1.4 Øvrige forutsetninger'!$C$59+60*'1.4 Øvrige forutsetninger'!$C$60+MAXA(0,'1.1 Alternativ A'!G204-120)*'1.4 Øvrige forutsetninger'!$C$61,IF('1.1 Alternativ A'!G204&gt;60,15*'1.4 Øvrige forutsetninger'!$C$57+15*'1.4 Øvrige forutsetninger'!$C$58+30*'1.4 Øvrige forutsetninger'!$C$59+MAXA(0,'1.1 Alternativ A'!G204-60)*'1.4 Øvrige forutsetninger'!$C$60,IF('1.1 Alternativ A'!G204&gt;30,15*'1.4 Øvrige forutsetninger'!$C$57+15*'1.4 Øvrige forutsetninger'!$C$58+MAXA(0,'1.1 Alternativ A'!G204-30)*'1.4 Øvrige forutsetninger'!$C$59,IF('1.1 Alternativ A'!G204&gt;15,15*'1.4 Øvrige forutsetninger'!$C$57+MAXA(0,'1.1 Alternativ A'!G204-15)*'1.4 Øvrige forutsetninger'!$C$58,'1.1 Alternativ A'!G204*'1.4 Øvrige forutsetninger'!$C$57)))),0)</f>
        <v>0</v>
      </c>
      <c r="G14" s="1">
        <f ca="1">IFERROR(IF('1.1 Alternativ A'!H204&gt;120,15*'1.4 Øvrige forutsetninger'!$C$57+15*'1.4 Øvrige forutsetninger'!$C$58+30*'1.4 Øvrige forutsetninger'!$C$59+60*'1.4 Øvrige forutsetninger'!$C$60+MAXA(0,'1.1 Alternativ A'!H204-120)*'1.4 Øvrige forutsetninger'!$C$61,IF('1.1 Alternativ A'!H204&gt;60,15*'1.4 Øvrige forutsetninger'!$C$57+15*'1.4 Øvrige forutsetninger'!$C$58+30*'1.4 Øvrige forutsetninger'!$C$59+MAXA(0,'1.1 Alternativ A'!H204-60)*'1.4 Øvrige forutsetninger'!$C$60,IF('1.1 Alternativ A'!H204&gt;30,15*'1.4 Øvrige forutsetninger'!$C$57+15*'1.4 Øvrige forutsetninger'!$C$58+MAXA(0,'1.1 Alternativ A'!H204-30)*'1.4 Øvrige forutsetninger'!$C$59,IF('1.1 Alternativ A'!H204&gt;15,15*'1.4 Øvrige forutsetninger'!$C$57+MAXA(0,'1.1 Alternativ A'!H204-15)*'1.4 Øvrige forutsetninger'!$C$58,'1.1 Alternativ A'!H204*'1.4 Øvrige forutsetninger'!$C$57)))),0)</f>
        <v>0</v>
      </c>
      <c r="H14" s="1">
        <f ca="1">IFERROR(IF('1.1 Alternativ A'!I204&gt;120,15*'1.4 Øvrige forutsetninger'!$C$57+15*'1.4 Øvrige forutsetninger'!$C$58+30*'1.4 Øvrige forutsetninger'!$C$59+60*'1.4 Øvrige forutsetninger'!$C$60+MAXA(0,'1.1 Alternativ A'!I204-120)*'1.4 Øvrige forutsetninger'!$C$61,IF('1.1 Alternativ A'!I204&gt;60,15*'1.4 Øvrige forutsetninger'!$C$57+15*'1.4 Øvrige forutsetninger'!$C$58+30*'1.4 Øvrige forutsetninger'!$C$59+MAXA(0,'1.1 Alternativ A'!I204-60)*'1.4 Øvrige forutsetninger'!$C$60,IF('1.1 Alternativ A'!I204&gt;30,15*'1.4 Øvrige forutsetninger'!$C$57+15*'1.4 Øvrige forutsetninger'!$C$58+MAXA(0,'1.1 Alternativ A'!I204-30)*'1.4 Øvrige forutsetninger'!$C$59,IF('1.1 Alternativ A'!I204&gt;15,15*'1.4 Øvrige forutsetninger'!$C$57+MAXA(0,'1.1 Alternativ A'!I204-15)*'1.4 Øvrige forutsetninger'!$C$58,'1.1 Alternativ A'!I204*'1.4 Øvrige forutsetninger'!$C$57)))),0)</f>
        <v>0</v>
      </c>
      <c r="I14" s="1">
        <f ca="1">IFERROR(IF('1.1 Alternativ A'!J204&gt;120,15*'1.4 Øvrige forutsetninger'!$C$57+15*'1.4 Øvrige forutsetninger'!$C$58+30*'1.4 Øvrige forutsetninger'!$C$59+60*'1.4 Øvrige forutsetninger'!$C$60+MAXA(0,'1.1 Alternativ A'!J204-120)*'1.4 Øvrige forutsetninger'!$C$61,IF('1.1 Alternativ A'!J204&gt;60,15*'1.4 Øvrige forutsetninger'!$C$57+15*'1.4 Øvrige forutsetninger'!$C$58+30*'1.4 Øvrige forutsetninger'!$C$59+MAXA(0,'1.1 Alternativ A'!J204-60)*'1.4 Øvrige forutsetninger'!$C$60,IF('1.1 Alternativ A'!J204&gt;30,15*'1.4 Øvrige forutsetninger'!$C$57+15*'1.4 Øvrige forutsetninger'!$C$58+MAXA(0,'1.1 Alternativ A'!J204-30)*'1.4 Øvrige forutsetninger'!$C$59,IF('1.1 Alternativ A'!J204&gt;15,15*'1.4 Øvrige forutsetninger'!$C$57+MAXA(0,'1.1 Alternativ A'!J204-15)*'1.4 Øvrige forutsetninger'!$C$58,'1.1 Alternativ A'!J204*'1.4 Øvrige forutsetninger'!$C$57)))),0)</f>
        <v>0</v>
      </c>
      <c r="J14" s="1">
        <f ca="1">IFERROR(IF('1.1 Alternativ A'!K204&gt;120,15*'1.4 Øvrige forutsetninger'!$C$57+15*'1.4 Øvrige forutsetninger'!$C$58+30*'1.4 Øvrige forutsetninger'!$C$59+60*'1.4 Øvrige forutsetninger'!$C$60+MAXA(0,'1.1 Alternativ A'!K204-120)*'1.4 Øvrige forutsetninger'!$C$61,IF('1.1 Alternativ A'!K204&gt;60,15*'1.4 Øvrige forutsetninger'!$C$57+15*'1.4 Øvrige forutsetninger'!$C$58+30*'1.4 Øvrige forutsetninger'!$C$59+MAXA(0,'1.1 Alternativ A'!K204-60)*'1.4 Øvrige forutsetninger'!$C$60,IF('1.1 Alternativ A'!K204&gt;30,15*'1.4 Øvrige forutsetninger'!$C$57+15*'1.4 Øvrige forutsetninger'!$C$58+MAXA(0,'1.1 Alternativ A'!K204-30)*'1.4 Øvrige forutsetninger'!$C$59,IF('1.1 Alternativ A'!K204&gt;15,15*'1.4 Øvrige forutsetninger'!$C$57+MAXA(0,'1.1 Alternativ A'!K204-15)*'1.4 Øvrige forutsetninger'!$C$58,'1.1 Alternativ A'!K204*'1.4 Øvrige forutsetninger'!$C$57)))),0)</f>
        <v>0</v>
      </c>
      <c r="K14" s="1">
        <f ca="1">IFERROR(IF('1.1 Alternativ A'!L204&gt;120,15*'1.4 Øvrige forutsetninger'!$C$57+15*'1.4 Øvrige forutsetninger'!$C$58+30*'1.4 Øvrige forutsetninger'!$C$59+60*'1.4 Øvrige forutsetninger'!$C$60+MAXA(0,'1.1 Alternativ A'!L204-120)*'1.4 Øvrige forutsetninger'!$C$61,IF('1.1 Alternativ A'!L204&gt;60,15*'1.4 Øvrige forutsetninger'!$C$57+15*'1.4 Øvrige forutsetninger'!$C$58+30*'1.4 Øvrige forutsetninger'!$C$59+MAXA(0,'1.1 Alternativ A'!L204-60)*'1.4 Øvrige forutsetninger'!$C$60,IF('1.1 Alternativ A'!L204&gt;30,15*'1.4 Øvrige forutsetninger'!$C$57+15*'1.4 Øvrige forutsetninger'!$C$58+MAXA(0,'1.1 Alternativ A'!L204-30)*'1.4 Øvrige forutsetninger'!$C$59,IF('1.1 Alternativ A'!L204&gt;15,15*'1.4 Øvrige forutsetninger'!$C$57+MAXA(0,'1.1 Alternativ A'!L204-15)*'1.4 Øvrige forutsetninger'!$C$58,'1.1 Alternativ A'!L204*'1.4 Øvrige forutsetninger'!$C$57)))),0)</f>
        <v>0</v>
      </c>
      <c r="L14" s="1">
        <f ca="1">IFERROR(IF('1.1 Alternativ A'!M204&gt;120,15*'1.4 Øvrige forutsetninger'!$C$57+15*'1.4 Øvrige forutsetninger'!$C$58+30*'1.4 Øvrige forutsetninger'!$C$59+60*'1.4 Øvrige forutsetninger'!$C$60+MAXA(0,'1.1 Alternativ A'!M204-120)*'1.4 Øvrige forutsetninger'!$C$61,IF('1.1 Alternativ A'!M204&gt;60,15*'1.4 Øvrige forutsetninger'!$C$57+15*'1.4 Øvrige forutsetninger'!$C$58+30*'1.4 Øvrige forutsetninger'!$C$59+MAXA(0,'1.1 Alternativ A'!M204-60)*'1.4 Øvrige forutsetninger'!$C$60,IF('1.1 Alternativ A'!M204&gt;30,15*'1.4 Øvrige forutsetninger'!$C$57+15*'1.4 Øvrige forutsetninger'!$C$58+MAXA(0,'1.1 Alternativ A'!M204-30)*'1.4 Øvrige forutsetninger'!$C$59,IF('1.1 Alternativ A'!M204&gt;15,15*'1.4 Øvrige forutsetninger'!$C$57+MAXA(0,'1.1 Alternativ A'!M204-15)*'1.4 Øvrige forutsetninger'!$C$58,'1.1 Alternativ A'!M204*'1.4 Øvrige forutsetninger'!$C$57)))),0)</f>
        <v>0</v>
      </c>
      <c r="M14" s="1">
        <f ca="1">IFERROR(IF('1.1 Alternativ A'!N204&gt;120,15*'1.4 Øvrige forutsetninger'!$C$57+15*'1.4 Øvrige forutsetninger'!$C$58+30*'1.4 Øvrige forutsetninger'!$C$59+60*'1.4 Øvrige forutsetninger'!$C$60+MAXA(0,'1.1 Alternativ A'!N204-120)*'1.4 Øvrige forutsetninger'!$C$61,IF('1.1 Alternativ A'!N204&gt;60,15*'1.4 Øvrige forutsetninger'!$C$57+15*'1.4 Øvrige forutsetninger'!$C$58+30*'1.4 Øvrige forutsetninger'!$C$59+MAXA(0,'1.1 Alternativ A'!N204-60)*'1.4 Øvrige forutsetninger'!$C$60,IF('1.1 Alternativ A'!N204&gt;30,15*'1.4 Øvrige forutsetninger'!$C$57+15*'1.4 Øvrige forutsetninger'!$C$58+MAXA(0,'1.1 Alternativ A'!N204-30)*'1.4 Øvrige forutsetninger'!$C$59,IF('1.1 Alternativ A'!N204&gt;15,15*'1.4 Øvrige forutsetninger'!$C$57+MAXA(0,'1.1 Alternativ A'!N204-15)*'1.4 Øvrige forutsetninger'!$C$58,'1.1 Alternativ A'!N204*'1.4 Øvrige forutsetninger'!$C$57)))),0)</f>
        <v>0</v>
      </c>
      <c r="N14" s="1">
        <f ca="1">IFERROR(IF('1.1 Alternativ A'!O204&gt;120,15*'1.4 Øvrige forutsetninger'!$C$57+15*'1.4 Øvrige forutsetninger'!$C$58+30*'1.4 Øvrige forutsetninger'!$C$59+60*'1.4 Øvrige forutsetninger'!$C$60+MAXA(0,'1.1 Alternativ A'!O204-120)*'1.4 Øvrige forutsetninger'!$C$61,IF('1.1 Alternativ A'!O204&gt;60,15*'1.4 Øvrige forutsetninger'!$C$57+15*'1.4 Øvrige forutsetninger'!$C$58+30*'1.4 Øvrige forutsetninger'!$C$59+MAXA(0,'1.1 Alternativ A'!O204-60)*'1.4 Øvrige forutsetninger'!$C$60,IF('1.1 Alternativ A'!O204&gt;30,15*'1.4 Øvrige forutsetninger'!$C$57+15*'1.4 Øvrige forutsetninger'!$C$58+MAXA(0,'1.1 Alternativ A'!O204-30)*'1.4 Øvrige forutsetninger'!$C$59,IF('1.1 Alternativ A'!O204&gt;15,15*'1.4 Øvrige forutsetninger'!$C$57+MAXA(0,'1.1 Alternativ A'!O204-15)*'1.4 Øvrige forutsetninger'!$C$58,'1.1 Alternativ A'!O204*'1.4 Øvrige forutsetninger'!$C$57)))),0)</f>
        <v>0</v>
      </c>
      <c r="O14" s="1">
        <f ca="1">IFERROR(IF('1.1 Alternativ A'!P204&gt;120,15*'1.4 Øvrige forutsetninger'!$C$57+15*'1.4 Øvrige forutsetninger'!$C$58+30*'1.4 Øvrige forutsetninger'!$C$59+60*'1.4 Øvrige forutsetninger'!$C$60+MAXA(0,'1.1 Alternativ A'!P204-120)*'1.4 Øvrige forutsetninger'!$C$61,IF('1.1 Alternativ A'!P204&gt;60,15*'1.4 Øvrige forutsetninger'!$C$57+15*'1.4 Øvrige forutsetninger'!$C$58+30*'1.4 Øvrige forutsetninger'!$C$59+MAXA(0,'1.1 Alternativ A'!P204-60)*'1.4 Øvrige forutsetninger'!$C$60,IF('1.1 Alternativ A'!P204&gt;30,15*'1.4 Øvrige forutsetninger'!$C$57+15*'1.4 Øvrige forutsetninger'!$C$58+MAXA(0,'1.1 Alternativ A'!P204-30)*'1.4 Øvrige forutsetninger'!$C$59,IF('1.1 Alternativ A'!P204&gt;15,15*'1.4 Øvrige forutsetninger'!$C$57+MAXA(0,'1.1 Alternativ A'!P204-15)*'1.4 Øvrige forutsetninger'!$C$58,'1.1 Alternativ A'!P204*'1.4 Øvrige forutsetninger'!$C$57)))),0)</f>
        <v>0</v>
      </c>
      <c r="P14" s="1">
        <f ca="1">IFERROR(IF('1.1 Alternativ A'!Q204&gt;120,15*'1.4 Øvrige forutsetninger'!$C$57+15*'1.4 Øvrige forutsetninger'!$C$58+30*'1.4 Øvrige forutsetninger'!$C$59+60*'1.4 Øvrige forutsetninger'!$C$60+MAXA(0,'1.1 Alternativ A'!Q204-120)*'1.4 Øvrige forutsetninger'!$C$61,IF('1.1 Alternativ A'!Q204&gt;60,15*'1.4 Øvrige forutsetninger'!$C$57+15*'1.4 Øvrige forutsetninger'!$C$58+30*'1.4 Øvrige forutsetninger'!$C$59+MAXA(0,'1.1 Alternativ A'!Q204-60)*'1.4 Øvrige forutsetninger'!$C$60,IF('1.1 Alternativ A'!Q204&gt;30,15*'1.4 Øvrige forutsetninger'!$C$57+15*'1.4 Øvrige forutsetninger'!$C$58+MAXA(0,'1.1 Alternativ A'!Q204-30)*'1.4 Øvrige forutsetninger'!$C$59,IF('1.1 Alternativ A'!Q204&gt;15,15*'1.4 Øvrige forutsetninger'!$C$57+MAXA(0,'1.1 Alternativ A'!Q204-15)*'1.4 Øvrige forutsetninger'!$C$58,'1.1 Alternativ A'!Q204*'1.4 Øvrige forutsetninger'!$C$57)))),0)</f>
        <v>0</v>
      </c>
      <c r="Q14" s="1">
        <f ca="1">IFERROR(IF('1.1 Alternativ A'!R204&gt;120,15*'1.4 Øvrige forutsetninger'!$C$57+15*'1.4 Øvrige forutsetninger'!$C$58+30*'1.4 Øvrige forutsetninger'!$C$59+60*'1.4 Øvrige forutsetninger'!$C$60+MAXA(0,'1.1 Alternativ A'!R204-120)*'1.4 Øvrige forutsetninger'!$C$61,IF('1.1 Alternativ A'!R204&gt;60,15*'1.4 Øvrige forutsetninger'!$C$57+15*'1.4 Øvrige forutsetninger'!$C$58+30*'1.4 Øvrige forutsetninger'!$C$59+MAXA(0,'1.1 Alternativ A'!R204-60)*'1.4 Øvrige forutsetninger'!$C$60,IF('1.1 Alternativ A'!R204&gt;30,15*'1.4 Øvrige forutsetninger'!$C$57+15*'1.4 Øvrige forutsetninger'!$C$58+MAXA(0,'1.1 Alternativ A'!R204-30)*'1.4 Øvrige forutsetninger'!$C$59,IF('1.1 Alternativ A'!R204&gt;15,15*'1.4 Øvrige forutsetninger'!$C$57+MAXA(0,'1.1 Alternativ A'!R204-15)*'1.4 Øvrige forutsetninger'!$C$58,'1.1 Alternativ A'!R204*'1.4 Øvrige forutsetninger'!$C$57)))),0)</f>
        <v>0</v>
      </c>
      <c r="R14" s="1">
        <f ca="1">IFERROR(IF('1.1 Alternativ A'!S204&gt;120,15*'1.4 Øvrige forutsetninger'!$C$57+15*'1.4 Øvrige forutsetninger'!$C$58+30*'1.4 Øvrige forutsetninger'!$C$59+60*'1.4 Øvrige forutsetninger'!$C$60+MAXA(0,'1.1 Alternativ A'!S204-120)*'1.4 Øvrige forutsetninger'!$C$61,IF('1.1 Alternativ A'!S204&gt;60,15*'1.4 Øvrige forutsetninger'!$C$57+15*'1.4 Øvrige forutsetninger'!$C$58+30*'1.4 Øvrige forutsetninger'!$C$59+MAXA(0,'1.1 Alternativ A'!S204-60)*'1.4 Øvrige forutsetninger'!$C$60,IF('1.1 Alternativ A'!S204&gt;30,15*'1.4 Øvrige forutsetninger'!$C$57+15*'1.4 Øvrige forutsetninger'!$C$58+MAXA(0,'1.1 Alternativ A'!S204-30)*'1.4 Øvrige forutsetninger'!$C$59,IF('1.1 Alternativ A'!S204&gt;15,15*'1.4 Øvrige forutsetninger'!$C$57+MAXA(0,'1.1 Alternativ A'!S204-15)*'1.4 Øvrige forutsetninger'!$C$58,'1.1 Alternativ A'!S204*'1.4 Øvrige forutsetninger'!$C$57)))),0)</f>
        <v>0</v>
      </c>
      <c r="S14" s="1">
        <f ca="1">IFERROR(IF('1.1 Alternativ A'!T204&gt;120,15*'1.4 Øvrige forutsetninger'!$C$57+15*'1.4 Øvrige forutsetninger'!$C$58+30*'1.4 Øvrige forutsetninger'!$C$59+60*'1.4 Øvrige forutsetninger'!$C$60+MAXA(0,'1.1 Alternativ A'!T204-120)*'1.4 Øvrige forutsetninger'!$C$61,IF('1.1 Alternativ A'!T204&gt;60,15*'1.4 Øvrige forutsetninger'!$C$57+15*'1.4 Øvrige forutsetninger'!$C$58+30*'1.4 Øvrige forutsetninger'!$C$59+MAXA(0,'1.1 Alternativ A'!T204-60)*'1.4 Øvrige forutsetninger'!$C$60,IF('1.1 Alternativ A'!T204&gt;30,15*'1.4 Øvrige forutsetninger'!$C$57+15*'1.4 Øvrige forutsetninger'!$C$58+MAXA(0,'1.1 Alternativ A'!T204-30)*'1.4 Øvrige forutsetninger'!$C$59,IF('1.1 Alternativ A'!T204&gt;15,15*'1.4 Øvrige forutsetninger'!$C$57+MAXA(0,'1.1 Alternativ A'!T204-15)*'1.4 Øvrige forutsetninger'!$C$58,'1.1 Alternativ A'!T204*'1.4 Øvrige forutsetninger'!$C$57)))),0)</f>
        <v>0</v>
      </c>
      <c r="T14" s="1">
        <f ca="1">IFERROR(IF('1.1 Alternativ A'!U204&gt;120,15*'1.4 Øvrige forutsetninger'!$C$57+15*'1.4 Øvrige forutsetninger'!$C$58+30*'1.4 Øvrige forutsetninger'!$C$59+60*'1.4 Øvrige forutsetninger'!$C$60+MAXA(0,'1.1 Alternativ A'!U204-120)*'1.4 Øvrige forutsetninger'!$C$61,IF('1.1 Alternativ A'!U204&gt;60,15*'1.4 Øvrige forutsetninger'!$C$57+15*'1.4 Øvrige forutsetninger'!$C$58+30*'1.4 Øvrige forutsetninger'!$C$59+MAXA(0,'1.1 Alternativ A'!U204-60)*'1.4 Øvrige forutsetninger'!$C$60,IF('1.1 Alternativ A'!U204&gt;30,15*'1.4 Øvrige forutsetninger'!$C$57+15*'1.4 Øvrige forutsetninger'!$C$58+MAXA(0,'1.1 Alternativ A'!U204-30)*'1.4 Øvrige forutsetninger'!$C$59,IF('1.1 Alternativ A'!U204&gt;15,15*'1.4 Øvrige forutsetninger'!$C$57+MAXA(0,'1.1 Alternativ A'!U204-15)*'1.4 Øvrige forutsetninger'!$C$58,'1.1 Alternativ A'!U204*'1.4 Øvrige forutsetninger'!$C$57)))),0)</f>
        <v>0</v>
      </c>
      <c r="U14" s="1">
        <f ca="1">IFERROR(IF('1.1 Alternativ A'!V204&gt;120,15*'1.4 Øvrige forutsetninger'!$C$57+15*'1.4 Øvrige forutsetninger'!$C$58+30*'1.4 Øvrige forutsetninger'!$C$59+60*'1.4 Øvrige forutsetninger'!$C$60+MAXA(0,'1.1 Alternativ A'!V204-120)*'1.4 Øvrige forutsetninger'!$C$61,IF('1.1 Alternativ A'!V204&gt;60,15*'1.4 Øvrige forutsetninger'!$C$57+15*'1.4 Øvrige forutsetninger'!$C$58+30*'1.4 Øvrige forutsetninger'!$C$59+MAXA(0,'1.1 Alternativ A'!V204-60)*'1.4 Øvrige forutsetninger'!$C$60,IF('1.1 Alternativ A'!V204&gt;30,15*'1.4 Øvrige forutsetninger'!$C$57+15*'1.4 Øvrige forutsetninger'!$C$58+MAXA(0,'1.1 Alternativ A'!V204-30)*'1.4 Øvrige forutsetninger'!$C$59,IF('1.1 Alternativ A'!V204&gt;15,15*'1.4 Øvrige forutsetninger'!$C$57+MAXA(0,'1.1 Alternativ A'!V204-15)*'1.4 Øvrige forutsetninger'!$C$58,'1.1 Alternativ A'!V204*'1.4 Øvrige forutsetninger'!$C$57)))),0)</f>
        <v>0</v>
      </c>
      <c r="V14" s="1">
        <f ca="1">IFERROR(IF('1.1 Alternativ A'!W204&gt;120,15*'1.4 Øvrige forutsetninger'!$C$57+15*'1.4 Øvrige forutsetninger'!$C$58+30*'1.4 Øvrige forutsetninger'!$C$59+60*'1.4 Øvrige forutsetninger'!$C$60+MAXA(0,'1.1 Alternativ A'!W204-120)*'1.4 Øvrige forutsetninger'!$C$61,IF('1.1 Alternativ A'!W204&gt;60,15*'1.4 Øvrige forutsetninger'!$C$57+15*'1.4 Øvrige forutsetninger'!$C$58+30*'1.4 Øvrige forutsetninger'!$C$59+MAXA(0,'1.1 Alternativ A'!W204-60)*'1.4 Øvrige forutsetninger'!$C$60,IF('1.1 Alternativ A'!W204&gt;30,15*'1.4 Øvrige forutsetninger'!$C$57+15*'1.4 Øvrige forutsetninger'!$C$58+MAXA(0,'1.1 Alternativ A'!W204-30)*'1.4 Øvrige forutsetninger'!$C$59,IF('1.1 Alternativ A'!W204&gt;15,15*'1.4 Øvrige forutsetninger'!$C$57+MAXA(0,'1.1 Alternativ A'!W204-15)*'1.4 Øvrige forutsetninger'!$C$58,'1.1 Alternativ A'!W204*'1.4 Øvrige forutsetninger'!$C$57)))),0)</f>
        <v>0</v>
      </c>
      <c r="W14" s="1">
        <f ca="1">IFERROR(IF('1.1 Alternativ A'!X204&gt;120,15*'1.4 Øvrige forutsetninger'!$C$57+15*'1.4 Øvrige forutsetninger'!$C$58+30*'1.4 Øvrige forutsetninger'!$C$59+60*'1.4 Øvrige forutsetninger'!$C$60+MAXA(0,'1.1 Alternativ A'!X204-120)*'1.4 Øvrige forutsetninger'!$C$61,IF('1.1 Alternativ A'!X204&gt;60,15*'1.4 Øvrige forutsetninger'!$C$57+15*'1.4 Øvrige forutsetninger'!$C$58+30*'1.4 Øvrige forutsetninger'!$C$59+MAXA(0,'1.1 Alternativ A'!X204-60)*'1.4 Øvrige forutsetninger'!$C$60,IF('1.1 Alternativ A'!X204&gt;30,15*'1.4 Øvrige forutsetninger'!$C$57+15*'1.4 Øvrige forutsetninger'!$C$58+MAXA(0,'1.1 Alternativ A'!X204-30)*'1.4 Øvrige forutsetninger'!$C$59,IF('1.1 Alternativ A'!X204&gt;15,15*'1.4 Øvrige forutsetninger'!$C$57+MAXA(0,'1.1 Alternativ A'!X204-15)*'1.4 Øvrige forutsetninger'!$C$58,'1.1 Alternativ A'!X204*'1.4 Øvrige forutsetninger'!$C$57)))),0)</f>
        <v>0</v>
      </c>
      <c r="X14" s="1">
        <f ca="1">IFERROR(IF('1.1 Alternativ A'!Y204&gt;120,15*'1.4 Øvrige forutsetninger'!$C$57+15*'1.4 Øvrige forutsetninger'!$C$58+30*'1.4 Øvrige forutsetninger'!$C$59+60*'1.4 Øvrige forutsetninger'!$C$60+MAXA(0,'1.1 Alternativ A'!Y204-120)*'1.4 Øvrige forutsetninger'!$C$61,IF('1.1 Alternativ A'!Y204&gt;60,15*'1.4 Øvrige forutsetninger'!$C$57+15*'1.4 Øvrige forutsetninger'!$C$58+30*'1.4 Øvrige forutsetninger'!$C$59+MAXA(0,'1.1 Alternativ A'!Y204-60)*'1.4 Øvrige forutsetninger'!$C$60,IF('1.1 Alternativ A'!Y204&gt;30,15*'1.4 Øvrige forutsetninger'!$C$57+15*'1.4 Øvrige forutsetninger'!$C$58+MAXA(0,'1.1 Alternativ A'!Y204-30)*'1.4 Øvrige forutsetninger'!$C$59,IF('1.1 Alternativ A'!Y204&gt;15,15*'1.4 Øvrige forutsetninger'!$C$57+MAXA(0,'1.1 Alternativ A'!Y204-15)*'1.4 Øvrige forutsetninger'!$C$58,'1.1 Alternativ A'!Y204*'1.4 Øvrige forutsetninger'!$C$57)))),0)</f>
        <v>0</v>
      </c>
      <c r="Y14" s="1">
        <f ca="1">IFERROR(IF('1.1 Alternativ A'!Z204&gt;120,15*'1.4 Øvrige forutsetninger'!$C$57+15*'1.4 Øvrige forutsetninger'!$C$58+30*'1.4 Øvrige forutsetninger'!$C$59+60*'1.4 Øvrige forutsetninger'!$C$60+MAXA(0,'1.1 Alternativ A'!Z204-120)*'1.4 Øvrige forutsetninger'!$C$61,IF('1.1 Alternativ A'!Z204&gt;60,15*'1.4 Øvrige forutsetninger'!$C$57+15*'1.4 Øvrige forutsetninger'!$C$58+30*'1.4 Øvrige forutsetninger'!$C$59+MAXA(0,'1.1 Alternativ A'!Z204-60)*'1.4 Øvrige forutsetninger'!$C$60,IF('1.1 Alternativ A'!Z204&gt;30,15*'1.4 Øvrige forutsetninger'!$C$57+15*'1.4 Øvrige forutsetninger'!$C$58+MAXA(0,'1.1 Alternativ A'!Z204-30)*'1.4 Øvrige forutsetninger'!$C$59,IF('1.1 Alternativ A'!Z204&gt;15,15*'1.4 Øvrige forutsetninger'!$C$57+MAXA(0,'1.1 Alternativ A'!Z204-15)*'1.4 Øvrige forutsetninger'!$C$58,'1.1 Alternativ A'!Z204*'1.4 Øvrige forutsetninger'!$C$57)))),0)</f>
        <v>0</v>
      </c>
      <c r="Z14" s="1">
        <f ca="1">IFERROR(IF('1.1 Alternativ A'!AA204&gt;120,15*'1.4 Øvrige forutsetninger'!$C$57+15*'1.4 Øvrige forutsetninger'!$C$58+30*'1.4 Øvrige forutsetninger'!$C$59+60*'1.4 Øvrige forutsetninger'!$C$60+MAXA(0,'1.1 Alternativ A'!AA204-120)*'1.4 Øvrige forutsetninger'!$C$61,IF('1.1 Alternativ A'!AA204&gt;60,15*'1.4 Øvrige forutsetninger'!$C$57+15*'1.4 Øvrige forutsetninger'!$C$58+30*'1.4 Øvrige forutsetninger'!$C$59+MAXA(0,'1.1 Alternativ A'!AA204-60)*'1.4 Øvrige forutsetninger'!$C$60,IF('1.1 Alternativ A'!AA204&gt;30,15*'1.4 Øvrige forutsetninger'!$C$57+15*'1.4 Øvrige forutsetninger'!$C$58+MAXA(0,'1.1 Alternativ A'!AA204-30)*'1.4 Øvrige forutsetninger'!$C$59,IF('1.1 Alternativ A'!AA204&gt;15,15*'1.4 Øvrige forutsetninger'!$C$57+MAXA(0,'1.1 Alternativ A'!AA204-15)*'1.4 Øvrige forutsetninger'!$C$58,'1.1 Alternativ A'!AA204*'1.4 Øvrige forutsetninger'!$C$57)))),0)</f>
        <v>0</v>
      </c>
      <c r="AA14" s="1">
        <f ca="1">IFERROR(IF('1.1 Alternativ A'!AB204&gt;120,15*'1.4 Øvrige forutsetninger'!$C$57+15*'1.4 Øvrige forutsetninger'!$C$58+30*'1.4 Øvrige forutsetninger'!$C$59+60*'1.4 Øvrige forutsetninger'!$C$60+MAXA(0,'1.1 Alternativ A'!AB204-120)*'1.4 Øvrige forutsetninger'!$C$61,IF('1.1 Alternativ A'!AB204&gt;60,15*'1.4 Øvrige forutsetninger'!$C$57+15*'1.4 Øvrige forutsetninger'!$C$58+30*'1.4 Øvrige forutsetninger'!$C$59+MAXA(0,'1.1 Alternativ A'!AB204-60)*'1.4 Øvrige forutsetninger'!$C$60,IF('1.1 Alternativ A'!AB204&gt;30,15*'1.4 Øvrige forutsetninger'!$C$57+15*'1.4 Øvrige forutsetninger'!$C$58+MAXA(0,'1.1 Alternativ A'!AB204-30)*'1.4 Øvrige forutsetninger'!$C$59,IF('1.1 Alternativ A'!AB204&gt;15,15*'1.4 Øvrige forutsetninger'!$C$57+MAXA(0,'1.1 Alternativ A'!AB204-15)*'1.4 Øvrige forutsetninger'!$C$58,'1.1 Alternativ A'!AB204*'1.4 Øvrige forutsetninger'!$C$57)))),0)</f>
        <v>0</v>
      </c>
      <c r="AB14" s="1">
        <f ca="1">IFERROR(IF('1.1 Alternativ A'!AC204&gt;120,15*'1.4 Øvrige forutsetninger'!$C$57+15*'1.4 Øvrige forutsetninger'!$C$58+30*'1.4 Øvrige forutsetninger'!$C$59+60*'1.4 Øvrige forutsetninger'!$C$60+MAXA(0,'1.1 Alternativ A'!AC204-120)*'1.4 Øvrige forutsetninger'!$C$61,IF('1.1 Alternativ A'!AC204&gt;60,15*'1.4 Øvrige forutsetninger'!$C$57+15*'1.4 Øvrige forutsetninger'!$C$58+30*'1.4 Øvrige forutsetninger'!$C$59+MAXA(0,'1.1 Alternativ A'!AC204-60)*'1.4 Øvrige forutsetninger'!$C$60,IF('1.1 Alternativ A'!AC204&gt;30,15*'1.4 Øvrige forutsetninger'!$C$57+15*'1.4 Øvrige forutsetninger'!$C$58+MAXA(0,'1.1 Alternativ A'!AC204-30)*'1.4 Øvrige forutsetninger'!$C$59,IF('1.1 Alternativ A'!AC204&gt;15,15*'1.4 Øvrige forutsetninger'!$C$57+MAXA(0,'1.1 Alternativ A'!AC204-15)*'1.4 Øvrige forutsetninger'!$C$58,'1.1 Alternativ A'!AC204*'1.4 Øvrige forutsetninger'!$C$57)))),0)</f>
        <v>0</v>
      </c>
      <c r="AC14" s="1">
        <f ca="1">IFERROR(IF('1.1 Alternativ A'!AD204&gt;120,15*'1.4 Øvrige forutsetninger'!$C$57+15*'1.4 Øvrige forutsetninger'!$C$58+30*'1.4 Øvrige forutsetninger'!$C$59+60*'1.4 Øvrige forutsetninger'!$C$60+MAXA(0,'1.1 Alternativ A'!AD204-120)*'1.4 Øvrige forutsetninger'!$C$61,IF('1.1 Alternativ A'!AD204&gt;60,15*'1.4 Øvrige forutsetninger'!$C$57+15*'1.4 Øvrige forutsetninger'!$C$58+30*'1.4 Øvrige forutsetninger'!$C$59+MAXA(0,'1.1 Alternativ A'!AD204-60)*'1.4 Øvrige forutsetninger'!$C$60,IF('1.1 Alternativ A'!AD204&gt;30,15*'1.4 Øvrige forutsetninger'!$C$57+15*'1.4 Øvrige forutsetninger'!$C$58+MAXA(0,'1.1 Alternativ A'!AD204-30)*'1.4 Øvrige forutsetninger'!$C$59,IF('1.1 Alternativ A'!AD204&gt;15,15*'1.4 Øvrige forutsetninger'!$C$57+MAXA(0,'1.1 Alternativ A'!AD204-15)*'1.4 Øvrige forutsetninger'!$C$58,'1.1 Alternativ A'!AD204*'1.4 Øvrige forutsetninger'!$C$57)))),0)</f>
        <v>0</v>
      </c>
      <c r="AD14" s="1">
        <f ca="1">IFERROR(IF('1.1 Alternativ A'!AE204&gt;120,15*'1.4 Øvrige forutsetninger'!$C$57+15*'1.4 Øvrige forutsetninger'!$C$58+30*'1.4 Øvrige forutsetninger'!$C$59+60*'1.4 Øvrige forutsetninger'!$C$60+MAXA(0,'1.1 Alternativ A'!AE204-120)*'1.4 Øvrige forutsetninger'!$C$61,IF('1.1 Alternativ A'!AE204&gt;60,15*'1.4 Øvrige forutsetninger'!$C$57+15*'1.4 Øvrige forutsetninger'!$C$58+30*'1.4 Øvrige forutsetninger'!$C$59+MAXA(0,'1.1 Alternativ A'!AE204-60)*'1.4 Øvrige forutsetninger'!$C$60,IF('1.1 Alternativ A'!AE204&gt;30,15*'1.4 Øvrige forutsetninger'!$C$57+15*'1.4 Øvrige forutsetninger'!$C$58+MAXA(0,'1.1 Alternativ A'!AE204-30)*'1.4 Øvrige forutsetninger'!$C$59,IF('1.1 Alternativ A'!AE204&gt;15,15*'1.4 Øvrige forutsetninger'!$C$57+MAXA(0,'1.1 Alternativ A'!AE204-15)*'1.4 Øvrige forutsetninger'!$C$58,'1.1 Alternativ A'!AE204*'1.4 Øvrige forutsetninger'!$C$57)))),0)</f>
        <v>0</v>
      </c>
      <c r="AE14" s="1">
        <f ca="1">IFERROR(IF('1.1 Alternativ A'!AF204&gt;120,15*'1.4 Øvrige forutsetninger'!$C$57+15*'1.4 Øvrige forutsetninger'!$C$58+30*'1.4 Øvrige forutsetninger'!$C$59+60*'1.4 Øvrige forutsetninger'!$C$60+MAXA(0,'1.1 Alternativ A'!AF204-120)*'1.4 Øvrige forutsetninger'!$C$61,IF('1.1 Alternativ A'!AF204&gt;60,15*'1.4 Øvrige forutsetninger'!$C$57+15*'1.4 Øvrige forutsetninger'!$C$58+30*'1.4 Øvrige forutsetninger'!$C$59+MAXA(0,'1.1 Alternativ A'!AF204-60)*'1.4 Øvrige forutsetninger'!$C$60,IF('1.1 Alternativ A'!AF204&gt;30,15*'1.4 Øvrige forutsetninger'!$C$57+15*'1.4 Øvrige forutsetninger'!$C$58+MAXA(0,'1.1 Alternativ A'!AF204-30)*'1.4 Øvrige forutsetninger'!$C$59,IF('1.1 Alternativ A'!AF204&gt;15,15*'1.4 Øvrige forutsetninger'!$C$57+MAXA(0,'1.1 Alternativ A'!AF204-15)*'1.4 Øvrige forutsetninger'!$C$58,'1.1 Alternativ A'!AF204*'1.4 Øvrige forutsetninger'!$C$57)))),0)</f>
        <v>0</v>
      </c>
      <c r="AF14" s="1">
        <f ca="1">IFERROR(IF('1.1 Alternativ A'!AG204&gt;120,15*'1.4 Øvrige forutsetninger'!$C$57+15*'1.4 Øvrige forutsetninger'!$C$58+30*'1.4 Øvrige forutsetninger'!$C$59+60*'1.4 Øvrige forutsetninger'!$C$60+MAXA(0,'1.1 Alternativ A'!AG204-120)*'1.4 Øvrige forutsetninger'!$C$61,IF('1.1 Alternativ A'!AG204&gt;60,15*'1.4 Øvrige forutsetninger'!$C$57+15*'1.4 Øvrige forutsetninger'!$C$58+30*'1.4 Øvrige forutsetninger'!$C$59+MAXA(0,'1.1 Alternativ A'!AG204-60)*'1.4 Øvrige forutsetninger'!$C$60,IF('1.1 Alternativ A'!AG204&gt;30,15*'1.4 Øvrige forutsetninger'!$C$57+15*'1.4 Øvrige forutsetninger'!$C$58+MAXA(0,'1.1 Alternativ A'!AG204-30)*'1.4 Øvrige forutsetninger'!$C$59,IF('1.1 Alternativ A'!AG204&gt;15,15*'1.4 Øvrige forutsetninger'!$C$57+MAXA(0,'1.1 Alternativ A'!AG204-15)*'1.4 Øvrige forutsetninger'!$C$58,'1.1 Alternativ A'!AG204*'1.4 Øvrige forutsetninger'!$C$57)))),0)</f>
        <v>0</v>
      </c>
    </row>
    <row r="15" spans="2:32" x14ac:dyDescent="0.2">
      <c r="B15" s="1" t="str">
        <f ca="1">IF(OFFSET('1.1 Alternativ A'!$E$19,0,ROW()-ROW($B$12))&gt;0,OFFSET('1.1 Alternativ A'!$E$19,0,ROW()-ROW($B$12)),"")</f>
        <v/>
      </c>
      <c r="C15" s="1">
        <f ca="1">IFERROR(IF('1.1 Alternativ A'!D205&gt;120,15*'1.4 Øvrige forutsetninger'!$C$57+15*'1.4 Øvrige forutsetninger'!$C$58+30*'1.4 Øvrige forutsetninger'!$C$59+60*'1.4 Øvrige forutsetninger'!$C$60+MAXA(0,'1.1 Alternativ A'!D205-120)*'1.4 Øvrige forutsetninger'!$C$61,IF('1.1 Alternativ A'!D205&gt;60,15*'1.4 Øvrige forutsetninger'!$C$57+15*'1.4 Øvrige forutsetninger'!$C$58+30*'1.4 Øvrige forutsetninger'!$C$59+MAXA(0,'1.1 Alternativ A'!D205-60)*'1.4 Øvrige forutsetninger'!$C$60,IF('1.1 Alternativ A'!D205&gt;30,15*'1.4 Øvrige forutsetninger'!$C$57+15*'1.4 Øvrige forutsetninger'!$C$58+MAXA(0,'1.1 Alternativ A'!D205-30)*'1.4 Øvrige forutsetninger'!$C$59,IF('1.1 Alternativ A'!D205&gt;15,15*'1.4 Øvrige forutsetninger'!$C$57+MAXA(0,'1.1 Alternativ A'!D205-15)*'1.4 Øvrige forutsetninger'!$C$58,'1.1 Alternativ A'!D205*'1.4 Øvrige forutsetninger'!$C$57)))),0)</f>
        <v>0</v>
      </c>
      <c r="D15" s="1">
        <f ca="1">IFERROR(IF('1.1 Alternativ A'!E205&gt;120,15*'1.4 Øvrige forutsetninger'!$C$57+15*'1.4 Øvrige forutsetninger'!$C$58+30*'1.4 Øvrige forutsetninger'!$C$59+60*'1.4 Øvrige forutsetninger'!$C$60+MAXA(0,'1.1 Alternativ A'!E205-120)*'1.4 Øvrige forutsetninger'!$C$61,IF('1.1 Alternativ A'!E205&gt;60,15*'1.4 Øvrige forutsetninger'!$C$57+15*'1.4 Øvrige forutsetninger'!$C$58+30*'1.4 Øvrige forutsetninger'!$C$59+MAXA(0,'1.1 Alternativ A'!E205-60)*'1.4 Øvrige forutsetninger'!$C$60,IF('1.1 Alternativ A'!E205&gt;30,15*'1.4 Øvrige forutsetninger'!$C$57+15*'1.4 Øvrige forutsetninger'!$C$58+MAXA(0,'1.1 Alternativ A'!E205-30)*'1.4 Øvrige forutsetninger'!$C$59,IF('1.1 Alternativ A'!E205&gt;15,15*'1.4 Øvrige forutsetninger'!$C$57+MAXA(0,'1.1 Alternativ A'!E205-15)*'1.4 Øvrige forutsetninger'!$C$58,'1.1 Alternativ A'!E205*'1.4 Øvrige forutsetninger'!$C$57)))),0)</f>
        <v>0</v>
      </c>
      <c r="E15" s="1">
        <f ca="1">IFERROR(IF('1.1 Alternativ A'!F205&gt;120,15*'1.4 Øvrige forutsetninger'!$C$57+15*'1.4 Øvrige forutsetninger'!$C$58+30*'1.4 Øvrige forutsetninger'!$C$59+60*'1.4 Øvrige forutsetninger'!$C$60+MAXA(0,'1.1 Alternativ A'!F205-120)*'1.4 Øvrige forutsetninger'!$C$61,IF('1.1 Alternativ A'!F205&gt;60,15*'1.4 Øvrige forutsetninger'!$C$57+15*'1.4 Øvrige forutsetninger'!$C$58+30*'1.4 Øvrige forutsetninger'!$C$59+MAXA(0,'1.1 Alternativ A'!F205-60)*'1.4 Øvrige forutsetninger'!$C$60,IF('1.1 Alternativ A'!F205&gt;30,15*'1.4 Øvrige forutsetninger'!$C$57+15*'1.4 Øvrige forutsetninger'!$C$58+MAXA(0,'1.1 Alternativ A'!F205-30)*'1.4 Øvrige forutsetninger'!$C$59,IF('1.1 Alternativ A'!F205&gt;15,15*'1.4 Øvrige forutsetninger'!$C$57+MAXA(0,'1.1 Alternativ A'!F205-15)*'1.4 Øvrige forutsetninger'!$C$58,'1.1 Alternativ A'!F205*'1.4 Øvrige forutsetninger'!$C$57)))),0)</f>
        <v>0</v>
      </c>
      <c r="F15" s="1">
        <f ca="1">IFERROR(IF('1.1 Alternativ A'!G205&gt;120,15*'1.4 Øvrige forutsetninger'!$C$57+15*'1.4 Øvrige forutsetninger'!$C$58+30*'1.4 Øvrige forutsetninger'!$C$59+60*'1.4 Øvrige forutsetninger'!$C$60+MAXA(0,'1.1 Alternativ A'!G205-120)*'1.4 Øvrige forutsetninger'!$C$61,IF('1.1 Alternativ A'!G205&gt;60,15*'1.4 Øvrige forutsetninger'!$C$57+15*'1.4 Øvrige forutsetninger'!$C$58+30*'1.4 Øvrige forutsetninger'!$C$59+MAXA(0,'1.1 Alternativ A'!G205-60)*'1.4 Øvrige forutsetninger'!$C$60,IF('1.1 Alternativ A'!G205&gt;30,15*'1.4 Øvrige forutsetninger'!$C$57+15*'1.4 Øvrige forutsetninger'!$C$58+MAXA(0,'1.1 Alternativ A'!G205-30)*'1.4 Øvrige forutsetninger'!$C$59,IF('1.1 Alternativ A'!G205&gt;15,15*'1.4 Øvrige forutsetninger'!$C$57+MAXA(0,'1.1 Alternativ A'!G205-15)*'1.4 Øvrige forutsetninger'!$C$58,'1.1 Alternativ A'!G205*'1.4 Øvrige forutsetninger'!$C$57)))),0)</f>
        <v>0</v>
      </c>
      <c r="G15" s="1">
        <f ca="1">IFERROR(IF('1.1 Alternativ A'!H205&gt;120,15*'1.4 Øvrige forutsetninger'!$C$57+15*'1.4 Øvrige forutsetninger'!$C$58+30*'1.4 Øvrige forutsetninger'!$C$59+60*'1.4 Øvrige forutsetninger'!$C$60+MAXA(0,'1.1 Alternativ A'!H205-120)*'1.4 Øvrige forutsetninger'!$C$61,IF('1.1 Alternativ A'!H205&gt;60,15*'1.4 Øvrige forutsetninger'!$C$57+15*'1.4 Øvrige forutsetninger'!$C$58+30*'1.4 Øvrige forutsetninger'!$C$59+MAXA(0,'1.1 Alternativ A'!H205-60)*'1.4 Øvrige forutsetninger'!$C$60,IF('1.1 Alternativ A'!H205&gt;30,15*'1.4 Øvrige forutsetninger'!$C$57+15*'1.4 Øvrige forutsetninger'!$C$58+MAXA(0,'1.1 Alternativ A'!H205-30)*'1.4 Øvrige forutsetninger'!$C$59,IF('1.1 Alternativ A'!H205&gt;15,15*'1.4 Øvrige forutsetninger'!$C$57+MAXA(0,'1.1 Alternativ A'!H205-15)*'1.4 Øvrige forutsetninger'!$C$58,'1.1 Alternativ A'!H205*'1.4 Øvrige forutsetninger'!$C$57)))),0)</f>
        <v>0</v>
      </c>
      <c r="H15" s="1">
        <f ca="1">IFERROR(IF('1.1 Alternativ A'!I205&gt;120,15*'1.4 Øvrige forutsetninger'!$C$57+15*'1.4 Øvrige forutsetninger'!$C$58+30*'1.4 Øvrige forutsetninger'!$C$59+60*'1.4 Øvrige forutsetninger'!$C$60+MAXA(0,'1.1 Alternativ A'!I205-120)*'1.4 Øvrige forutsetninger'!$C$61,IF('1.1 Alternativ A'!I205&gt;60,15*'1.4 Øvrige forutsetninger'!$C$57+15*'1.4 Øvrige forutsetninger'!$C$58+30*'1.4 Øvrige forutsetninger'!$C$59+MAXA(0,'1.1 Alternativ A'!I205-60)*'1.4 Øvrige forutsetninger'!$C$60,IF('1.1 Alternativ A'!I205&gt;30,15*'1.4 Øvrige forutsetninger'!$C$57+15*'1.4 Øvrige forutsetninger'!$C$58+MAXA(0,'1.1 Alternativ A'!I205-30)*'1.4 Øvrige forutsetninger'!$C$59,IF('1.1 Alternativ A'!I205&gt;15,15*'1.4 Øvrige forutsetninger'!$C$57+MAXA(0,'1.1 Alternativ A'!I205-15)*'1.4 Øvrige forutsetninger'!$C$58,'1.1 Alternativ A'!I205*'1.4 Øvrige forutsetninger'!$C$57)))),0)</f>
        <v>0</v>
      </c>
      <c r="I15" s="1">
        <f ca="1">IFERROR(IF('1.1 Alternativ A'!J205&gt;120,15*'1.4 Øvrige forutsetninger'!$C$57+15*'1.4 Øvrige forutsetninger'!$C$58+30*'1.4 Øvrige forutsetninger'!$C$59+60*'1.4 Øvrige forutsetninger'!$C$60+MAXA(0,'1.1 Alternativ A'!J205-120)*'1.4 Øvrige forutsetninger'!$C$61,IF('1.1 Alternativ A'!J205&gt;60,15*'1.4 Øvrige forutsetninger'!$C$57+15*'1.4 Øvrige forutsetninger'!$C$58+30*'1.4 Øvrige forutsetninger'!$C$59+MAXA(0,'1.1 Alternativ A'!J205-60)*'1.4 Øvrige forutsetninger'!$C$60,IF('1.1 Alternativ A'!J205&gt;30,15*'1.4 Øvrige forutsetninger'!$C$57+15*'1.4 Øvrige forutsetninger'!$C$58+MAXA(0,'1.1 Alternativ A'!J205-30)*'1.4 Øvrige forutsetninger'!$C$59,IF('1.1 Alternativ A'!J205&gt;15,15*'1.4 Øvrige forutsetninger'!$C$57+MAXA(0,'1.1 Alternativ A'!J205-15)*'1.4 Øvrige forutsetninger'!$C$58,'1.1 Alternativ A'!J205*'1.4 Øvrige forutsetninger'!$C$57)))),0)</f>
        <v>0</v>
      </c>
      <c r="J15" s="1">
        <f ca="1">IFERROR(IF('1.1 Alternativ A'!K205&gt;120,15*'1.4 Øvrige forutsetninger'!$C$57+15*'1.4 Øvrige forutsetninger'!$C$58+30*'1.4 Øvrige forutsetninger'!$C$59+60*'1.4 Øvrige forutsetninger'!$C$60+MAXA(0,'1.1 Alternativ A'!K205-120)*'1.4 Øvrige forutsetninger'!$C$61,IF('1.1 Alternativ A'!K205&gt;60,15*'1.4 Øvrige forutsetninger'!$C$57+15*'1.4 Øvrige forutsetninger'!$C$58+30*'1.4 Øvrige forutsetninger'!$C$59+MAXA(0,'1.1 Alternativ A'!K205-60)*'1.4 Øvrige forutsetninger'!$C$60,IF('1.1 Alternativ A'!K205&gt;30,15*'1.4 Øvrige forutsetninger'!$C$57+15*'1.4 Øvrige forutsetninger'!$C$58+MAXA(0,'1.1 Alternativ A'!K205-30)*'1.4 Øvrige forutsetninger'!$C$59,IF('1.1 Alternativ A'!K205&gt;15,15*'1.4 Øvrige forutsetninger'!$C$57+MAXA(0,'1.1 Alternativ A'!K205-15)*'1.4 Øvrige forutsetninger'!$C$58,'1.1 Alternativ A'!K205*'1.4 Øvrige forutsetninger'!$C$57)))),0)</f>
        <v>0</v>
      </c>
      <c r="K15" s="1">
        <f ca="1">IFERROR(IF('1.1 Alternativ A'!L205&gt;120,15*'1.4 Øvrige forutsetninger'!$C$57+15*'1.4 Øvrige forutsetninger'!$C$58+30*'1.4 Øvrige forutsetninger'!$C$59+60*'1.4 Øvrige forutsetninger'!$C$60+MAXA(0,'1.1 Alternativ A'!L205-120)*'1.4 Øvrige forutsetninger'!$C$61,IF('1.1 Alternativ A'!L205&gt;60,15*'1.4 Øvrige forutsetninger'!$C$57+15*'1.4 Øvrige forutsetninger'!$C$58+30*'1.4 Øvrige forutsetninger'!$C$59+MAXA(0,'1.1 Alternativ A'!L205-60)*'1.4 Øvrige forutsetninger'!$C$60,IF('1.1 Alternativ A'!L205&gt;30,15*'1.4 Øvrige forutsetninger'!$C$57+15*'1.4 Øvrige forutsetninger'!$C$58+MAXA(0,'1.1 Alternativ A'!L205-30)*'1.4 Øvrige forutsetninger'!$C$59,IF('1.1 Alternativ A'!L205&gt;15,15*'1.4 Øvrige forutsetninger'!$C$57+MAXA(0,'1.1 Alternativ A'!L205-15)*'1.4 Øvrige forutsetninger'!$C$58,'1.1 Alternativ A'!L205*'1.4 Øvrige forutsetninger'!$C$57)))),0)</f>
        <v>0</v>
      </c>
      <c r="L15" s="1">
        <f ca="1">IFERROR(IF('1.1 Alternativ A'!M205&gt;120,15*'1.4 Øvrige forutsetninger'!$C$57+15*'1.4 Øvrige forutsetninger'!$C$58+30*'1.4 Øvrige forutsetninger'!$C$59+60*'1.4 Øvrige forutsetninger'!$C$60+MAXA(0,'1.1 Alternativ A'!M205-120)*'1.4 Øvrige forutsetninger'!$C$61,IF('1.1 Alternativ A'!M205&gt;60,15*'1.4 Øvrige forutsetninger'!$C$57+15*'1.4 Øvrige forutsetninger'!$C$58+30*'1.4 Øvrige forutsetninger'!$C$59+MAXA(0,'1.1 Alternativ A'!M205-60)*'1.4 Øvrige forutsetninger'!$C$60,IF('1.1 Alternativ A'!M205&gt;30,15*'1.4 Øvrige forutsetninger'!$C$57+15*'1.4 Øvrige forutsetninger'!$C$58+MAXA(0,'1.1 Alternativ A'!M205-30)*'1.4 Øvrige forutsetninger'!$C$59,IF('1.1 Alternativ A'!M205&gt;15,15*'1.4 Øvrige forutsetninger'!$C$57+MAXA(0,'1.1 Alternativ A'!M205-15)*'1.4 Øvrige forutsetninger'!$C$58,'1.1 Alternativ A'!M205*'1.4 Øvrige forutsetninger'!$C$57)))),0)</f>
        <v>0</v>
      </c>
      <c r="M15" s="1">
        <f ca="1">IFERROR(IF('1.1 Alternativ A'!N205&gt;120,15*'1.4 Øvrige forutsetninger'!$C$57+15*'1.4 Øvrige forutsetninger'!$C$58+30*'1.4 Øvrige forutsetninger'!$C$59+60*'1.4 Øvrige forutsetninger'!$C$60+MAXA(0,'1.1 Alternativ A'!N205-120)*'1.4 Øvrige forutsetninger'!$C$61,IF('1.1 Alternativ A'!N205&gt;60,15*'1.4 Øvrige forutsetninger'!$C$57+15*'1.4 Øvrige forutsetninger'!$C$58+30*'1.4 Øvrige forutsetninger'!$C$59+MAXA(0,'1.1 Alternativ A'!N205-60)*'1.4 Øvrige forutsetninger'!$C$60,IF('1.1 Alternativ A'!N205&gt;30,15*'1.4 Øvrige forutsetninger'!$C$57+15*'1.4 Øvrige forutsetninger'!$C$58+MAXA(0,'1.1 Alternativ A'!N205-30)*'1.4 Øvrige forutsetninger'!$C$59,IF('1.1 Alternativ A'!N205&gt;15,15*'1.4 Øvrige forutsetninger'!$C$57+MAXA(0,'1.1 Alternativ A'!N205-15)*'1.4 Øvrige forutsetninger'!$C$58,'1.1 Alternativ A'!N205*'1.4 Øvrige forutsetninger'!$C$57)))),0)</f>
        <v>0</v>
      </c>
      <c r="N15" s="1">
        <f ca="1">IFERROR(IF('1.1 Alternativ A'!O205&gt;120,15*'1.4 Øvrige forutsetninger'!$C$57+15*'1.4 Øvrige forutsetninger'!$C$58+30*'1.4 Øvrige forutsetninger'!$C$59+60*'1.4 Øvrige forutsetninger'!$C$60+MAXA(0,'1.1 Alternativ A'!O205-120)*'1.4 Øvrige forutsetninger'!$C$61,IF('1.1 Alternativ A'!O205&gt;60,15*'1.4 Øvrige forutsetninger'!$C$57+15*'1.4 Øvrige forutsetninger'!$C$58+30*'1.4 Øvrige forutsetninger'!$C$59+MAXA(0,'1.1 Alternativ A'!O205-60)*'1.4 Øvrige forutsetninger'!$C$60,IF('1.1 Alternativ A'!O205&gt;30,15*'1.4 Øvrige forutsetninger'!$C$57+15*'1.4 Øvrige forutsetninger'!$C$58+MAXA(0,'1.1 Alternativ A'!O205-30)*'1.4 Øvrige forutsetninger'!$C$59,IF('1.1 Alternativ A'!O205&gt;15,15*'1.4 Øvrige forutsetninger'!$C$57+MAXA(0,'1.1 Alternativ A'!O205-15)*'1.4 Øvrige forutsetninger'!$C$58,'1.1 Alternativ A'!O205*'1.4 Øvrige forutsetninger'!$C$57)))),0)</f>
        <v>0</v>
      </c>
      <c r="O15" s="1">
        <f ca="1">IFERROR(IF('1.1 Alternativ A'!P205&gt;120,15*'1.4 Øvrige forutsetninger'!$C$57+15*'1.4 Øvrige forutsetninger'!$C$58+30*'1.4 Øvrige forutsetninger'!$C$59+60*'1.4 Øvrige forutsetninger'!$C$60+MAXA(0,'1.1 Alternativ A'!P205-120)*'1.4 Øvrige forutsetninger'!$C$61,IF('1.1 Alternativ A'!P205&gt;60,15*'1.4 Øvrige forutsetninger'!$C$57+15*'1.4 Øvrige forutsetninger'!$C$58+30*'1.4 Øvrige forutsetninger'!$C$59+MAXA(0,'1.1 Alternativ A'!P205-60)*'1.4 Øvrige forutsetninger'!$C$60,IF('1.1 Alternativ A'!P205&gt;30,15*'1.4 Øvrige forutsetninger'!$C$57+15*'1.4 Øvrige forutsetninger'!$C$58+MAXA(0,'1.1 Alternativ A'!P205-30)*'1.4 Øvrige forutsetninger'!$C$59,IF('1.1 Alternativ A'!P205&gt;15,15*'1.4 Øvrige forutsetninger'!$C$57+MAXA(0,'1.1 Alternativ A'!P205-15)*'1.4 Øvrige forutsetninger'!$C$58,'1.1 Alternativ A'!P205*'1.4 Øvrige forutsetninger'!$C$57)))),0)</f>
        <v>0</v>
      </c>
      <c r="P15" s="1">
        <f ca="1">IFERROR(IF('1.1 Alternativ A'!Q205&gt;120,15*'1.4 Øvrige forutsetninger'!$C$57+15*'1.4 Øvrige forutsetninger'!$C$58+30*'1.4 Øvrige forutsetninger'!$C$59+60*'1.4 Øvrige forutsetninger'!$C$60+MAXA(0,'1.1 Alternativ A'!Q205-120)*'1.4 Øvrige forutsetninger'!$C$61,IF('1.1 Alternativ A'!Q205&gt;60,15*'1.4 Øvrige forutsetninger'!$C$57+15*'1.4 Øvrige forutsetninger'!$C$58+30*'1.4 Øvrige forutsetninger'!$C$59+MAXA(0,'1.1 Alternativ A'!Q205-60)*'1.4 Øvrige forutsetninger'!$C$60,IF('1.1 Alternativ A'!Q205&gt;30,15*'1.4 Øvrige forutsetninger'!$C$57+15*'1.4 Øvrige forutsetninger'!$C$58+MAXA(0,'1.1 Alternativ A'!Q205-30)*'1.4 Øvrige forutsetninger'!$C$59,IF('1.1 Alternativ A'!Q205&gt;15,15*'1.4 Øvrige forutsetninger'!$C$57+MAXA(0,'1.1 Alternativ A'!Q205-15)*'1.4 Øvrige forutsetninger'!$C$58,'1.1 Alternativ A'!Q205*'1.4 Øvrige forutsetninger'!$C$57)))),0)</f>
        <v>0</v>
      </c>
      <c r="Q15" s="1">
        <f ca="1">IFERROR(IF('1.1 Alternativ A'!R205&gt;120,15*'1.4 Øvrige forutsetninger'!$C$57+15*'1.4 Øvrige forutsetninger'!$C$58+30*'1.4 Øvrige forutsetninger'!$C$59+60*'1.4 Øvrige forutsetninger'!$C$60+MAXA(0,'1.1 Alternativ A'!R205-120)*'1.4 Øvrige forutsetninger'!$C$61,IF('1.1 Alternativ A'!R205&gt;60,15*'1.4 Øvrige forutsetninger'!$C$57+15*'1.4 Øvrige forutsetninger'!$C$58+30*'1.4 Øvrige forutsetninger'!$C$59+MAXA(0,'1.1 Alternativ A'!R205-60)*'1.4 Øvrige forutsetninger'!$C$60,IF('1.1 Alternativ A'!R205&gt;30,15*'1.4 Øvrige forutsetninger'!$C$57+15*'1.4 Øvrige forutsetninger'!$C$58+MAXA(0,'1.1 Alternativ A'!R205-30)*'1.4 Øvrige forutsetninger'!$C$59,IF('1.1 Alternativ A'!R205&gt;15,15*'1.4 Øvrige forutsetninger'!$C$57+MAXA(0,'1.1 Alternativ A'!R205-15)*'1.4 Øvrige forutsetninger'!$C$58,'1.1 Alternativ A'!R205*'1.4 Øvrige forutsetninger'!$C$57)))),0)</f>
        <v>0</v>
      </c>
      <c r="R15" s="1">
        <f ca="1">IFERROR(IF('1.1 Alternativ A'!S205&gt;120,15*'1.4 Øvrige forutsetninger'!$C$57+15*'1.4 Øvrige forutsetninger'!$C$58+30*'1.4 Øvrige forutsetninger'!$C$59+60*'1.4 Øvrige forutsetninger'!$C$60+MAXA(0,'1.1 Alternativ A'!S205-120)*'1.4 Øvrige forutsetninger'!$C$61,IF('1.1 Alternativ A'!S205&gt;60,15*'1.4 Øvrige forutsetninger'!$C$57+15*'1.4 Øvrige forutsetninger'!$C$58+30*'1.4 Øvrige forutsetninger'!$C$59+MAXA(0,'1.1 Alternativ A'!S205-60)*'1.4 Øvrige forutsetninger'!$C$60,IF('1.1 Alternativ A'!S205&gt;30,15*'1.4 Øvrige forutsetninger'!$C$57+15*'1.4 Øvrige forutsetninger'!$C$58+MAXA(0,'1.1 Alternativ A'!S205-30)*'1.4 Øvrige forutsetninger'!$C$59,IF('1.1 Alternativ A'!S205&gt;15,15*'1.4 Øvrige forutsetninger'!$C$57+MAXA(0,'1.1 Alternativ A'!S205-15)*'1.4 Øvrige forutsetninger'!$C$58,'1.1 Alternativ A'!S205*'1.4 Øvrige forutsetninger'!$C$57)))),0)</f>
        <v>0</v>
      </c>
      <c r="S15" s="1">
        <f ca="1">IFERROR(IF('1.1 Alternativ A'!T205&gt;120,15*'1.4 Øvrige forutsetninger'!$C$57+15*'1.4 Øvrige forutsetninger'!$C$58+30*'1.4 Øvrige forutsetninger'!$C$59+60*'1.4 Øvrige forutsetninger'!$C$60+MAXA(0,'1.1 Alternativ A'!T205-120)*'1.4 Øvrige forutsetninger'!$C$61,IF('1.1 Alternativ A'!T205&gt;60,15*'1.4 Øvrige forutsetninger'!$C$57+15*'1.4 Øvrige forutsetninger'!$C$58+30*'1.4 Øvrige forutsetninger'!$C$59+MAXA(0,'1.1 Alternativ A'!T205-60)*'1.4 Øvrige forutsetninger'!$C$60,IF('1.1 Alternativ A'!T205&gt;30,15*'1.4 Øvrige forutsetninger'!$C$57+15*'1.4 Øvrige forutsetninger'!$C$58+MAXA(0,'1.1 Alternativ A'!T205-30)*'1.4 Øvrige forutsetninger'!$C$59,IF('1.1 Alternativ A'!T205&gt;15,15*'1.4 Øvrige forutsetninger'!$C$57+MAXA(0,'1.1 Alternativ A'!T205-15)*'1.4 Øvrige forutsetninger'!$C$58,'1.1 Alternativ A'!T205*'1.4 Øvrige forutsetninger'!$C$57)))),0)</f>
        <v>0</v>
      </c>
      <c r="T15" s="1">
        <f ca="1">IFERROR(IF('1.1 Alternativ A'!U205&gt;120,15*'1.4 Øvrige forutsetninger'!$C$57+15*'1.4 Øvrige forutsetninger'!$C$58+30*'1.4 Øvrige forutsetninger'!$C$59+60*'1.4 Øvrige forutsetninger'!$C$60+MAXA(0,'1.1 Alternativ A'!U205-120)*'1.4 Øvrige forutsetninger'!$C$61,IF('1.1 Alternativ A'!U205&gt;60,15*'1.4 Øvrige forutsetninger'!$C$57+15*'1.4 Øvrige forutsetninger'!$C$58+30*'1.4 Øvrige forutsetninger'!$C$59+MAXA(0,'1.1 Alternativ A'!U205-60)*'1.4 Øvrige forutsetninger'!$C$60,IF('1.1 Alternativ A'!U205&gt;30,15*'1.4 Øvrige forutsetninger'!$C$57+15*'1.4 Øvrige forutsetninger'!$C$58+MAXA(0,'1.1 Alternativ A'!U205-30)*'1.4 Øvrige forutsetninger'!$C$59,IF('1.1 Alternativ A'!U205&gt;15,15*'1.4 Øvrige forutsetninger'!$C$57+MAXA(0,'1.1 Alternativ A'!U205-15)*'1.4 Øvrige forutsetninger'!$C$58,'1.1 Alternativ A'!U205*'1.4 Øvrige forutsetninger'!$C$57)))),0)</f>
        <v>0</v>
      </c>
      <c r="U15" s="1">
        <f ca="1">IFERROR(IF('1.1 Alternativ A'!V205&gt;120,15*'1.4 Øvrige forutsetninger'!$C$57+15*'1.4 Øvrige forutsetninger'!$C$58+30*'1.4 Øvrige forutsetninger'!$C$59+60*'1.4 Øvrige forutsetninger'!$C$60+MAXA(0,'1.1 Alternativ A'!V205-120)*'1.4 Øvrige forutsetninger'!$C$61,IF('1.1 Alternativ A'!V205&gt;60,15*'1.4 Øvrige forutsetninger'!$C$57+15*'1.4 Øvrige forutsetninger'!$C$58+30*'1.4 Øvrige forutsetninger'!$C$59+MAXA(0,'1.1 Alternativ A'!V205-60)*'1.4 Øvrige forutsetninger'!$C$60,IF('1.1 Alternativ A'!V205&gt;30,15*'1.4 Øvrige forutsetninger'!$C$57+15*'1.4 Øvrige forutsetninger'!$C$58+MAXA(0,'1.1 Alternativ A'!V205-30)*'1.4 Øvrige forutsetninger'!$C$59,IF('1.1 Alternativ A'!V205&gt;15,15*'1.4 Øvrige forutsetninger'!$C$57+MAXA(0,'1.1 Alternativ A'!V205-15)*'1.4 Øvrige forutsetninger'!$C$58,'1.1 Alternativ A'!V205*'1.4 Øvrige forutsetninger'!$C$57)))),0)</f>
        <v>0</v>
      </c>
      <c r="V15" s="1">
        <f ca="1">IFERROR(IF('1.1 Alternativ A'!W205&gt;120,15*'1.4 Øvrige forutsetninger'!$C$57+15*'1.4 Øvrige forutsetninger'!$C$58+30*'1.4 Øvrige forutsetninger'!$C$59+60*'1.4 Øvrige forutsetninger'!$C$60+MAXA(0,'1.1 Alternativ A'!W205-120)*'1.4 Øvrige forutsetninger'!$C$61,IF('1.1 Alternativ A'!W205&gt;60,15*'1.4 Øvrige forutsetninger'!$C$57+15*'1.4 Øvrige forutsetninger'!$C$58+30*'1.4 Øvrige forutsetninger'!$C$59+MAXA(0,'1.1 Alternativ A'!W205-60)*'1.4 Øvrige forutsetninger'!$C$60,IF('1.1 Alternativ A'!W205&gt;30,15*'1.4 Øvrige forutsetninger'!$C$57+15*'1.4 Øvrige forutsetninger'!$C$58+MAXA(0,'1.1 Alternativ A'!W205-30)*'1.4 Øvrige forutsetninger'!$C$59,IF('1.1 Alternativ A'!W205&gt;15,15*'1.4 Øvrige forutsetninger'!$C$57+MAXA(0,'1.1 Alternativ A'!W205-15)*'1.4 Øvrige forutsetninger'!$C$58,'1.1 Alternativ A'!W205*'1.4 Øvrige forutsetninger'!$C$57)))),0)</f>
        <v>0</v>
      </c>
      <c r="W15" s="1">
        <f ca="1">IFERROR(IF('1.1 Alternativ A'!X205&gt;120,15*'1.4 Øvrige forutsetninger'!$C$57+15*'1.4 Øvrige forutsetninger'!$C$58+30*'1.4 Øvrige forutsetninger'!$C$59+60*'1.4 Øvrige forutsetninger'!$C$60+MAXA(0,'1.1 Alternativ A'!X205-120)*'1.4 Øvrige forutsetninger'!$C$61,IF('1.1 Alternativ A'!X205&gt;60,15*'1.4 Øvrige forutsetninger'!$C$57+15*'1.4 Øvrige forutsetninger'!$C$58+30*'1.4 Øvrige forutsetninger'!$C$59+MAXA(0,'1.1 Alternativ A'!X205-60)*'1.4 Øvrige forutsetninger'!$C$60,IF('1.1 Alternativ A'!X205&gt;30,15*'1.4 Øvrige forutsetninger'!$C$57+15*'1.4 Øvrige forutsetninger'!$C$58+MAXA(0,'1.1 Alternativ A'!X205-30)*'1.4 Øvrige forutsetninger'!$C$59,IF('1.1 Alternativ A'!X205&gt;15,15*'1.4 Øvrige forutsetninger'!$C$57+MAXA(0,'1.1 Alternativ A'!X205-15)*'1.4 Øvrige forutsetninger'!$C$58,'1.1 Alternativ A'!X205*'1.4 Øvrige forutsetninger'!$C$57)))),0)</f>
        <v>0</v>
      </c>
      <c r="X15" s="1">
        <f ca="1">IFERROR(IF('1.1 Alternativ A'!Y205&gt;120,15*'1.4 Øvrige forutsetninger'!$C$57+15*'1.4 Øvrige forutsetninger'!$C$58+30*'1.4 Øvrige forutsetninger'!$C$59+60*'1.4 Øvrige forutsetninger'!$C$60+MAXA(0,'1.1 Alternativ A'!Y205-120)*'1.4 Øvrige forutsetninger'!$C$61,IF('1.1 Alternativ A'!Y205&gt;60,15*'1.4 Øvrige forutsetninger'!$C$57+15*'1.4 Øvrige forutsetninger'!$C$58+30*'1.4 Øvrige forutsetninger'!$C$59+MAXA(0,'1.1 Alternativ A'!Y205-60)*'1.4 Øvrige forutsetninger'!$C$60,IF('1.1 Alternativ A'!Y205&gt;30,15*'1.4 Øvrige forutsetninger'!$C$57+15*'1.4 Øvrige forutsetninger'!$C$58+MAXA(0,'1.1 Alternativ A'!Y205-30)*'1.4 Øvrige forutsetninger'!$C$59,IF('1.1 Alternativ A'!Y205&gt;15,15*'1.4 Øvrige forutsetninger'!$C$57+MAXA(0,'1.1 Alternativ A'!Y205-15)*'1.4 Øvrige forutsetninger'!$C$58,'1.1 Alternativ A'!Y205*'1.4 Øvrige forutsetninger'!$C$57)))),0)</f>
        <v>0</v>
      </c>
      <c r="Y15" s="1">
        <f ca="1">IFERROR(IF('1.1 Alternativ A'!Z205&gt;120,15*'1.4 Øvrige forutsetninger'!$C$57+15*'1.4 Øvrige forutsetninger'!$C$58+30*'1.4 Øvrige forutsetninger'!$C$59+60*'1.4 Øvrige forutsetninger'!$C$60+MAXA(0,'1.1 Alternativ A'!Z205-120)*'1.4 Øvrige forutsetninger'!$C$61,IF('1.1 Alternativ A'!Z205&gt;60,15*'1.4 Øvrige forutsetninger'!$C$57+15*'1.4 Øvrige forutsetninger'!$C$58+30*'1.4 Øvrige forutsetninger'!$C$59+MAXA(0,'1.1 Alternativ A'!Z205-60)*'1.4 Øvrige forutsetninger'!$C$60,IF('1.1 Alternativ A'!Z205&gt;30,15*'1.4 Øvrige forutsetninger'!$C$57+15*'1.4 Øvrige forutsetninger'!$C$58+MAXA(0,'1.1 Alternativ A'!Z205-30)*'1.4 Øvrige forutsetninger'!$C$59,IF('1.1 Alternativ A'!Z205&gt;15,15*'1.4 Øvrige forutsetninger'!$C$57+MAXA(0,'1.1 Alternativ A'!Z205-15)*'1.4 Øvrige forutsetninger'!$C$58,'1.1 Alternativ A'!Z205*'1.4 Øvrige forutsetninger'!$C$57)))),0)</f>
        <v>0</v>
      </c>
      <c r="Z15" s="1">
        <f ca="1">IFERROR(IF('1.1 Alternativ A'!AA205&gt;120,15*'1.4 Øvrige forutsetninger'!$C$57+15*'1.4 Øvrige forutsetninger'!$C$58+30*'1.4 Øvrige forutsetninger'!$C$59+60*'1.4 Øvrige forutsetninger'!$C$60+MAXA(0,'1.1 Alternativ A'!AA205-120)*'1.4 Øvrige forutsetninger'!$C$61,IF('1.1 Alternativ A'!AA205&gt;60,15*'1.4 Øvrige forutsetninger'!$C$57+15*'1.4 Øvrige forutsetninger'!$C$58+30*'1.4 Øvrige forutsetninger'!$C$59+MAXA(0,'1.1 Alternativ A'!AA205-60)*'1.4 Øvrige forutsetninger'!$C$60,IF('1.1 Alternativ A'!AA205&gt;30,15*'1.4 Øvrige forutsetninger'!$C$57+15*'1.4 Øvrige forutsetninger'!$C$58+MAXA(0,'1.1 Alternativ A'!AA205-30)*'1.4 Øvrige forutsetninger'!$C$59,IF('1.1 Alternativ A'!AA205&gt;15,15*'1.4 Øvrige forutsetninger'!$C$57+MAXA(0,'1.1 Alternativ A'!AA205-15)*'1.4 Øvrige forutsetninger'!$C$58,'1.1 Alternativ A'!AA205*'1.4 Øvrige forutsetninger'!$C$57)))),0)</f>
        <v>0</v>
      </c>
      <c r="AA15" s="1">
        <f ca="1">IFERROR(IF('1.1 Alternativ A'!AB205&gt;120,15*'1.4 Øvrige forutsetninger'!$C$57+15*'1.4 Øvrige forutsetninger'!$C$58+30*'1.4 Øvrige forutsetninger'!$C$59+60*'1.4 Øvrige forutsetninger'!$C$60+MAXA(0,'1.1 Alternativ A'!AB205-120)*'1.4 Øvrige forutsetninger'!$C$61,IF('1.1 Alternativ A'!AB205&gt;60,15*'1.4 Øvrige forutsetninger'!$C$57+15*'1.4 Øvrige forutsetninger'!$C$58+30*'1.4 Øvrige forutsetninger'!$C$59+MAXA(0,'1.1 Alternativ A'!AB205-60)*'1.4 Øvrige forutsetninger'!$C$60,IF('1.1 Alternativ A'!AB205&gt;30,15*'1.4 Øvrige forutsetninger'!$C$57+15*'1.4 Øvrige forutsetninger'!$C$58+MAXA(0,'1.1 Alternativ A'!AB205-30)*'1.4 Øvrige forutsetninger'!$C$59,IF('1.1 Alternativ A'!AB205&gt;15,15*'1.4 Øvrige forutsetninger'!$C$57+MAXA(0,'1.1 Alternativ A'!AB205-15)*'1.4 Øvrige forutsetninger'!$C$58,'1.1 Alternativ A'!AB205*'1.4 Øvrige forutsetninger'!$C$57)))),0)</f>
        <v>0</v>
      </c>
      <c r="AB15" s="1">
        <f ca="1">IFERROR(IF('1.1 Alternativ A'!AC205&gt;120,15*'1.4 Øvrige forutsetninger'!$C$57+15*'1.4 Øvrige forutsetninger'!$C$58+30*'1.4 Øvrige forutsetninger'!$C$59+60*'1.4 Øvrige forutsetninger'!$C$60+MAXA(0,'1.1 Alternativ A'!AC205-120)*'1.4 Øvrige forutsetninger'!$C$61,IF('1.1 Alternativ A'!AC205&gt;60,15*'1.4 Øvrige forutsetninger'!$C$57+15*'1.4 Øvrige forutsetninger'!$C$58+30*'1.4 Øvrige forutsetninger'!$C$59+MAXA(0,'1.1 Alternativ A'!AC205-60)*'1.4 Øvrige forutsetninger'!$C$60,IF('1.1 Alternativ A'!AC205&gt;30,15*'1.4 Øvrige forutsetninger'!$C$57+15*'1.4 Øvrige forutsetninger'!$C$58+MAXA(0,'1.1 Alternativ A'!AC205-30)*'1.4 Øvrige forutsetninger'!$C$59,IF('1.1 Alternativ A'!AC205&gt;15,15*'1.4 Øvrige forutsetninger'!$C$57+MAXA(0,'1.1 Alternativ A'!AC205-15)*'1.4 Øvrige forutsetninger'!$C$58,'1.1 Alternativ A'!AC205*'1.4 Øvrige forutsetninger'!$C$57)))),0)</f>
        <v>0</v>
      </c>
      <c r="AC15" s="1">
        <f ca="1">IFERROR(IF('1.1 Alternativ A'!AD205&gt;120,15*'1.4 Øvrige forutsetninger'!$C$57+15*'1.4 Øvrige forutsetninger'!$C$58+30*'1.4 Øvrige forutsetninger'!$C$59+60*'1.4 Øvrige forutsetninger'!$C$60+MAXA(0,'1.1 Alternativ A'!AD205-120)*'1.4 Øvrige forutsetninger'!$C$61,IF('1.1 Alternativ A'!AD205&gt;60,15*'1.4 Øvrige forutsetninger'!$C$57+15*'1.4 Øvrige forutsetninger'!$C$58+30*'1.4 Øvrige forutsetninger'!$C$59+MAXA(0,'1.1 Alternativ A'!AD205-60)*'1.4 Øvrige forutsetninger'!$C$60,IF('1.1 Alternativ A'!AD205&gt;30,15*'1.4 Øvrige forutsetninger'!$C$57+15*'1.4 Øvrige forutsetninger'!$C$58+MAXA(0,'1.1 Alternativ A'!AD205-30)*'1.4 Øvrige forutsetninger'!$C$59,IF('1.1 Alternativ A'!AD205&gt;15,15*'1.4 Øvrige forutsetninger'!$C$57+MAXA(0,'1.1 Alternativ A'!AD205-15)*'1.4 Øvrige forutsetninger'!$C$58,'1.1 Alternativ A'!AD205*'1.4 Øvrige forutsetninger'!$C$57)))),0)</f>
        <v>0</v>
      </c>
      <c r="AD15" s="1">
        <f ca="1">IFERROR(IF('1.1 Alternativ A'!AE205&gt;120,15*'1.4 Øvrige forutsetninger'!$C$57+15*'1.4 Øvrige forutsetninger'!$C$58+30*'1.4 Øvrige forutsetninger'!$C$59+60*'1.4 Øvrige forutsetninger'!$C$60+MAXA(0,'1.1 Alternativ A'!AE205-120)*'1.4 Øvrige forutsetninger'!$C$61,IF('1.1 Alternativ A'!AE205&gt;60,15*'1.4 Øvrige forutsetninger'!$C$57+15*'1.4 Øvrige forutsetninger'!$C$58+30*'1.4 Øvrige forutsetninger'!$C$59+MAXA(0,'1.1 Alternativ A'!AE205-60)*'1.4 Øvrige forutsetninger'!$C$60,IF('1.1 Alternativ A'!AE205&gt;30,15*'1.4 Øvrige forutsetninger'!$C$57+15*'1.4 Øvrige forutsetninger'!$C$58+MAXA(0,'1.1 Alternativ A'!AE205-30)*'1.4 Øvrige forutsetninger'!$C$59,IF('1.1 Alternativ A'!AE205&gt;15,15*'1.4 Øvrige forutsetninger'!$C$57+MAXA(0,'1.1 Alternativ A'!AE205-15)*'1.4 Øvrige forutsetninger'!$C$58,'1.1 Alternativ A'!AE205*'1.4 Øvrige forutsetninger'!$C$57)))),0)</f>
        <v>0</v>
      </c>
      <c r="AE15" s="1">
        <f ca="1">IFERROR(IF('1.1 Alternativ A'!AF205&gt;120,15*'1.4 Øvrige forutsetninger'!$C$57+15*'1.4 Øvrige forutsetninger'!$C$58+30*'1.4 Øvrige forutsetninger'!$C$59+60*'1.4 Øvrige forutsetninger'!$C$60+MAXA(0,'1.1 Alternativ A'!AF205-120)*'1.4 Øvrige forutsetninger'!$C$61,IF('1.1 Alternativ A'!AF205&gt;60,15*'1.4 Øvrige forutsetninger'!$C$57+15*'1.4 Øvrige forutsetninger'!$C$58+30*'1.4 Øvrige forutsetninger'!$C$59+MAXA(0,'1.1 Alternativ A'!AF205-60)*'1.4 Øvrige forutsetninger'!$C$60,IF('1.1 Alternativ A'!AF205&gt;30,15*'1.4 Øvrige forutsetninger'!$C$57+15*'1.4 Øvrige forutsetninger'!$C$58+MAXA(0,'1.1 Alternativ A'!AF205-30)*'1.4 Øvrige forutsetninger'!$C$59,IF('1.1 Alternativ A'!AF205&gt;15,15*'1.4 Øvrige forutsetninger'!$C$57+MAXA(0,'1.1 Alternativ A'!AF205-15)*'1.4 Øvrige forutsetninger'!$C$58,'1.1 Alternativ A'!AF205*'1.4 Øvrige forutsetninger'!$C$57)))),0)</f>
        <v>0</v>
      </c>
      <c r="AF15" s="1">
        <f ca="1">IFERROR(IF('1.1 Alternativ A'!AG205&gt;120,15*'1.4 Øvrige forutsetninger'!$C$57+15*'1.4 Øvrige forutsetninger'!$C$58+30*'1.4 Øvrige forutsetninger'!$C$59+60*'1.4 Øvrige forutsetninger'!$C$60+MAXA(0,'1.1 Alternativ A'!AG205-120)*'1.4 Øvrige forutsetninger'!$C$61,IF('1.1 Alternativ A'!AG205&gt;60,15*'1.4 Øvrige forutsetninger'!$C$57+15*'1.4 Øvrige forutsetninger'!$C$58+30*'1.4 Øvrige forutsetninger'!$C$59+MAXA(0,'1.1 Alternativ A'!AG205-60)*'1.4 Øvrige forutsetninger'!$C$60,IF('1.1 Alternativ A'!AG205&gt;30,15*'1.4 Øvrige forutsetninger'!$C$57+15*'1.4 Øvrige forutsetninger'!$C$58+MAXA(0,'1.1 Alternativ A'!AG205-30)*'1.4 Øvrige forutsetninger'!$C$59,IF('1.1 Alternativ A'!AG205&gt;15,15*'1.4 Øvrige forutsetninger'!$C$57+MAXA(0,'1.1 Alternativ A'!AG205-15)*'1.4 Øvrige forutsetninger'!$C$58,'1.1 Alternativ A'!AG205*'1.4 Øvrige forutsetninger'!$C$57)))),0)</f>
        <v>0</v>
      </c>
    </row>
    <row r="16" spans="2:32" x14ac:dyDescent="0.2">
      <c r="B16" s="1" t="str">
        <f ca="1">IF(OFFSET('1.1 Alternativ A'!$E$19,0,ROW()-ROW($B$12))&gt;0,OFFSET('1.1 Alternativ A'!$E$19,0,ROW()-ROW($B$12)),"")</f>
        <v/>
      </c>
      <c r="C16" s="1">
        <f ca="1">IFERROR(IF('1.1 Alternativ A'!D206&gt;120,15*'1.4 Øvrige forutsetninger'!$C$57+15*'1.4 Øvrige forutsetninger'!$C$58+30*'1.4 Øvrige forutsetninger'!$C$59+60*'1.4 Øvrige forutsetninger'!$C$60+MAXA(0,'1.1 Alternativ A'!D206-120)*'1.4 Øvrige forutsetninger'!$C$61,IF('1.1 Alternativ A'!D206&gt;60,15*'1.4 Øvrige forutsetninger'!$C$57+15*'1.4 Øvrige forutsetninger'!$C$58+30*'1.4 Øvrige forutsetninger'!$C$59+MAXA(0,'1.1 Alternativ A'!D206-60)*'1.4 Øvrige forutsetninger'!$C$60,IF('1.1 Alternativ A'!D206&gt;30,15*'1.4 Øvrige forutsetninger'!$C$57+15*'1.4 Øvrige forutsetninger'!$C$58+MAXA(0,'1.1 Alternativ A'!D206-30)*'1.4 Øvrige forutsetninger'!$C$59,IF('1.1 Alternativ A'!D206&gt;15,15*'1.4 Øvrige forutsetninger'!$C$57+MAXA(0,'1.1 Alternativ A'!D206-15)*'1.4 Øvrige forutsetninger'!$C$58,'1.1 Alternativ A'!D206*'1.4 Øvrige forutsetninger'!$C$57)))),0)</f>
        <v>0</v>
      </c>
      <c r="D16" s="1">
        <f ca="1">IFERROR(IF('1.1 Alternativ A'!E206&gt;120,15*'1.4 Øvrige forutsetninger'!$C$57+15*'1.4 Øvrige forutsetninger'!$C$58+30*'1.4 Øvrige forutsetninger'!$C$59+60*'1.4 Øvrige forutsetninger'!$C$60+MAXA(0,'1.1 Alternativ A'!E206-120)*'1.4 Øvrige forutsetninger'!$C$61,IF('1.1 Alternativ A'!E206&gt;60,15*'1.4 Øvrige forutsetninger'!$C$57+15*'1.4 Øvrige forutsetninger'!$C$58+30*'1.4 Øvrige forutsetninger'!$C$59+MAXA(0,'1.1 Alternativ A'!E206-60)*'1.4 Øvrige forutsetninger'!$C$60,IF('1.1 Alternativ A'!E206&gt;30,15*'1.4 Øvrige forutsetninger'!$C$57+15*'1.4 Øvrige forutsetninger'!$C$58+MAXA(0,'1.1 Alternativ A'!E206-30)*'1.4 Øvrige forutsetninger'!$C$59,IF('1.1 Alternativ A'!E206&gt;15,15*'1.4 Øvrige forutsetninger'!$C$57+MAXA(0,'1.1 Alternativ A'!E206-15)*'1.4 Øvrige forutsetninger'!$C$58,'1.1 Alternativ A'!E206*'1.4 Øvrige forutsetninger'!$C$57)))),0)</f>
        <v>0</v>
      </c>
      <c r="E16" s="1">
        <f ca="1">IFERROR(IF('1.1 Alternativ A'!F206&gt;120,15*'1.4 Øvrige forutsetninger'!$C$57+15*'1.4 Øvrige forutsetninger'!$C$58+30*'1.4 Øvrige forutsetninger'!$C$59+60*'1.4 Øvrige forutsetninger'!$C$60+MAXA(0,'1.1 Alternativ A'!F206-120)*'1.4 Øvrige forutsetninger'!$C$61,IF('1.1 Alternativ A'!F206&gt;60,15*'1.4 Øvrige forutsetninger'!$C$57+15*'1.4 Øvrige forutsetninger'!$C$58+30*'1.4 Øvrige forutsetninger'!$C$59+MAXA(0,'1.1 Alternativ A'!F206-60)*'1.4 Øvrige forutsetninger'!$C$60,IF('1.1 Alternativ A'!F206&gt;30,15*'1.4 Øvrige forutsetninger'!$C$57+15*'1.4 Øvrige forutsetninger'!$C$58+MAXA(0,'1.1 Alternativ A'!F206-30)*'1.4 Øvrige forutsetninger'!$C$59,IF('1.1 Alternativ A'!F206&gt;15,15*'1.4 Øvrige forutsetninger'!$C$57+MAXA(0,'1.1 Alternativ A'!F206-15)*'1.4 Øvrige forutsetninger'!$C$58,'1.1 Alternativ A'!F206*'1.4 Øvrige forutsetninger'!$C$57)))),0)</f>
        <v>0</v>
      </c>
      <c r="F16" s="1">
        <f ca="1">IFERROR(IF('1.1 Alternativ A'!G206&gt;120,15*'1.4 Øvrige forutsetninger'!$C$57+15*'1.4 Øvrige forutsetninger'!$C$58+30*'1.4 Øvrige forutsetninger'!$C$59+60*'1.4 Øvrige forutsetninger'!$C$60+MAXA(0,'1.1 Alternativ A'!G206-120)*'1.4 Øvrige forutsetninger'!$C$61,IF('1.1 Alternativ A'!G206&gt;60,15*'1.4 Øvrige forutsetninger'!$C$57+15*'1.4 Øvrige forutsetninger'!$C$58+30*'1.4 Øvrige forutsetninger'!$C$59+MAXA(0,'1.1 Alternativ A'!G206-60)*'1.4 Øvrige forutsetninger'!$C$60,IF('1.1 Alternativ A'!G206&gt;30,15*'1.4 Øvrige forutsetninger'!$C$57+15*'1.4 Øvrige forutsetninger'!$C$58+MAXA(0,'1.1 Alternativ A'!G206-30)*'1.4 Øvrige forutsetninger'!$C$59,IF('1.1 Alternativ A'!G206&gt;15,15*'1.4 Øvrige forutsetninger'!$C$57+MAXA(0,'1.1 Alternativ A'!G206-15)*'1.4 Øvrige forutsetninger'!$C$58,'1.1 Alternativ A'!G206*'1.4 Øvrige forutsetninger'!$C$57)))),0)</f>
        <v>0</v>
      </c>
      <c r="G16" s="1">
        <f ca="1">IFERROR(IF('1.1 Alternativ A'!H206&gt;120,15*'1.4 Øvrige forutsetninger'!$C$57+15*'1.4 Øvrige forutsetninger'!$C$58+30*'1.4 Øvrige forutsetninger'!$C$59+60*'1.4 Øvrige forutsetninger'!$C$60+MAXA(0,'1.1 Alternativ A'!H206-120)*'1.4 Øvrige forutsetninger'!$C$61,IF('1.1 Alternativ A'!H206&gt;60,15*'1.4 Øvrige forutsetninger'!$C$57+15*'1.4 Øvrige forutsetninger'!$C$58+30*'1.4 Øvrige forutsetninger'!$C$59+MAXA(0,'1.1 Alternativ A'!H206-60)*'1.4 Øvrige forutsetninger'!$C$60,IF('1.1 Alternativ A'!H206&gt;30,15*'1.4 Øvrige forutsetninger'!$C$57+15*'1.4 Øvrige forutsetninger'!$C$58+MAXA(0,'1.1 Alternativ A'!H206-30)*'1.4 Øvrige forutsetninger'!$C$59,IF('1.1 Alternativ A'!H206&gt;15,15*'1.4 Øvrige forutsetninger'!$C$57+MAXA(0,'1.1 Alternativ A'!H206-15)*'1.4 Øvrige forutsetninger'!$C$58,'1.1 Alternativ A'!H206*'1.4 Øvrige forutsetninger'!$C$57)))),0)</f>
        <v>0</v>
      </c>
      <c r="H16" s="1">
        <f ca="1">IFERROR(IF('1.1 Alternativ A'!I206&gt;120,15*'1.4 Øvrige forutsetninger'!$C$57+15*'1.4 Øvrige forutsetninger'!$C$58+30*'1.4 Øvrige forutsetninger'!$C$59+60*'1.4 Øvrige forutsetninger'!$C$60+MAXA(0,'1.1 Alternativ A'!I206-120)*'1.4 Øvrige forutsetninger'!$C$61,IF('1.1 Alternativ A'!I206&gt;60,15*'1.4 Øvrige forutsetninger'!$C$57+15*'1.4 Øvrige forutsetninger'!$C$58+30*'1.4 Øvrige forutsetninger'!$C$59+MAXA(0,'1.1 Alternativ A'!I206-60)*'1.4 Øvrige forutsetninger'!$C$60,IF('1.1 Alternativ A'!I206&gt;30,15*'1.4 Øvrige forutsetninger'!$C$57+15*'1.4 Øvrige forutsetninger'!$C$58+MAXA(0,'1.1 Alternativ A'!I206-30)*'1.4 Øvrige forutsetninger'!$C$59,IF('1.1 Alternativ A'!I206&gt;15,15*'1.4 Øvrige forutsetninger'!$C$57+MAXA(0,'1.1 Alternativ A'!I206-15)*'1.4 Øvrige forutsetninger'!$C$58,'1.1 Alternativ A'!I206*'1.4 Øvrige forutsetninger'!$C$57)))),0)</f>
        <v>0</v>
      </c>
      <c r="I16" s="1">
        <f ca="1">IFERROR(IF('1.1 Alternativ A'!J206&gt;120,15*'1.4 Øvrige forutsetninger'!$C$57+15*'1.4 Øvrige forutsetninger'!$C$58+30*'1.4 Øvrige forutsetninger'!$C$59+60*'1.4 Øvrige forutsetninger'!$C$60+MAXA(0,'1.1 Alternativ A'!J206-120)*'1.4 Øvrige forutsetninger'!$C$61,IF('1.1 Alternativ A'!J206&gt;60,15*'1.4 Øvrige forutsetninger'!$C$57+15*'1.4 Øvrige forutsetninger'!$C$58+30*'1.4 Øvrige forutsetninger'!$C$59+MAXA(0,'1.1 Alternativ A'!J206-60)*'1.4 Øvrige forutsetninger'!$C$60,IF('1.1 Alternativ A'!J206&gt;30,15*'1.4 Øvrige forutsetninger'!$C$57+15*'1.4 Øvrige forutsetninger'!$C$58+MAXA(0,'1.1 Alternativ A'!J206-30)*'1.4 Øvrige forutsetninger'!$C$59,IF('1.1 Alternativ A'!J206&gt;15,15*'1.4 Øvrige forutsetninger'!$C$57+MAXA(0,'1.1 Alternativ A'!J206-15)*'1.4 Øvrige forutsetninger'!$C$58,'1.1 Alternativ A'!J206*'1.4 Øvrige forutsetninger'!$C$57)))),0)</f>
        <v>0</v>
      </c>
      <c r="J16" s="1">
        <f ca="1">IFERROR(IF('1.1 Alternativ A'!K206&gt;120,15*'1.4 Øvrige forutsetninger'!$C$57+15*'1.4 Øvrige forutsetninger'!$C$58+30*'1.4 Øvrige forutsetninger'!$C$59+60*'1.4 Øvrige forutsetninger'!$C$60+MAXA(0,'1.1 Alternativ A'!K206-120)*'1.4 Øvrige forutsetninger'!$C$61,IF('1.1 Alternativ A'!K206&gt;60,15*'1.4 Øvrige forutsetninger'!$C$57+15*'1.4 Øvrige forutsetninger'!$C$58+30*'1.4 Øvrige forutsetninger'!$C$59+MAXA(0,'1.1 Alternativ A'!K206-60)*'1.4 Øvrige forutsetninger'!$C$60,IF('1.1 Alternativ A'!K206&gt;30,15*'1.4 Øvrige forutsetninger'!$C$57+15*'1.4 Øvrige forutsetninger'!$C$58+MAXA(0,'1.1 Alternativ A'!K206-30)*'1.4 Øvrige forutsetninger'!$C$59,IF('1.1 Alternativ A'!K206&gt;15,15*'1.4 Øvrige forutsetninger'!$C$57+MAXA(0,'1.1 Alternativ A'!K206-15)*'1.4 Øvrige forutsetninger'!$C$58,'1.1 Alternativ A'!K206*'1.4 Øvrige forutsetninger'!$C$57)))),0)</f>
        <v>0</v>
      </c>
      <c r="K16" s="1">
        <f ca="1">IFERROR(IF('1.1 Alternativ A'!L206&gt;120,15*'1.4 Øvrige forutsetninger'!$C$57+15*'1.4 Øvrige forutsetninger'!$C$58+30*'1.4 Øvrige forutsetninger'!$C$59+60*'1.4 Øvrige forutsetninger'!$C$60+MAXA(0,'1.1 Alternativ A'!L206-120)*'1.4 Øvrige forutsetninger'!$C$61,IF('1.1 Alternativ A'!L206&gt;60,15*'1.4 Øvrige forutsetninger'!$C$57+15*'1.4 Øvrige forutsetninger'!$C$58+30*'1.4 Øvrige forutsetninger'!$C$59+MAXA(0,'1.1 Alternativ A'!L206-60)*'1.4 Øvrige forutsetninger'!$C$60,IF('1.1 Alternativ A'!L206&gt;30,15*'1.4 Øvrige forutsetninger'!$C$57+15*'1.4 Øvrige forutsetninger'!$C$58+MAXA(0,'1.1 Alternativ A'!L206-30)*'1.4 Øvrige forutsetninger'!$C$59,IF('1.1 Alternativ A'!L206&gt;15,15*'1.4 Øvrige forutsetninger'!$C$57+MAXA(0,'1.1 Alternativ A'!L206-15)*'1.4 Øvrige forutsetninger'!$C$58,'1.1 Alternativ A'!L206*'1.4 Øvrige forutsetninger'!$C$57)))),0)</f>
        <v>0</v>
      </c>
      <c r="L16" s="1">
        <f ca="1">IFERROR(IF('1.1 Alternativ A'!M206&gt;120,15*'1.4 Øvrige forutsetninger'!$C$57+15*'1.4 Øvrige forutsetninger'!$C$58+30*'1.4 Øvrige forutsetninger'!$C$59+60*'1.4 Øvrige forutsetninger'!$C$60+MAXA(0,'1.1 Alternativ A'!M206-120)*'1.4 Øvrige forutsetninger'!$C$61,IF('1.1 Alternativ A'!M206&gt;60,15*'1.4 Øvrige forutsetninger'!$C$57+15*'1.4 Øvrige forutsetninger'!$C$58+30*'1.4 Øvrige forutsetninger'!$C$59+MAXA(0,'1.1 Alternativ A'!M206-60)*'1.4 Øvrige forutsetninger'!$C$60,IF('1.1 Alternativ A'!M206&gt;30,15*'1.4 Øvrige forutsetninger'!$C$57+15*'1.4 Øvrige forutsetninger'!$C$58+MAXA(0,'1.1 Alternativ A'!M206-30)*'1.4 Øvrige forutsetninger'!$C$59,IF('1.1 Alternativ A'!M206&gt;15,15*'1.4 Øvrige forutsetninger'!$C$57+MAXA(0,'1.1 Alternativ A'!M206-15)*'1.4 Øvrige forutsetninger'!$C$58,'1.1 Alternativ A'!M206*'1.4 Øvrige forutsetninger'!$C$57)))),0)</f>
        <v>0</v>
      </c>
      <c r="M16" s="1">
        <f ca="1">IFERROR(IF('1.1 Alternativ A'!N206&gt;120,15*'1.4 Øvrige forutsetninger'!$C$57+15*'1.4 Øvrige forutsetninger'!$C$58+30*'1.4 Øvrige forutsetninger'!$C$59+60*'1.4 Øvrige forutsetninger'!$C$60+MAXA(0,'1.1 Alternativ A'!N206-120)*'1.4 Øvrige forutsetninger'!$C$61,IF('1.1 Alternativ A'!N206&gt;60,15*'1.4 Øvrige forutsetninger'!$C$57+15*'1.4 Øvrige forutsetninger'!$C$58+30*'1.4 Øvrige forutsetninger'!$C$59+MAXA(0,'1.1 Alternativ A'!N206-60)*'1.4 Øvrige forutsetninger'!$C$60,IF('1.1 Alternativ A'!N206&gt;30,15*'1.4 Øvrige forutsetninger'!$C$57+15*'1.4 Øvrige forutsetninger'!$C$58+MAXA(0,'1.1 Alternativ A'!N206-30)*'1.4 Øvrige forutsetninger'!$C$59,IF('1.1 Alternativ A'!N206&gt;15,15*'1.4 Øvrige forutsetninger'!$C$57+MAXA(0,'1.1 Alternativ A'!N206-15)*'1.4 Øvrige forutsetninger'!$C$58,'1.1 Alternativ A'!N206*'1.4 Øvrige forutsetninger'!$C$57)))),0)</f>
        <v>0</v>
      </c>
      <c r="N16" s="1">
        <f ca="1">IFERROR(IF('1.1 Alternativ A'!O206&gt;120,15*'1.4 Øvrige forutsetninger'!$C$57+15*'1.4 Øvrige forutsetninger'!$C$58+30*'1.4 Øvrige forutsetninger'!$C$59+60*'1.4 Øvrige forutsetninger'!$C$60+MAXA(0,'1.1 Alternativ A'!O206-120)*'1.4 Øvrige forutsetninger'!$C$61,IF('1.1 Alternativ A'!O206&gt;60,15*'1.4 Øvrige forutsetninger'!$C$57+15*'1.4 Øvrige forutsetninger'!$C$58+30*'1.4 Øvrige forutsetninger'!$C$59+MAXA(0,'1.1 Alternativ A'!O206-60)*'1.4 Øvrige forutsetninger'!$C$60,IF('1.1 Alternativ A'!O206&gt;30,15*'1.4 Øvrige forutsetninger'!$C$57+15*'1.4 Øvrige forutsetninger'!$C$58+MAXA(0,'1.1 Alternativ A'!O206-30)*'1.4 Øvrige forutsetninger'!$C$59,IF('1.1 Alternativ A'!O206&gt;15,15*'1.4 Øvrige forutsetninger'!$C$57+MAXA(0,'1.1 Alternativ A'!O206-15)*'1.4 Øvrige forutsetninger'!$C$58,'1.1 Alternativ A'!O206*'1.4 Øvrige forutsetninger'!$C$57)))),0)</f>
        <v>0</v>
      </c>
      <c r="O16" s="1">
        <f ca="1">IFERROR(IF('1.1 Alternativ A'!P206&gt;120,15*'1.4 Øvrige forutsetninger'!$C$57+15*'1.4 Øvrige forutsetninger'!$C$58+30*'1.4 Øvrige forutsetninger'!$C$59+60*'1.4 Øvrige forutsetninger'!$C$60+MAXA(0,'1.1 Alternativ A'!P206-120)*'1.4 Øvrige forutsetninger'!$C$61,IF('1.1 Alternativ A'!P206&gt;60,15*'1.4 Øvrige forutsetninger'!$C$57+15*'1.4 Øvrige forutsetninger'!$C$58+30*'1.4 Øvrige forutsetninger'!$C$59+MAXA(0,'1.1 Alternativ A'!P206-60)*'1.4 Øvrige forutsetninger'!$C$60,IF('1.1 Alternativ A'!P206&gt;30,15*'1.4 Øvrige forutsetninger'!$C$57+15*'1.4 Øvrige forutsetninger'!$C$58+MAXA(0,'1.1 Alternativ A'!P206-30)*'1.4 Øvrige forutsetninger'!$C$59,IF('1.1 Alternativ A'!P206&gt;15,15*'1.4 Øvrige forutsetninger'!$C$57+MAXA(0,'1.1 Alternativ A'!P206-15)*'1.4 Øvrige forutsetninger'!$C$58,'1.1 Alternativ A'!P206*'1.4 Øvrige forutsetninger'!$C$57)))),0)</f>
        <v>0</v>
      </c>
      <c r="P16" s="1">
        <f ca="1">IFERROR(IF('1.1 Alternativ A'!Q206&gt;120,15*'1.4 Øvrige forutsetninger'!$C$57+15*'1.4 Øvrige forutsetninger'!$C$58+30*'1.4 Øvrige forutsetninger'!$C$59+60*'1.4 Øvrige forutsetninger'!$C$60+MAXA(0,'1.1 Alternativ A'!Q206-120)*'1.4 Øvrige forutsetninger'!$C$61,IF('1.1 Alternativ A'!Q206&gt;60,15*'1.4 Øvrige forutsetninger'!$C$57+15*'1.4 Øvrige forutsetninger'!$C$58+30*'1.4 Øvrige forutsetninger'!$C$59+MAXA(0,'1.1 Alternativ A'!Q206-60)*'1.4 Øvrige forutsetninger'!$C$60,IF('1.1 Alternativ A'!Q206&gt;30,15*'1.4 Øvrige forutsetninger'!$C$57+15*'1.4 Øvrige forutsetninger'!$C$58+MAXA(0,'1.1 Alternativ A'!Q206-30)*'1.4 Øvrige forutsetninger'!$C$59,IF('1.1 Alternativ A'!Q206&gt;15,15*'1.4 Øvrige forutsetninger'!$C$57+MAXA(0,'1.1 Alternativ A'!Q206-15)*'1.4 Øvrige forutsetninger'!$C$58,'1.1 Alternativ A'!Q206*'1.4 Øvrige forutsetninger'!$C$57)))),0)</f>
        <v>0</v>
      </c>
      <c r="Q16" s="1">
        <f ca="1">IFERROR(IF('1.1 Alternativ A'!R206&gt;120,15*'1.4 Øvrige forutsetninger'!$C$57+15*'1.4 Øvrige forutsetninger'!$C$58+30*'1.4 Øvrige forutsetninger'!$C$59+60*'1.4 Øvrige forutsetninger'!$C$60+MAXA(0,'1.1 Alternativ A'!R206-120)*'1.4 Øvrige forutsetninger'!$C$61,IF('1.1 Alternativ A'!R206&gt;60,15*'1.4 Øvrige forutsetninger'!$C$57+15*'1.4 Øvrige forutsetninger'!$C$58+30*'1.4 Øvrige forutsetninger'!$C$59+MAXA(0,'1.1 Alternativ A'!R206-60)*'1.4 Øvrige forutsetninger'!$C$60,IF('1.1 Alternativ A'!R206&gt;30,15*'1.4 Øvrige forutsetninger'!$C$57+15*'1.4 Øvrige forutsetninger'!$C$58+MAXA(0,'1.1 Alternativ A'!R206-30)*'1.4 Øvrige forutsetninger'!$C$59,IF('1.1 Alternativ A'!R206&gt;15,15*'1.4 Øvrige forutsetninger'!$C$57+MAXA(0,'1.1 Alternativ A'!R206-15)*'1.4 Øvrige forutsetninger'!$C$58,'1.1 Alternativ A'!R206*'1.4 Øvrige forutsetninger'!$C$57)))),0)</f>
        <v>0</v>
      </c>
      <c r="R16" s="1">
        <f ca="1">IFERROR(IF('1.1 Alternativ A'!S206&gt;120,15*'1.4 Øvrige forutsetninger'!$C$57+15*'1.4 Øvrige forutsetninger'!$C$58+30*'1.4 Øvrige forutsetninger'!$C$59+60*'1.4 Øvrige forutsetninger'!$C$60+MAXA(0,'1.1 Alternativ A'!S206-120)*'1.4 Øvrige forutsetninger'!$C$61,IF('1.1 Alternativ A'!S206&gt;60,15*'1.4 Øvrige forutsetninger'!$C$57+15*'1.4 Øvrige forutsetninger'!$C$58+30*'1.4 Øvrige forutsetninger'!$C$59+MAXA(0,'1.1 Alternativ A'!S206-60)*'1.4 Øvrige forutsetninger'!$C$60,IF('1.1 Alternativ A'!S206&gt;30,15*'1.4 Øvrige forutsetninger'!$C$57+15*'1.4 Øvrige forutsetninger'!$C$58+MAXA(0,'1.1 Alternativ A'!S206-30)*'1.4 Øvrige forutsetninger'!$C$59,IF('1.1 Alternativ A'!S206&gt;15,15*'1.4 Øvrige forutsetninger'!$C$57+MAXA(0,'1.1 Alternativ A'!S206-15)*'1.4 Øvrige forutsetninger'!$C$58,'1.1 Alternativ A'!S206*'1.4 Øvrige forutsetninger'!$C$57)))),0)</f>
        <v>0</v>
      </c>
      <c r="S16" s="1">
        <f ca="1">IFERROR(IF('1.1 Alternativ A'!T206&gt;120,15*'1.4 Øvrige forutsetninger'!$C$57+15*'1.4 Øvrige forutsetninger'!$C$58+30*'1.4 Øvrige forutsetninger'!$C$59+60*'1.4 Øvrige forutsetninger'!$C$60+MAXA(0,'1.1 Alternativ A'!T206-120)*'1.4 Øvrige forutsetninger'!$C$61,IF('1.1 Alternativ A'!T206&gt;60,15*'1.4 Øvrige forutsetninger'!$C$57+15*'1.4 Øvrige forutsetninger'!$C$58+30*'1.4 Øvrige forutsetninger'!$C$59+MAXA(0,'1.1 Alternativ A'!T206-60)*'1.4 Øvrige forutsetninger'!$C$60,IF('1.1 Alternativ A'!T206&gt;30,15*'1.4 Øvrige forutsetninger'!$C$57+15*'1.4 Øvrige forutsetninger'!$C$58+MAXA(0,'1.1 Alternativ A'!T206-30)*'1.4 Øvrige forutsetninger'!$C$59,IF('1.1 Alternativ A'!T206&gt;15,15*'1.4 Øvrige forutsetninger'!$C$57+MAXA(0,'1.1 Alternativ A'!T206-15)*'1.4 Øvrige forutsetninger'!$C$58,'1.1 Alternativ A'!T206*'1.4 Øvrige forutsetninger'!$C$57)))),0)</f>
        <v>0</v>
      </c>
      <c r="T16" s="1">
        <f ca="1">IFERROR(IF('1.1 Alternativ A'!U206&gt;120,15*'1.4 Øvrige forutsetninger'!$C$57+15*'1.4 Øvrige forutsetninger'!$C$58+30*'1.4 Øvrige forutsetninger'!$C$59+60*'1.4 Øvrige forutsetninger'!$C$60+MAXA(0,'1.1 Alternativ A'!U206-120)*'1.4 Øvrige forutsetninger'!$C$61,IF('1.1 Alternativ A'!U206&gt;60,15*'1.4 Øvrige forutsetninger'!$C$57+15*'1.4 Øvrige forutsetninger'!$C$58+30*'1.4 Øvrige forutsetninger'!$C$59+MAXA(0,'1.1 Alternativ A'!U206-60)*'1.4 Øvrige forutsetninger'!$C$60,IF('1.1 Alternativ A'!U206&gt;30,15*'1.4 Øvrige forutsetninger'!$C$57+15*'1.4 Øvrige forutsetninger'!$C$58+MAXA(0,'1.1 Alternativ A'!U206-30)*'1.4 Øvrige forutsetninger'!$C$59,IF('1.1 Alternativ A'!U206&gt;15,15*'1.4 Øvrige forutsetninger'!$C$57+MAXA(0,'1.1 Alternativ A'!U206-15)*'1.4 Øvrige forutsetninger'!$C$58,'1.1 Alternativ A'!U206*'1.4 Øvrige forutsetninger'!$C$57)))),0)</f>
        <v>0</v>
      </c>
      <c r="U16" s="1">
        <f ca="1">IFERROR(IF('1.1 Alternativ A'!V206&gt;120,15*'1.4 Øvrige forutsetninger'!$C$57+15*'1.4 Øvrige forutsetninger'!$C$58+30*'1.4 Øvrige forutsetninger'!$C$59+60*'1.4 Øvrige forutsetninger'!$C$60+MAXA(0,'1.1 Alternativ A'!V206-120)*'1.4 Øvrige forutsetninger'!$C$61,IF('1.1 Alternativ A'!V206&gt;60,15*'1.4 Øvrige forutsetninger'!$C$57+15*'1.4 Øvrige forutsetninger'!$C$58+30*'1.4 Øvrige forutsetninger'!$C$59+MAXA(0,'1.1 Alternativ A'!V206-60)*'1.4 Øvrige forutsetninger'!$C$60,IF('1.1 Alternativ A'!V206&gt;30,15*'1.4 Øvrige forutsetninger'!$C$57+15*'1.4 Øvrige forutsetninger'!$C$58+MAXA(0,'1.1 Alternativ A'!V206-30)*'1.4 Øvrige forutsetninger'!$C$59,IF('1.1 Alternativ A'!V206&gt;15,15*'1.4 Øvrige forutsetninger'!$C$57+MAXA(0,'1.1 Alternativ A'!V206-15)*'1.4 Øvrige forutsetninger'!$C$58,'1.1 Alternativ A'!V206*'1.4 Øvrige forutsetninger'!$C$57)))),0)</f>
        <v>0</v>
      </c>
      <c r="V16" s="1">
        <f ca="1">IFERROR(IF('1.1 Alternativ A'!W206&gt;120,15*'1.4 Øvrige forutsetninger'!$C$57+15*'1.4 Øvrige forutsetninger'!$C$58+30*'1.4 Øvrige forutsetninger'!$C$59+60*'1.4 Øvrige forutsetninger'!$C$60+MAXA(0,'1.1 Alternativ A'!W206-120)*'1.4 Øvrige forutsetninger'!$C$61,IF('1.1 Alternativ A'!W206&gt;60,15*'1.4 Øvrige forutsetninger'!$C$57+15*'1.4 Øvrige forutsetninger'!$C$58+30*'1.4 Øvrige forutsetninger'!$C$59+MAXA(0,'1.1 Alternativ A'!W206-60)*'1.4 Øvrige forutsetninger'!$C$60,IF('1.1 Alternativ A'!W206&gt;30,15*'1.4 Øvrige forutsetninger'!$C$57+15*'1.4 Øvrige forutsetninger'!$C$58+MAXA(0,'1.1 Alternativ A'!W206-30)*'1.4 Øvrige forutsetninger'!$C$59,IF('1.1 Alternativ A'!W206&gt;15,15*'1.4 Øvrige forutsetninger'!$C$57+MAXA(0,'1.1 Alternativ A'!W206-15)*'1.4 Øvrige forutsetninger'!$C$58,'1.1 Alternativ A'!W206*'1.4 Øvrige forutsetninger'!$C$57)))),0)</f>
        <v>0</v>
      </c>
      <c r="W16" s="1">
        <f ca="1">IFERROR(IF('1.1 Alternativ A'!X206&gt;120,15*'1.4 Øvrige forutsetninger'!$C$57+15*'1.4 Øvrige forutsetninger'!$C$58+30*'1.4 Øvrige forutsetninger'!$C$59+60*'1.4 Øvrige forutsetninger'!$C$60+MAXA(0,'1.1 Alternativ A'!X206-120)*'1.4 Øvrige forutsetninger'!$C$61,IF('1.1 Alternativ A'!X206&gt;60,15*'1.4 Øvrige forutsetninger'!$C$57+15*'1.4 Øvrige forutsetninger'!$C$58+30*'1.4 Øvrige forutsetninger'!$C$59+MAXA(0,'1.1 Alternativ A'!X206-60)*'1.4 Øvrige forutsetninger'!$C$60,IF('1.1 Alternativ A'!X206&gt;30,15*'1.4 Øvrige forutsetninger'!$C$57+15*'1.4 Øvrige forutsetninger'!$C$58+MAXA(0,'1.1 Alternativ A'!X206-30)*'1.4 Øvrige forutsetninger'!$C$59,IF('1.1 Alternativ A'!X206&gt;15,15*'1.4 Øvrige forutsetninger'!$C$57+MAXA(0,'1.1 Alternativ A'!X206-15)*'1.4 Øvrige forutsetninger'!$C$58,'1.1 Alternativ A'!X206*'1.4 Øvrige forutsetninger'!$C$57)))),0)</f>
        <v>0</v>
      </c>
      <c r="X16" s="1">
        <f ca="1">IFERROR(IF('1.1 Alternativ A'!Y206&gt;120,15*'1.4 Øvrige forutsetninger'!$C$57+15*'1.4 Øvrige forutsetninger'!$C$58+30*'1.4 Øvrige forutsetninger'!$C$59+60*'1.4 Øvrige forutsetninger'!$C$60+MAXA(0,'1.1 Alternativ A'!Y206-120)*'1.4 Øvrige forutsetninger'!$C$61,IF('1.1 Alternativ A'!Y206&gt;60,15*'1.4 Øvrige forutsetninger'!$C$57+15*'1.4 Øvrige forutsetninger'!$C$58+30*'1.4 Øvrige forutsetninger'!$C$59+MAXA(0,'1.1 Alternativ A'!Y206-60)*'1.4 Øvrige forutsetninger'!$C$60,IF('1.1 Alternativ A'!Y206&gt;30,15*'1.4 Øvrige forutsetninger'!$C$57+15*'1.4 Øvrige forutsetninger'!$C$58+MAXA(0,'1.1 Alternativ A'!Y206-30)*'1.4 Øvrige forutsetninger'!$C$59,IF('1.1 Alternativ A'!Y206&gt;15,15*'1.4 Øvrige forutsetninger'!$C$57+MAXA(0,'1.1 Alternativ A'!Y206-15)*'1.4 Øvrige forutsetninger'!$C$58,'1.1 Alternativ A'!Y206*'1.4 Øvrige forutsetninger'!$C$57)))),0)</f>
        <v>0</v>
      </c>
      <c r="Y16" s="1">
        <f ca="1">IFERROR(IF('1.1 Alternativ A'!Z206&gt;120,15*'1.4 Øvrige forutsetninger'!$C$57+15*'1.4 Øvrige forutsetninger'!$C$58+30*'1.4 Øvrige forutsetninger'!$C$59+60*'1.4 Øvrige forutsetninger'!$C$60+MAXA(0,'1.1 Alternativ A'!Z206-120)*'1.4 Øvrige forutsetninger'!$C$61,IF('1.1 Alternativ A'!Z206&gt;60,15*'1.4 Øvrige forutsetninger'!$C$57+15*'1.4 Øvrige forutsetninger'!$C$58+30*'1.4 Øvrige forutsetninger'!$C$59+MAXA(0,'1.1 Alternativ A'!Z206-60)*'1.4 Øvrige forutsetninger'!$C$60,IF('1.1 Alternativ A'!Z206&gt;30,15*'1.4 Øvrige forutsetninger'!$C$57+15*'1.4 Øvrige forutsetninger'!$C$58+MAXA(0,'1.1 Alternativ A'!Z206-30)*'1.4 Øvrige forutsetninger'!$C$59,IF('1.1 Alternativ A'!Z206&gt;15,15*'1.4 Øvrige forutsetninger'!$C$57+MAXA(0,'1.1 Alternativ A'!Z206-15)*'1.4 Øvrige forutsetninger'!$C$58,'1.1 Alternativ A'!Z206*'1.4 Øvrige forutsetninger'!$C$57)))),0)</f>
        <v>0</v>
      </c>
      <c r="Z16" s="1">
        <f ca="1">IFERROR(IF('1.1 Alternativ A'!AA206&gt;120,15*'1.4 Øvrige forutsetninger'!$C$57+15*'1.4 Øvrige forutsetninger'!$C$58+30*'1.4 Øvrige forutsetninger'!$C$59+60*'1.4 Øvrige forutsetninger'!$C$60+MAXA(0,'1.1 Alternativ A'!AA206-120)*'1.4 Øvrige forutsetninger'!$C$61,IF('1.1 Alternativ A'!AA206&gt;60,15*'1.4 Øvrige forutsetninger'!$C$57+15*'1.4 Øvrige forutsetninger'!$C$58+30*'1.4 Øvrige forutsetninger'!$C$59+MAXA(0,'1.1 Alternativ A'!AA206-60)*'1.4 Øvrige forutsetninger'!$C$60,IF('1.1 Alternativ A'!AA206&gt;30,15*'1.4 Øvrige forutsetninger'!$C$57+15*'1.4 Øvrige forutsetninger'!$C$58+MAXA(0,'1.1 Alternativ A'!AA206-30)*'1.4 Øvrige forutsetninger'!$C$59,IF('1.1 Alternativ A'!AA206&gt;15,15*'1.4 Øvrige forutsetninger'!$C$57+MAXA(0,'1.1 Alternativ A'!AA206-15)*'1.4 Øvrige forutsetninger'!$C$58,'1.1 Alternativ A'!AA206*'1.4 Øvrige forutsetninger'!$C$57)))),0)</f>
        <v>0</v>
      </c>
      <c r="AA16" s="1">
        <f ca="1">IFERROR(IF('1.1 Alternativ A'!AB206&gt;120,15*'1.4 Øvrige forutsetninger'!$C$57+15*'1.4 Øvrige forutsetninger'!$C$58+30*'1.4 Øvrige forutsetninger'!$C$59+60*'1.4 Øvrige forutsetninger'!$C$60+MAXA(0,'1.1 Alternativ A'!AB206-120)*'1.4 Øvrige forutsetninger'!$C$61,IF('1.1 Alternativ A'!AB206&gt;60,15*'1.4 Øvrige forutsetninger'!$C$57+15*'1.4 Øvrige forutsetninger'!$C$58+30*'1.4 Øvrige forutsetninger'!$C$59+MAXA(0,'1.1 Alternativ A'!AB206-60)*'1.4 Øvrige forutsetninger'!$C$60,IF('1.1 Alternativ A'!AB206&gt;30,15*'1.4 Øvrige forutsetninger'!$C$57+15*'1.4 Øvrige forutsetninger'!$C$58+MAXA(0,'1.1 Alternativ A'!AB206-30)*'1.4 Øvrige forutsetninger'!$C$59,IF('1.1 Alternativ A'!AB206&gt;15,15*'1.4 Øvrige forutsetninger'!$C$57+MAXA(0,'1.1 Alternativ A'!AB206-15)*'1.4 Øvrige forutsetninger'!$C$58,'1.1 Alternativ A'!AB206*'1.4 Øvrige forutsetninger'!$C$57)))),0)</f>
        <v>0</v>
      </c>
      <c r="AB16" s="1">
        <f ca="1">IFERROR(IF('1.1 Alternativ A'!AC206&gt;120,15*'1.4 Øvrige forutsetninger'!$C$57+15*'1.4 Øvrige forutsetninger'!$C$58+30*'1.4 Øvrige forutsetninger'!$C$59+60*'1.4 Øvrige forutsetninger'!$C$60+MAXA(0,'1.1 Alternativ A'!AC206-120)*'1.4 Øvrige forutsetninger'!$C$61,IF('1.1 Alternativ A'!AC206&gt;60,15*'1.4 Øvrige forutsetninger'!$C$57+15*'1.4 Øvrige forutsetninger'!$C$58+30*'1.4 Øvrige forutsetninger'!$C$59+MAXA(0,'1.1 Alternativ A'!AC206-60)*'1.4 Øvrige forutsetninger'!$C$60,IF('1.1 Alternativ A'!AC206&gt;30,15*'1.4 Øvrige forutsetninger'!$C$57+15*'1.4 Øvrige forutsetninger'!$C$58+MAXA(0,'1.1 Alternativ A'!AC206-30)*'1.4 Øvrige forutsetninger'!$C$59,IF('1.1 Alternativ A'!AC206&gt;15,15*'1.4 Øvrige forutsetninger'!$C$57+MAXA(0,'1.1 Alternativ A'!AC206-15)*'1.4 Øvrige forutsetninger'!$C$58,'1.1 Alternativ A'!AC206*'1.4 Øvrige forutsetninger'!$C$57)))),0)</f>
        <v>0</v>
      </c>
      <c r="AC16" s="1">
        <f ca="1">IFERROR(IF('1.1 Alternativ A'!AD206&gt;120,15*'1.4 Øvrige forutsetninger'!$C$57+15*'1.4 Øvrige forutsetninger'!$C$58+30*'1.4 Øvrige forutsetninger'!$C$59+60*'1.4 Øvrige forutsetninger'!$C$60+MAXA(0,'1.1 Alternativ A'!AD206-120)*'1.4 Øvrige forutsetninger'!$C$61,IF('1.1 Alternativ A'!AD206&gt;60,15*'1.4 Øvrige forutsetninger'!$C$57+15*'1.4 Øvrige forutsetninger'!$C$58+30*'1.4 Øvrige forutsetninger'!$C$59+MAXA(0,'1.1 Alternativ A'!AD206-60)*'1.4 Øvrige forutsetninger'!$C$60,IF('1.1 Alternativ A'!AD206&gt;30,15*'1.4 Øvrige forutsetninger'!$C$57+15*'1.4 Øvrige forutsetninger'!$C$58+MAXA(0,'1.1 Alternativ A'!AD206-30)*'1.4 Øvrige forutsetninger'!$C$59,IF('1.1 Alternativ A'!AD206&gt;15,15*'1.4 Øvrige forutsetninger'!$C$57+MAXA(0,'1.1 Alternativ A'!AD206-15)*'1.4 Øvrige forutsetninger'!$C$58,'1.1 Alternativ A'!AD206*'1.4 Øvrige forutsetninger'!$C$57)))),0)</f>
        <v>0</v>
      </c>
      <c r="AD16" s="1">
        <f ca="1">IFERROR(IF('1.1 Alternativ A'!AE206&gt;120,15*'1.4 Øvrige forutsetninger'!$C$57+15*'1.4 Øvrige forutsetninger'!$C$58+30*'1.4 Øvrige forutsetninger'!$C$59+60*'1.4 Øvrige forutsetninger'!$C$60+MAXA(0,'1.1 Alternativ A'!AE206-120)*'1.4 Øvrige forutsetninger'!$C$61,IF('1.1 Alternativ A'!AE206&gt;60,15*'1.4 Øvrige forutsetninger'!$C$57+15*'1.4 Øvrige forutsetninger'!$C$58+30*'1.4 Øvrige forutsetninger'!$C$59+MAXA(0,'1.1 Alternativ A'!AE206-60)*'1.4 Øvrige forutsetninger'!$C$60,IF('1.1 Alternativ A'!AE206&gt;30,15*'1.4 Øvrige forutsetninger'!$C$57+15*'1.4 Øvrige forutsetninger'!$C$58+MAXA(0,'1.1 Alternativ A'!AE206-30)*'1.4 Øvrige forutsetninger'!$C$59,IF('1.1 Alternativ A'!AE206&gt;15,15*'1.4 Øvrige forutsetninger'!$C$57+MAXA(0,'1.1 Alternativ A'!AE206-15)*'1.4 Øvrige forutsetninger'!$C$58,'1.1 Alternativ A'!AE206*'1.4 Øvrige forutsetninger'!$C$57)))),0)</f>
        <v>0</v>
      </c>
      <c r="AE16" s="1">
        <f ca="1">IFERROR(IF('1.1 Alternativ A'!AF206&gt;120,15*'1.4 Øvrige forutsetninger'!$C$57+15*'1.4 Øvrige forutsetninger'!$C$58+30*'1.4 Øvrige forutsetninger'!$C$59+60*'1.4 Øvrige forutsetninger'!$C$60+MAXA(0,'1.1 Alternativ A'!AF206-120)*'1.4 Øvrige forutsetninger'!$C$61,IF('1.1 Alternativ A'!AF206&gt;60,15*'1.4 Øvrige forutsetninger'!$C$57+15*'1.4 Øvrige forutsetninger'!$C$58+30*'1.4 Øvrige forutsetninger'!$C$59+MAXA(0,'1.1 Alternativ A'!AF206-60)*'1.4 Øvrige forutsetninger'!$C$60,IF('1.1 Alternativ A'!AF206&gt;30,15*'1.4 Øvrige forutsetninger'!$C$57+15*'1.4 Øvrige forutsetninger'!$C$58+MAXA(0,'1.1 Alternativ A'!AF206-30)*'1.4 Øvrige forutsetninger'!$C$59,IF('1.1 Alternativ A'!AF206&gt;15,15*'1.4 Øvrige forutsetninger'!$C$57+MAXA(0,'1.1 Alternativ A'!AF206-15)*'1.4 Øvrige forutsetninger'!$C$58,'1.1 Alternativ A'!AF206*'1.4 Øvrige forutsetninger'!$C$57)))),0)</f>
        <v>0</v>
      </c>
      <c r="AF16" s="1">
        <f ca="1">IFERROR(IF('1.1 Alternativ A'!AG206&gt;120,15*'1.4 Øvrige forutsetninger'!$C$57+15*'1.4 Øvrige forutsetninger'!$C$58+30*'1.4 Øvrige forutsetninger'!$C$59+60*'1.4 Øvrige forutsetninger'!$C$60+MAXA(0,'1.1 Alternativ A'!AG206-120)*'1.4 Øvrige forutsetninger'!$C$61,IF('1.1 Alternativ A'!AG206&gt;60,15*'1.4 Øvrige forutsetninger'!$C$57+15*'1.4 Øvrige forutsetninger'!$C$58+30*'1.4 Øvrige forutsetninger'!$C$59+MAXA(0,'1.1 Alternativ A'!AG206-60)*'1.4 Øvrige forutsetninger'!$C$60,IF('1.1 Alternativ A'!AG206&gt;30,15*'1.4 Øvrige forutsetninger'!$C$57+15*'1.4 Øvrige forutsetninger'!$C$58+MAXA(0,'1.1 Alternativ A'!AG206-30)*'1.4 Øvrige forutsetninger'!$C$59,IF('1.1 Alternativ A'!AG206&gt;15,15*'1.4 Øvrige forutsetninger'!$C$57+MAXA(0,'1.1 Alternativ A'!AG206-15)*'1.4 Øvrige forutsetninger'!$C$58,'1.1 Alternativ A'!AG206*'1.4 Øvrige forutsetninger'!$C$57)))),0)</f>
        <v>0</v>
      </c>
    </row>
    <row r="17" spans="2:32" x14ac:dyDescent="0.2">
      <c r="B17" s="1" t="str">
        <f ca="1">IF(OFFSET('1.1 Alternativ A'!$E$19,0,ROW()-ROW($B$12))&gt;0,OFFSET('1.1 Alternativ A'!$E$19,0,ROW()-ROW($B$12)),"")</f>
        <v/>
      </c>
      <c r="C17" s="1">
        <f ca="1">IFERROR(IF('1.1 Alternativ A'!D207&gt;120,15*'1.4 Øvrige forutsetninger'!$C$57+15*'1.4 Øvrige forutsetninger'!$C$58+30*'1.4 Øvrige forutsetninger'!$C$59+60*'1.4 Øvrige forutsetninger'!$C$60+MAXA(0,'1.1 Alternativ A'!D207-120)*'1.4 Øvrige forutsetninger'!$C$61,IF('1.1 Alternativ A'!D207&gt;60,15*'1.4 Øvrige forutsetninger'!$C$57+15*'1.4 Øvrige forutsetninger'!$C$58+30*'1.4 Øvrige forutsetninger'!$C$59+MAXA(0,'1.1 Alternativ A'!D207-60)*'1.4 Øvrige forutsetninger'!$C$60,IF('1.1 Alternativ A'!D207&gt;30,15*'1.4 Øvrige forutsetninger'!$C$57+15*'1.4 Øvrige forutsetninger'!$C$58+MAXA(0,'1.1 Alternativ A'!D207-30)*'1.4 Øvrige forutsetninger'!$C$59,IF('1.1 Alternativ A'!D207&gt;15,15*'1.4 Øvrige forutsetninger'!$C$57+MAXA(0,'1.1 Alternativ A'!D207-15)*'1.4 Øvrige forutsetninger'!$C$58,'1.1 Alternativ A'!D207*'1.4 Øvrige forutsetninger'!$C$57)))),0)</f>
        <v>0</v>
      </c>
      <c r="D17" s="1">
        <f ca="1">IFERROR(IF('1.1 Alternativ A'!E207&gt;120,15*'1.4 Øvrige forutsetninger'!$C$57+15*'1.4 Øvrige forutsetninger'!$C$58+30*'1.4 Øvrige forutsetninger'!$C$59+60*'1.4 Øvrige forutsetninger'!$C$60+MAXA(0,'1.1 Alternativ A'!E207-120)*'1.4 Øvrige forutsetninger'!$C$61,IF('1.1 Alternativ A'!E207&gt;60,15*'1.4 Øvrige forutsetninger'!$C$57+15*'1.4 Øvrige forutsetninger'!$C$58+30*'1.4 Øvrige forutsetninger'!$C$59+MAXA(0,'1.1 Alternativ A'!E207-60)*'1.4 Øvrige forutsetninger'!$C$60,IF('1.1 Alternativ A'!E207&gt;30,15*'1.4 Øvrige forutsetninger'!$C$57+15*'1.4 Øvrige forutsetninger'!$C$58+MAXA(0,'1.1 Alternativ A'!E207-30)*'1.4 Øvrige forutsetninger'!$C$59,IF('1.1 Alternativ A'!E207&gt;15,15*'1.4 Øvrige forutsetninger'!$C$57+MAXA(0,'1.1 Alternativ A'!E207-15)*'1.4 Øvrige forutsetninger'!$C$58,'1.1 Alternativ A'!E207*'1.4 Øvrige forutsetninger'!$C$57)))),0)</f>
        <v>0</v>
      </c>
      <c r="E17" s="1">
        <f ca="1">IFERROR(IF('1.1 Alternativ A'!F207&gt;120,15*'1.4 Øvrige forutsetninger'!$C$57+15*'1.4 Øvrige forutsetninger'!$C$58+30*'1.4 Øvrige forutsetninger'!$C$59+60*'1.4 Øvrige forutsetninger'!$C$60+MAXA(0,'1.1 Alternativ A'!F207-120)*'1.4 Øvrige forutsetninger'!$C$61,IF('1.1 Alternativ A'!F207&gt;60,15*'1.4 Øvrige forutsetninger'!$C$57+15*'1.4 Øvrige forutsetninger'!$C$58+30*'1.4 Øvrige forutsetninger'!$C$59+MAXA(0,'1.1 Alternativ A'!F207-60)*'1.4 Øvrige forutsetninger'!$C$60,IF('1.1 Alternativ A'!F207&gt;30,15*'1.4 Øvrige forutsetninger'!$C$57+15*'1.4 Øvrige forutsetninger'!$C$58+MAXA(0,'1.1 Alternativ A'!F207-30)*'1.4 Øvrige forutsetninger'!$C$59,IF('1.1 Alternativ A'!F207&gt;15,15*'1.4 Øvrige forutsetninger'!$C$57+MAXA(0,'1.1 Alternativ A'!F207-15)*'1.4 Øvrige forutsetninger'!$C$58,'1.1 Alternativ A'!F207*'1.4 Øvrige forutsetninger'!$C$57)))),0)</f>
        <v>0</v>
      </c>
      <c r="F17" s="1">
        <f ca="1">IFERROR(IF('1.1 Alternativ A'!G207&gt;120,15*'1.4 Øvrige forutsetninger'!$C$57+15*'1.4 Øvrige forutsetninger'!$C$58+30*'1.4 Øvrige forutsetninger'!$C$59+60*'1.4 Øvrige forutsetninger'!$C$60+MAXA(0,'1.1 Alternativ A'!G207-120)*'1.4 Øvrige forutsetninger'!$C$61,IF('1.1 Alternativ A'!G207&gt;60,15*'1.4 Øvrige forutsetninger'!$C$57+15*'1.4 Øvrige forutsetninger'!$C$58+30*'1.4 Øvrige forutsetninger'!$C$59+MAXA(0,'1.1 Alternativ A'!G207-60)*'1.4 Øvrige forutsetninger'!$C$60,IF('1.1 Alternativ A'!G207&gt;30,15*'1.4 Øvrige forutsetninger'!$C$57+15*'1.4 Øvrige forutsetninger'!$C$58+MAXA(0,'1.1 Alternativ A'!G207-30)*'1.4 Øvrige forutsetninger'!$C$59,IF('1.1 Alternativ A'!G207&gt;15,15*'1.4 Øvrige forutsetninger'!$C$57+MAXA(0,'1.1 Alternativ A'!G207-15)*'1.4 Øvrige forutsetninger'!$C$58,'1.1 Alternativ A'!G207*'1.4 Øvrige forutsetninger'!$C$57)))),0)</f>
        <v>0</v>
      </c>
      <c r="G17" s="1">
        <f ca="1">IFERROR(IF('1.1 Alternativ A'!H207&gt;120,15*'1.4 Øvrige forutsetninger'!$C$57+15*'1.4 Øvrige forutsetninger'!$C$58+30*'1.4 Øvrige forutsetninger'!$C$59+60*'1.4 Øvrige forutsetninger'!$C$60+MAXA(0,'1.1 Alternativ A'!H207-120)*'1.4 Øvrige forutsetninger'!$C$61,IF('1.1 Alternativ A'!H207&gt;60,15*'1.4 Øvrige forutsetninger'!$C$57+15*'1.4 Øvrige forutsetninger'!$C$58+30*'1.4 Øvrige forutsetninger'!$C$59+MAXA(0,'1.1 Alternativ A'!H207-60)*'1.4 Øvrige forutsetninger'!$C$60,IF('1.1 Alternativ A'!H207&gt;30,15*'1.4 Øvrige forutsetninger'!$C$57+15*'1.4 Øvrige forutsetninger'!$C$58+MAXA(0,'1.1 Alternativ A'!H207-30)*'1.4 Øvrige forutsetninger'!$C$59,IF('1.1 Alternativ A'!H207&gt;15,15*'1.4 Øvrige forutsetninger'!$C$57+MAXA(0,'1.1 Alternativ A'!H207-15)*'1.4 Øvrige forutsetninger'!$C$58,'1.1 Alternativ A'!H207*'1.4 Øvrige forutsetninger'!$C$57)))),0)</f>
        <v>0</v>
      </c>
      <c r="H17" s="1">
        <f ca="1">IFERROR(IF('1.1 Alternativ A'!I207&gt;120,15*'1.4 Øvrige forutsetninger'!$C$57+15*'1.4 Øvrige forutsetninger'!$C$58+30*'1.4 Øvrige forutsetninger'!$C$59+60*'1.4 Øvrige forutsetninger'!$C$60+MAXA(0,'1.1 Alternativ A'!I207-120)*'1.4 Øvrige forutsetninger'!$C$61,IF('1.1 Alternativ A'!I207&gt;60,15*'1.4 Øvrige forutsetninger'!$C$57+15*'1.4 Øvrige forutsetninger'!$C$58+30*'1.4 Øvrige forutsetninger'!$C$59+MAXA(0,'1.1 Alternativ A'!I207-60)*'1.4 Øvrige forutsetninger'!$C$60,IF('1.1 Alternativ A'!I207&gt;30,15*'1.4 Øvrige forutsetninger'!$C$57+15*'1.4 Øvrige forutsetninger'!$C$58+MAXA(0,'1.1 Alternativ A'!I207-30)*'1.4 Øvrige forutsetninger'!$C$59,IF('1.1 Alternativ A'!I207&gt;15,15*'1.4 Øvrige forutsetninger'!$C$57+MAXA(0,'1.1 Alternativ A'!I207-15)*'1.4 Øvrige forutsetninger'!$C$58,'1.1 Alternativ A'!I207*'1.4 Øvrige forutsetninger'!$C$57)))),0)</f>
        <v>0</v>
      </c>
      <c r="I17" s="1">
        <f ca="1">IFERROR(IF('1.1 Alternativ A'!J207&gt;120,15*'1.4 Øvrige forutsetninger'!$C$57+15*'1.4 Øvrige forutsetninger'!$C$58+30*'1.4 Øvrige forutsetninger'!$C$59+60*'1.4 Øvrige forutsetninger'!$C$60+MAXA(0,'1.1 Alternativ A'!J207-120)*'1.4 Øvrige forutsetninger'!$C$61,IF('1.1 Alternativ A'!J207&gt;60,15*'1.4 Øvrige forutsetninger'!$C$57+15*'1.4 Øvrige forutsetninger'!$C$58+30*'1.4 Øvrige forutsetninger'!$C$59+MAXA(0,'1.1 Alternativ A'!J207-60)*'1.4 Øvrige forutsetninger'!$C$60,IF('1.1 Alternativ A'!J207&gt;30,15*'1.4 Øvrige forutsetninger'!$C$57+15*'1.4 Øvrige forutsetninger'!$C$58+MAXA(0,'1.1 Alternativ A'!J207-30)*'1.4 Øvrige forutsetninger'!$C$59,IF('1.1 Alternativ A'!J207&gt;15,15*'1.4 Øvrige forutsetninger'!$C$57+MAXA(0,'1.1 Alternativ A'!J207-15)*'1.4 Øvrige forutsetninger'!$C$58,'1.1 Alternativ A'!J207*'1.4 Øvrige forutsetninger'!$C$57)))),0)</f>
        <v>0</v>
      </c>
      <c r="J17" s="1">
        <f ca="1">IFERROR(IF('1.1 Alternativ A'!K207&gt;120,15*'1.4 Øvrige forutsetninger'!$C$57+15*'1.4 Øvrige forutsetninger'!$C$58+30*'1.4 Øvrige forutsetninger'!$C$59+60*'1.4 Øvrige forutsetninger'!$C$60+MAXA(0,'1.1 Alternativ A'!K207-120)*'1.4 Øvrige forutsetninger'!$C$61,IF('1.1 Alternativ A'!K207&gt;60,15*'1.4 Øvrige forutsetninger'!$C$57+15*'1.4 Øvrige forutsetninger'!$C$58+30*'1.4 Øvrige forutsetninger'!$C$59+MAXA(0,'1.1 Alternativ A'!K207-60)*'1.4 Øvrige forutsetninger'!$C$60,IF('1.1 Alternativ A'!K207&gt;30,15*'1.4 Øvrige forutsetninger'!$C$57+15*'1.4 Øvrige forutsetninger'!$C$58+MAXA(0,'1.1 Alternativ A'!K207-30)*'1.4 Øvrige forutsetninger'!$C$59,IF('1.1 Alternativ A'!K207&gt;15,15*'1.4 Øvrige forutsetninger'!$C$57+MAXA(0,'1.1 Alternativ A'!K207-15)*'1.4 Øvrige forutsetninger'!$C$58,'1.1 Alternativ A'!K207*'1.4 Øvrige forutsetninger'!$C$57)))),0)</f>
        <v>0</v>
      </c>
      <c r="K17" s="1">
        <f ca="1">IFERROR(IF('1.1 Alternativ A'!L207&gt;120,15*'1.4 Øvrige forutsetninger'!$C$57+15*'1.4 Øvrige forutsetninger'!$C$58+30*'1.4 Øvrige forutsetninger'!$C$59+60*'1.4 Øvrige forutsetninger'!$C$60+MAXA(0,'1.1 Alternativ A'!L207-120)*'1.4 Øvrige forutsetninger'!$C$61,IF('1.1 Alternativ A'!L207&gt;60,15*'1.4 Øvrige forutsetninger'!$C$57+15*'1.4 Øvrige forutsetninger'!$C$58+30*'1.4 Øvrige forutsetninger'!$C$59+MAXA(0,'1.1 Alternativ A'!L207-60)*'1.4 Øvrige forutsetninger'!$C$60,IF('1.1 Alternativ A'!L207&gt;30,15*'1.4 Øvrige forutsetninger'!$C$57+15*'1.4 Øvrige forutsetninger'!$C$58+MAXA(0,'1.1 Alternativ A'!L207-30)*'1.4 Øvrige forutsetninger'!$C$59,IF('1.1 Alternativ A'!L207&gt;15,15*'1.4 Øvrige forutsetninger'!$C$57+MAXA(0,'1.1 Alternativ A'!L207-15)*'1.4 Øvrige forutsetninger'!$C$58,'1.1 Alternativ A'!L207*'1.4 Øvrige forutsetninger'!$C$57)))),0)</f>
        <v>0</v>
      </c>
      <c r="L17" s="1">
        <f ca="1">IFERROR(IF('1.1 Alternativ A'!M207&gt;120,15*'1.4 Øvrige forutsetninger'!$C$57+15*'1.4 Øvrige forutsetninger'!$C$58+30*'1.4 Øvrige forutsetninger'!$C$59+60*'1.4 Øvrige forutsetninger'!$C$60+MAXA(0,'1.1 Alternativ A'!M207-120)*'1.4 Øvrige forutsetninger'!$C$61,IF('1.1 Alternativ A'!M207&gt;60,15*'1.4 Øvrige forutsetninger'!$C$57+15*'1.4 Øvrige forutsetninger'!$C$58+30*'1.4 Øvrige forutsetninger'!$C$59+MAXA(0,'1.1 Alternativ A'!M207-60)*'1.4 Øvrige forutsetninger'!$C$60,IF('1.1 Alternativ A'!M207&gt;30,15*'1.4 Øvrige forutsetninger'!$C$57+15*'1.4 Øvrige forutsetninger'!$C$58+MAXA(0,'1.1 Alternativ A'!M207-30)*'1.4 Øvrige forutsetninger'!$C$59,IF('1.1 Alternativ A'!M207&gt;15,15*'1.4 Øvrige forutsetninger'!$C$57+MAXA(0,'1.1 Alternativ A'!M207-15)*'1.4 Øvrige forutsetninger'!$C$58,'1.1 Alternativ A'!M207*'1.4 Øvrige forutsetninger'!$C$57)))),0)</f>
        <v>0</v>
      </c>
      <c r="M17" s="1">
        <f ca="1">IFERROR(IF('1.1 Alternativ A'!N207&gt;120,15*'1.4 Øvrige forutsetninger'!$C$57+15*'1.4 Øvrige forutsetninger'!$C$58+30*'1.4 Øvrige forutsetninger'!$C$59+60*'1.4 Øvrige forutsetninger'!$C$60+MAXA(0,'1.1 Alternativ A'!N207-120)*'1.4 Øvrige forutsetninger'!$C$61,IF('1.1 Alternativ A'!N207&gt;60,15*'1.4 Øvrige forutsetninger'!$C$57+15*'1.4 Øvrige forutsetninger'!$C$58+30*'1.4 Øvrige forutsetninger'!$C$59+MAXA(0,'1.1 Alternativ A'!N207-60)*'1.4 Øvrige forutsetninger'!$C$60,IF('1.1 Alternativ A'!N207&gt;30,15*'1.4 Øvrige forutsetninger'!$C$57+15*'1.4 Øvrige forutsetninger'!$C$58+MAXA(0,'1.1 Alternativ A'!N207-30)*'1.4 Øvrige forutsetninger'!$C$59,IF('1.1 Alternativ A'!N207&gt;15,15*'1.4 Øvrige forutsetninger'!$C$57+MAXA(0,'1.1 Alternativ A'!N207-15)*'1.4 Øvrige forutsetninger'!$C$58,'1.1 Alternativ A'!N207*'1.4 Øvrige forutsetninger'!$C$57)))),0)</f>
        <v>0</v>
      </c>
      <c r="N17" s="1">
        <f ca="1">IFERROR(IF('1.1 Alternativ A'!O207&gt;120,15*'1.4 Øvrige forutsetninger'!$C$57+15*'1.4 Øvrige forutsetninger'!$C$58+30*'1.4 Øvrige forutsetninger'!$C$59+60*'1.4 Øvrige forutsetninger'!$C$60+MAXA(0,'1.1 Alternativ A'!O207-120)*'1.4 Øvrige forutsetninger'!$C$61,IF('1.1 Alternativ A'!O207&gt;60,15*'1.4 Øvrige forutsetninger'!$C$57+15*'1.4 Øvrige forutsetninger'!$C$58+30*'1.4 Øvrige forutsetninger'!$C$59+MAXA(0,'1.1 Alternativ A'!O207-60)*'1.4 Øvrige forutsetninger'!$C$60,IF('1.1 Alternativ A'!O207&gt;30,15*'1.4 Øvrige forutsetninger'!$C$57+15*'1.4 Øvrige forutsetninger'!$C$58+MAXA(0,'1.1 Alternativ A'!O207-30)*'1.4 Øvrige forutsetninger'!$C$59,IF('1.1 Alternativ A'!O207&gt;15,15*'1.4 Øvrige forutsetninger'!$C$57+MAXA(0,'1.1 Alternativ A'!O207-15)*'1.4 Øvrige forutsetninger'!$C$58,'1.1 Alternativ A'!O207*'1.4 Øvrige forutsetninger'!$C$57)))),0)</f>
        <v>0</v>
      </c>
      <c r="O17" s="1">
        <f ca="1">IFERROR(IF('1.1 Alternativ A'!P207&gt;120,15*'1.4 Øvrige forutsetninger'!$C$57+15*'1.4 Øvrige forutsetninger'!$C$58+30*'1.4 Øvrige forutsetninger'!$C$59+60*'1.4 Øvrige forutsetninger'!$C$60+MAXA(0,'1.1 Alternativ A'!P207-120)*'1.4 Øvrige forutsetninger'!$C$61,IF('1.1 Alternativ A'!P207&gt;60,15*'1.4 Øvrige forutsetninger'!$C$57+15*'1.4 Øvrige forutsetninger'!$C$58+30*'1.4 Øvrige forutsetninger'!$C$59+MAXA(0,'1.1 Alternativ A'!P207-60)*'1.4 Øvrige forutsetninger'!$C$60,IF('1.1 Alternativ A'!P207&gt;30,15*'1.4 Øvrige forutsetninger'!$C$57+15*'1.4 Øvrige forutsetninger'!$C$58+MAXA(0,'1.1 Alternativ A'!P207-30)*'1.4 Øvrige forutsetninger'!$C$59,IF('1.1 Alternativ A'!P207&gt;15,15*'1.4 Øvrige forutsetninger'!$C$57+MAXA(0,'1.1 Alternativ A'!P207-15)*'1.4 Øvrige forutsetninger'!$C$58,'1.1 Alternativ A'!P207*'1.4 Øvrige forutsetninger'!$C$57)))),0)</f>
        <v>0</v>
      </c>
      <c r="P17" s="1">
        <f ca="1">IFERROR(IF('1.1 Alternativ A'!Q207&gt;120,15*'1.4 Øvrige forutsetninger'!$C$57+15*'1.4 Øvrige forutsetninger'!$C$58+30*'1.4 Øvrige forutsetninger'!$C$59+60*'1.4 Øvrige forutsetninger'!$C$60+MAXA(0,'1.1 Alternativ A'!Q207-120)*'1.4 Øvrige forutsetninger'!$C$61,IF('1.1 Alternativ A'!Q207&gt;60,15*'1.4 Øvrige forutsetninger'!$C$57+15*'1.4 Øvrige forutsetninger'!$C$58+30*'1.4 Øvrige forutsetninger'!$C$59+MAXA(0,'1.1 Alternativ A'!Q207-60)*'1.4 Øvrige forutsetninger'!$C$60,IF('1.1 Alternativ A'!Q207&gt;30,15*'1.4 Øvrige forutsetninger'!$C$57+15*'1.4 Øvrige forutsetninger'!$C$58+MAXA(0,'1.1 Alternativ A'!Q207-30)*'1.4 Øvrige forutsetninger'!$C$59,IF('1.1 Alternativ A'!Q207&gt;15,15*'1.4 Øvrige forutsetninger'!$C$57+MAXA(0,'1.1 Alternativ A'!Q207-15)*'1.4 Øvrige forutsetninger'!$C$58,'1.1 Alternativ A'!Q207*'1.4 Øvrige forutsetninger'!$C$57)))),0)</f>
        <v>0</v>
      </c>
      <c r="Q17" s="1">
        <f ca="1">IFERROR(IF('1.1 Alternativ A'!R207&gt;120,15*'1.4 Øvrige forutsetninger'!$C$57+15*'1.4 Øvrige forutsetninger'!$C$58+30*'1.4 Øvrige forutsetninger'!$C$59+60*'1.4 Øvrige forutsetninger'!$C$60+MAXA(0,'1.1 Alternativ A'!R207-120)*'1.4 Øvrige forutsetninger'!$C$61,IF('1.1 Alternativ A'!R207&gt;60,15*'1.4 Øvrige forutsetninger'!$C$57+15*'1.4 Øvrige forutsetninger'!$C$58+30*'1.4 Øvrige forutsetninger'!$C$59+MAXA(0,'1.1 Alternativ A'!R207-60)*'1.4 Øvrige forutsetninger'!$C$60,IF('1.1 Alternativ A'!R207&gt;30,15*'1.4 Øvrige forutsetninger'!$C$57+15*'1.4 Øvrige forutsetninger'!$C$58+MAXA(0,'1.1 Alternativ A'!R207-30)*'1.4 Øvrige forutsetninger'!$C$59,IF('1.1 Alternativ A'!R207&gt;15,15*'1.4 Øvrige forutsetninger'!$C$57+MAXA(0,'1.1 Alternativ A'!R207-15)*'1.4 Øvrige forutsetninger'!$C$58,'1.1 Alternativ A'!R207*'1.4 Øvrige forutsetninger'!$C$57)))),0)</f>
        <v>0</v>
      </c>
      <c r="R17" s="1">
        <f ca="1">IFERROR(IF('1.1 Alternativ A'!S207&gt;120,15*'1.4 Øvrige forutsetninger'!$C$57+15*'1.4 Øvrige forutsetninger'!$C$58+30*'1.4 Øvrige forutsetninger'!$C$59+60*'1.4 Øvrige forutsetninger'!$C$60+MAXA(0,'1.1 Alternativ A'!S207-120)*'1.4 Øvrige forutsetninger'!$C$61,IF('1.1 Alternativ A'!S207&gt;60,15*'1.4 Øvrige forutsetninger'!$C$57+15*'1.4 Øvrige forutsetninger'!$C$58+30*'1.4 Øvrige forutsetninger'!$C$59+MAXA(0,'1.1 Alternativ A'!S207-60)*'1.4 Øvrige forutsetninger'!$C$60,IF('1.1 Alternativ A'!S207&gt;30,15*'1.4 Øvrige forutsetninger'!$C$57+15*'1.4 Øvrige forutsetninger'!$C$58+MAXA(0,'1.1 Alternativ A'!S207-30)*'1.4 Øvrige forutsetninger'!$C$59,IF('1.1 Alternativ A'!S207&gt;15,15*'1.4 Øvrige forutsetninger'!$C$57+MAXA(0,'1.1 Alternativ A'!S207-15)*'1.4 Øvrige forutsetninger'!$C$58,'1.1 Alternativ A'!S207*'1.4 Øvrige forutsetninger'!$C$57)))),0)</f>
        <v>0</v>
      </c>
      <c r="S17" s="1">
        <f ca="1">IFERROR(IF('1.1 Alternativ A'!T207&gt;120,15*'1.4 Øvrige forutsetninger'!$C$57+15*'1.4 Øvrige forutsetninger'!$C$58+30*'1.4 Øvrige forutsetninger'!$C$59+60*'1.4 Øvrige forutsetninger'!$C$60+MAXA(0,'1.1 Alternativ A'!T207-120)*'1.4 Øvrige forutsetninger'!$C$61,IF('1.1 Alternativ A'!T207&gt;60,15*'1.4 Øvrige forutsetninger'!$C$57+15*'1.4 Øvrige forutsetninger'!$C$58+30*'1.4 Øvrige forutsetninger'!$C$59+MAXA(0,'1.1 Alternativ A'!T207-60)*'1.4 Øvrige forutsetninger'!$C$60,IF('1.1 Alternativ A'!T207&gt;30,15*'1.4 Øvrige forutsetninger'!$C$57+15*'1.4 Øvrige forutsetninger'!$C$58+MAXA(0,'1.1 Alternativ A'!T207-30)*'1.4 Øvrige forutsetninger'!$C$59,IF('1.1 Alternativ A'!T207&gt;15,15*'1.4 Øvrige forutsetninger'!$C$57+MAXA(0,'1.1 Alternativ A'!T207-15)*'1.4 Øvrige forutsetninger'!$C$58,'1.1 Alternativ A'!T207*'1.4 Øvrige forutsetninger'!$C$57)))),0)</f>
        <v>0</v>
      </c>
      <c r="T17" s="1">
        <f ca="1">IFERROR(IF('1.1 Alternativ A'!U207&gt;120,15*'1.4 Øvrige forutsetninger'!$C$57+15*'1.4 Øvrige forutsetninger'!$C$58+30*'1.4 Øvrige forutsetninger'!$C$59+60*'1.4 Øvrige forutsetninger'!$C$60+MAXA(0,'1.1 Alternativ A'!U207-120)*'1.4 Øvrige forutsetninger'!$C$61,IF('1.1 Alternativ A'!U207&gt;60,15*'1.4 Øvrige forutsetninger'!$C$57+15*'1.4 Øvrige forutsetninger'!$C$58+30*'1.4 Øvrige forutsetninger'!$C$59+MAXA(0,'1.1 Alternativ A'!U207-60)*'1.4 Øvrige forutsetninger'!$C$60,IF('1.1 Alternativ A'!U207&gt;30,15*'1.4 Øvrige forutsetninger'!$C$57+15*'1.4 Øvrige forutsetninger'!$C$58+MAXA(0,'1.1 Alternativ A'!U207-30)*'1.4 Øvrige forutsetninger'!$C$59,IF('1.1 Alternativ A'!U207&gt;15,15*'1.4 Øvrige forutsetninger'!$C$57+MAXA(0,'1.1 Alternativ A'!U207-15)*'1.4 Øvrige forutsetninger'!$C$58,'1.1 Alternativ A'!U207*'1.4 Øvrige forutsetninger'!$C$57)))),0)</f>
        <v>0</v>
      </c>
      <c r="U17" s="1">
        <f ca="1">IFERROR(IF('1.1 Alternativ A'!V207&gt;120,15*'1.4 Øvrige forutsetninger'!$C$57+15*'1.4 Øvrige forutsetninger'!$C$58+30*'1.4 Øvrige forutsetninger'!$C$59+60*'1.4 Øvrige forutsetninger'!$C$60+MAXA(0,'1.1 Alternativ A'!V207-120)*'1.4 Øvrige forutsetninger'!$C$61,IF('1.1 Alternativ A'!V207&gt;60,15*'1.4 Øvrige forutsetninger'!$C$57+15*'1.4 Øvrige forutsetninger'!$C$58+30*'1.4 Øvrige forutsetninger'!$C$59+MAXA(0,'1.1 Alternativ A'!V207-60)*'1.4 Øvrige forutsetninger'!$C$60,IF('1.1 Alternativ A'!V207&gt;30,15*'1.4 Øvrige forutsetninger'!$C$57+15*'1.4 Øvrige forutsetninger'!$C$58+MAXA(0,'1.1 Alternativ A'!V207-30)*'1.4 Øvrige forutsetninger'!$C$59,IF('1.1 Alternativ A'!V207&gt;15,15*'1.4 Øvrige forutsetninger'!$C$57+MAXA(0,'1.1 Alternativ A'!V207-15)*'1.4 Øvrige forutsetninger'!$C$58,'1.1 Alternativ A'!V207*'1.4 Øvrige forutsetninger'!$C$57)))),0)</f>
        <v>0</v>
      </c>
      <c r="V17" s="1">
        <f ca="1">IFERROR(IF('1.1 Alternativ A'!W207&gt;120,15*'1.4 Øvrige forutsetninger'!$C$57+15*'1.4 Øvrige forutsetninger'!$C$58+30*'1.4 Øvrige forutsetninger'!$C$59+60*'1.4 Øvrige forutsetninger'!$C$60+MAXA(0,'1.1 Alternativ A'!W207-120)*'1.4 Øvrige forutsetninger'!$C$61,IF('1.1 Alternativ A'!W207&gt;60,15*'1.4 Øvrige forutsetninger'!$C$57+15*'1.4 Øvrige forutsetninger'!$C$58+30*'1.4 Øvrige forutsetninger'!$C$59+MAXA(0,'1.1 Alternativ A'!W207-60)*'1.4 Øvrige forutsetninger'!$C$60,IF('1.1 Alternativ A'!W207&gt;30,15*'1.4 Øvrige forutsetninger'!$C$57+15*'1.4 Øvrige forutsetninger'!$C$58+MAXA(0,'1.1 Alternativ A'!W207-30)*'1.4 Øvrige forutsetninger'!$C$59,IF('1.1 Alternativ A'!W207&gt;15,15*'1.4 Øvrige forutsetninger'!$C$57+MAXA(0,'1.1 Alternativ A'!W207-15)*'1.4 Øvrige forutsetninger'!$C$58,'1.1 Alternativ A'!W207*'1.4 Øvrige forutsetninger'!$C$57)))),0)</f>
        <v>0</v>
      </c>
      <c r="W17" s="1">
        <f ca="1">IFERROR(IF('1.1 Alternativ A'!X207&gt;120,15*'1.4 Øvrige forutsetninger'!$C$57+15*'1.4 Øvrige forutsetninger'!$C$58+30*'1.4 Øvrige forutsetninger'!$C$59+60*'1.4 Øvrige forutsetninger'!$C$60+MAXA(0,'1.1 Alternativ A'!X207-120)*'1.4 Øvrige forutsetninger'!$C$61,IF('1.1 Alternativ A'!X207&gt;60,15*'1.4 Øvrige forutsetninger'!$C$57+15*'1.4 Øvrige forutsetninger'!$C$58+30*'1.4 Øvrige forutsetninger'!$C$59+MAXA(0,'1.1 Alternativ A'!X207-60)*'1.4 Øvrige forutsetninger'!$C$60,IF('1.1 Alternativ A'!X207&gt;30,15*'1.4 Øvrige forutsetninger'!$C$57+15*'1.4 Øvrige forutsetninger'!$C$58+MAXA(0,'1.1 Alternativ A'!X207-30)*'1.4 Øvrige forutsetninger'!$C$59,IF('1.1 Alternativ A'!X207&gt;15,15*'1.4 Øvrige forutsetninger'!$C$57+MAXA(0,'1.1 Alternativ A'!X207-15)*'1.4 Øvrige forutsetninger'!$C$58,'1.1 Alternativ A'!X207*'1.4 Øvrige forutsetninger'!$C$57)))),0)</f>
        <v>0</v>
      </c>
      <c r="X17" s="1">
        <f ca="1">IFERROR(IF('1.1 Alternativ A'!Y207&gt;120,15*'1.4 Øvrige forutsetninger'!$C$57+15*'1.4 Øvrige forutsetninger'!$C$58+30*'1.4 Øvrige forutsetninger'!$C$59+60*'1.4 Øvrige forutsetninger'!$C$60+MAXA(0,'1.1 Alternativ A'!Y207-120)*'1.4 Øvrige forutsetninger'!$C$61,IF('1.1 Alternativ A'!Y207&gt;60,15*'1.4 Øvrige forutsetninger'!$C$57+15*'1.4 Øvrige forutsetninger'!$C$58+30*'1.4 Øvrige forutsetninger'!$C$59+MAXA(0,'1.1 Alternativ A'!Y207-60)*'1.4 Øvrige forutsetninger'!$C$60,IF('1.1 Alternativ A'!Y207&gt;30,15*'1.4 Øvrige forutsetninger'!$C$57+15*'1.4 Øvrige forutsetninger'!$C$58+MAXA(0,'1.1 Alternativ A'!Y207-30)*'1.4 Øvrige forutsetninger'!$C$59,IF('1.1 Alternativ A'!Y207&gt;15,15*'1.4 Øvrige forutsetninger'!$C$57+MAXA(0,'1.1 Alternativ A'!Y207-15)*'1.4 Øvrige forutsetninger'!$C$58,'1.1 Alternativ A'!Y207*'1.4 Øvrige forutsetninger'!$C$57)))),0)</f>
        <v>0</v>
      </c>
      <c r="Y17" s="1">
        <f ca="1">IFERROR(IF('1.1 Alternativ A'!Z207&gt;120,15*'1.4 Øvrige forutsetninger'!$C$57+15*'1.4 Øvrige forutsetninger'!$C$58+30*'1.4 Øvrige forutsetninger'!$C$59+60*'1.4 Øvrige forutsetninger'!$C$60+MAXA(0,'1.1 Alternativ A'!Z207-120)*'1.4 Øvrige forutsetninger'!$C$61,IF('1.1 Alternativ A'!Z207&gt;60,15*'1.4 Øvrige forutsetninger'!$C$57+15*'1.4 Øvrige forutsetninger'!$C$58+30*'1.4 Øvrige forutsetninger'!$C$59+MAXA(0,'1.1 Alternativ A'!Z207-60)*'1.4 Øvrige forutsetninger'!$C$60,IF('1.1 Alternativ A'!Z207&gt;30,15*'1.4 Øvrige forutsetninger'!$C$57+15*'1.4 Øvrige forutsetninger'!$C$58+MAXA(0,'1.1 Alternativ A'!Z207-30)*'1.4 Øvrige forutsetninger'!$C$59,IF('1.1 Alternativ A'!Z207&gt;15,15*'1.4 Øvrige forutsetninger'!$C$57+MAXA(0,'1.1 Alternativ A'!Z207-15)*'1.4 Øvrige forutsetninger'!$C$58,'1.1 Alternativ A'!Z207*'1.4 Øvrige forutsetninger'!$C$57)))),0)</f>
        <v>0</v>
      </c>
      <c r="Z17" s="1">
        <f ca="1">IFERROR(IF('1.1 Alternativ A'!AA207&gt;120,15*'1.4 Øvrige forutsetninger'!$C$57+15*'1.4 Øvrige forutsetninger'!$C$58+30*'1.4 Øvrige forutsetninger'!$C$59+60*'1.4 Øvrige forutsetninger'!$C$60+MAXA(0,'1.1 Alternativ A'!AA207-120)*'1.4 Øvrige forutsetninger'!$C$61,IF('1.1 Alternativ A'!AA207&gt;60,15*'1.4 Øvrige forutsetninger'!$C$57+15*'1.4 Øvrige forutsetninger'!$C$58+30*'1.4 Øvrige forutsetninger'!$C$59+MAXA(0,'1.1 Alternativ A'!AA207-60)*'1.4 Øvrige forutsetninger'!$C$60,IF('1.1 Alternativ A'!AA207&gt;30,15*'1.4 Øvrige forutsetninger'!$C$57+15*'1.4 Øvrige forutsetninger'!$C$58+MAXA(0,'1.1 Alternativ A'!AA207-30)*'1.4 Øvrige forutsetninger'!$C$59,IF('1.1 Alternativ A'!AA207&gt;15,15*'1.4 Øvrige forutsetninger'!$C$57+MAXA(0,'1.1 Alternativ A'!AA207-15)*'1.4 Øvrige forutsetninger'!$C$58,'1.1 Alternativ A'!AA207*'1.4 Øvrige forutsetninger'!$C$57)))),0)</f>
        <v>0</v>
      </c>
      <c r="AA17" s="1">
        <f ca="1">IFERROR(IF('1.1 Alternativ A'!AB207&gt;120,15*'1.4 Øvrige forutsetninger'!$C$57+15*'1.4 Øvrige forutsetninger'!$C$58+30*'1.4 Øvrige forutsetninger'!$C$59+60*'1.4 Øvrige forutsetninger'!$C$60+MAXA(0,'1.1 Alternativ A'!AB207-120)*'1.4 Øvrige forutsetninger'!$C$61,IF('1.1 Alternativ A'!AB207&gt;60,15*'1.4 Øvrige forutsetninger'!$C$57+15*'1.4 Øvrige forutsetninger'!$C$58+30*'1.4 Øvrige forutsetninger'!$C$59+MAXA(0,'1.1 Alternativ A'!AB207-60)*'1.4 Øvrige forutsetninger'!$C$60,IF('1.1 Alternativ A'!AB207&gt;30,15*'1.4 Øvrige forutsetninger'!$C$57+15*'1.4 Øvrige forutsetninger'!$C$58+MAXA(0,'1.1 Alternativ A'!AB207-30)*'1.4 Øvrige forutsetninger'!$C$59,IF('1.1 Alternativ A'!AB207&gt;15,15*'1.4 Øvrige forutsetninger'!$C$57+MAXA(0,'1.1 Alternativ A'!AB207-15)*'1.4 Øvrige forutsetninger'!$C$58,'1.1 Alternativ A'!AB207*'1.4 Øvrige forutsetninger'!$C$57)))),0)</f>
        <v>0</v>
      </c>
      <c r="AB17" s="1">
        <f ca="1">IFERROR(IF('1.1 Alternativ A'!AC207&gt;120,15*'1.4 Øvrige forutsetninger'!$C$57+15*'1.4 Øvrige forutsetninger'!$C$58+30*'1.4 Øvrige forutsetninger'!$C$59+60*'1.4 Øvrige forutsetninger'!$C$60+MAXA(0,'1.1 Alternativ A'!AC207-120)*'1.4 Øvrige forutsetninger'!$C$61,IF('1.1 Alternativ A'!AC207&gt;60,15*'1.4 Øvrige forutsetninger'!$C$57+15*'1.4 Øvrige forutsetninger'!$C$58+30*'1.4 Øvrige forutsetninger'!$C$59+MAXA(0,'1.1 Alternativ A'!AC207-60)*'1.4 Øvrige forutsetninger'!$C$60,IF('1.1 Alternativ A'!AC207&gt;30,15*'1.4 Øvrige forutsetninger'!$C$57+15*'1.4 Øvrige forutsetninger'!$C$58+MAXA(0,'1.1 Alternativ A'!AC207-30)*'1.4 Øvrige forutsetninger'!$C$59,IF('1.1 Alternativ A'!AC207&gt;15,15*'1.4 Øvrige forutsetninger'!$C$57+MAXA(0,'1.1 Alternativ A'!AC207-15)*'1.4 Øvrige forutsetninger'!$C$58,'1.1 Alternativ A'!AC207*'1.4 Øvrige forutsetninger'!$C$57)))),0)</f>
        <v>0</v>
      </c>
      <c r="AC17" s="1">
        <f ca="1">IFERROR(IF('1.1 Alternativ A'!AD207&gt;120,15*'1.4 Øvrige forutsetninger'!$C$57+15*'1.4 Øvrige forutsetninger'!$C$58+30*'1.4 Øvrige forutsetninger'!$C$59+60*'1.4 Øvrige forutsetninger'!$C$60+MAXA(0,'1.1 Alternativ A'!AD207-120)*'1.4 Øvrige forutsetninger'!$C$61,IF('1.1 Alternativ A'!AD207&gt;60,15*'1.4 Øvrige forutsetninger'!$C$57+15*'1.4 Øvrige forutsetninger'!$C$58+30*'1.4 Øvrige forutsetninger'!$C$59+MAXA(0,'1.1 Alternativ A'!AD207-60)*'1.4 Øvrige forutsetninger'!$C$60,IF('1.1 Alternativ A'!AD207&gt;30,15*'1.4 Øvrige forutsetninger'!$C$57+15*'1.4 Øvrige forutsetninger'!$C$58+MAXA(0,'1.1 Alternativ A'!AD207-30)*'1.4 Øvrige forutsetninger'!$C$59,IF('1.1 Alternativ A'!AD207&gt;15,15*'1.4 Øvrige forutsetninger'!$C$57+MAXA(0,'1.1 Alternativ A'!AD207-15)*'1.4 Øvrige forutsetninger'!$C$58,'1.1 Alternativ A'!AD207*'1.4 Øvrige forutsetninger'!$C$57)))),0)</f>
        <v>0</v>
      </c>
      <c r="AD17" s="1">
        <f ca="1">IFERROR(IF('1.1 Alternativ A'!AE207&gt;120,15*'1.4 Øvrige forutsetninger'!$C$57+15*'1.4 Øvrige forutsetninger'!$C$58+30*'1.4 Øvrige forutsetninger'!$C$59+60*'1.4 Øvrige forutsetninger'!$C$60+MAXA(0,'1.1 Alternativ A'!AE207-120)*'1.4 Øvrige forutsetninger'!$C$61,IF('1.1 Alternativ A'!AE207&gt;60,15*'1.4 Øvrige forutsetninger'!$C$57+15*'1.4 Øvrige forutsetninger'!$C$58+30*'1.4 Øvrige forutsetninger'!$C$59+MAXA(0,'1.1 Alternativ A'!AE207-60)*'1.4 Øvrige forutsetninger'!$C$60,IF('1.1 Alternativ A'!AE207&gt;30,15*'1.4 Øvrige forutsetninger'!$C$57+15*'1.4 Øvrige forutsetninger'!$C$58+MAXA(0,'1.1 Alternativ A'!AE207-30)*'1.4 Øvrige forutsetninger'!$C$59,IF('1.1 Alternativ A'!AE207&gt;15,15*'1.4 Øvrige forutsetninger'!$C$57+MAXA(0,'1.1 Alternativ A'!AE207-15)*'1.4 Øvrige forutsetninger'!$C$58,'1.1 Alternativ A'!AE207*'1.4 Øvrige forutsetninger'!$C$57)))),0)</f>
        <v>0</v>
      </c>
      <c r="AE17" s="1">
        <f ca="1">IFERROR(IF('1.1 Alternativ A'!AF207&gt;120,15*'1.4 Øvrige forutsetninger'!$C$57+15*'1.4 Øvrige forutsetninger'!$C$58+30*'1.4 Øvrige forutsetninger'!$C$59+60*'1.4 Øvrige forutsetninger'!$C$60+MAXA(0,'1.1 Alternativ A'!AF207-120)*'1.4 Øvrige forutsetninger'!$C$61,IF('1.1 Alternativ A'!AF207&gt;60,15*'1.4 Øvrige forutsetninger'!$C$57+15*'1.4 Øvrige forutsetninger'!$C$58+30*'1.4 Øvrige forutsetninger'!$C$59+MAXA(0,'1.1 Alternativ A'!AF207-60)*'1.4 Øvrige forutsetninger'!$C$60,IF('1.1 Alternativ A'!AF207&gt;30,15*'1.4 Øvrige forutsetninger'!$C$57+15*'1.4 Øvrige forutsetninger'!$C$58+MAXA(0,'1.1 Alternativ A'!AF207-30)*'1.4 Øvrige forutsetninger'!$C$59,IF('1.1 Alternativ A'!AF207&gt;15,15*'1.4 Øvrige forutsetninger'!$C$57+MAXA(0,'1.1 Alternativ A'!AF207-15)*'1.4 Øvrige forutsetninger'!$C$58,'1.1 Alternativ A'!AF207*'1.4 Øvrige forutsetninger'!$C$57)))),0)</f>
        <v>0</v>
      </c>
      <c r="AF17" s="1">
        <f ca="1">IFERROR(IF('1.1 Alternativ A'!AG207&gt;120,15*'1.4 Øvrige forutsetninger'!$C$57+15*'1.4 Øvrige forutsetninger'!$C$58+30*'1.4 Øvrige forutsetninger'!$C$59+60*'1.4 Øvrige forutsetninger'!$C$60+MAXA(0,'1.1 Alternativ A'!AG207-120)*'1.4 Øvrige forutsetninger'!$C$61,IF('1.1 Alternativ A'!AG207&gt;60,15*'1.4 Øvrige forutsetninger'!$C$57+15*'1.4 Øvrige forutsetninger'!$C$58+30*'1.4 Øvrige forutsetninger'!$C$59+MAXA(0,'1.1 Alternativ A'!AG207-60)*'1.4 Øvrige forutsetninger'!$C$60,IF('1.1 Alternativ A'!AG207&gt;30,15*'1.4 Øvrige forutsetninger'!$C$57+15*'1.4 Øvrige forutsetninger'!$C$58+MAXA(0,'1.1 Alternativ A'!AG207-30)*'1.4 Øvrige forutsetninger'!$C$59,IF('1.1 Alternativ A'!AG207&gt;15,15*'1.4 Øvrige forutsetninger'!$C$57+MAXA(0,'1.1 Alternativ A'!AG207-15)*'1.4 Øvrige forutsetninger'!$C$58,'1.1 Alternativ A'!AG207*'1.4 Øvrige forutsetninger'!$C$57)))),0)</f>
        <v>0</v>
      </c>
    </row>
    <row r="18" spans="2:32" x14ac:dyDescent="0.2">
      <c r="B18" s="1" t="str">
        <f ca="1">IF(OFFSET('1.1 Alternativ A'!$E$19,0,ROW()-ROW($B$12))&gt;0,OFFSET('1.1 Alternativ A'!$E$19,0,ROW()-ROW($B$12)),"")</f>
        <v/>
      </c>
      <c r="C18" s="1">
        <f ca="1">IFERROR(IF('1.1 Alternativ A'!D208&gt;120,15*'1.4 Øvrige forutsetninger'!$C$57+15*'1.4 Øvrige forutsetninger'!$C$58+30*'1.4 Øvrige forutsetninger'!$C$59+60*'1.4 Øvrige forutsetninger'!$C$60+MAXA(0,'1.1 Alternativ A'!D208-120)*'1.4 Øvrige forutsetninger'!$C$61,IF('1.1 Alternativ A'!D208&gt;60,15*'1.4 Øvrige forutsetninger'!$C$57+15*'1.4 Øvrige forutsetninger'!$C$58+30*'1.4 Øvrige forutsetninger'!$C$59+MAXA(0,'1.1 Alternativ A'!D208-60)*'1.4 Øvrige forutsetninger'!$C$60,IF('1.1 Alternativ A'!D208&gt;30,15*'1.4 Øvrige forutsetninger'!$C$57+15*'1.4 Øvrige forutsetninger'!$C$58+MAXA(0,'1.1 Alternativ A'!D208-30)*'1.4 Øvrige forutsetninger'!$C$59,IF('1.1 Alternativ A'!D208&gt;15,15*'1.4 Øvrige forutsetninger'!$C$57+MAXA(0,'1.1 Alternativ A'!D208-15)*'1.4 Øvrige forutsetninger'!$C$58,'1.1 Alternativ A'!D208*'1.4 Øvrige forutsetninger'!$C$57)))),0)</f>
        <v>0</v>
      </c>
      <c r="D18" s="1">
        <f ca="1">IFERROR(IF('1.1 Alternativ A'!E208&gt;120,15*'1.4 Øvrige forutsetninger'!$C$57+15*'1.4 Øvrige forutsetninger'!$C$58+30*'1.4 Øvrige forutsetninger'!$C$59+60*'1.4 Øvrige forutsetninger'!$C$60+MAXA(0,'1.1 Alternativ A'!E208-120)*'1.4 Øvrige forutsetninger'!$C$61,IF('1.1 Alternativ A'!E208&gt;60,15*'1.4 Øvrige forutsetninger'!$C$57+15*'1.4 Øvrige forutsetninger'!$C$58+30*'1.4 Øvrige forutsetninger'!$C$59+MAXA(0,'1.1 Alternativ A'!E208-60)*'1.4 Øvrige forutsetninger'!$C$60,IF('1.1 Alternativ A'!E208&gt;30,15*'1.4 Øvrige forutsetninger'!$C$57+15*'1.4 Øvrige forutsetninger'!$C$58+MAXA(0,'1.1 Alternativ A'!E208-30)*'1.4 Øvrige forutsetninger'!$C$59,IF('1.1 Alternativ A'!E208&gt;15,15*'1.4 Øvrige forutsetninger'!$C$57+MAXA(0,'1.1 Alternativ A'!E208-15)*'1.4 Øvrige forutsetninger'!$C$58,'1.1 Alternativ A'!E208*'1.4 Øvrige forutsetninger'!$C$57)))),0)</f>
        <v>0</v>
      </c>
      <c r="E18" s="1">
        <f ca="1">IFERROR(IF('1.1 Alternativ A'!F208&gt;120,15*'1.4 Øvrige forutsetninger'!$C$57+15*'1.4 Øvrige forutsetninger'!$C$58+30*'1.4 Øvrige forutsetninger'!$C$59+60*'1.4 Øvrige forutsetninger'!$C$60+MAXA(0,'1.1 Alternativ A'!F208-120)*'1.4 Øvrige forutsetninger'!$C$61,IF('1.1 Alternativ A'!F208&gt;60,15*'1.4 Øvrige forutsetninger'!$C$57+15*'1.4 Øvrige forutsetninger'!$C$58+30*'1.4 Øvrige forutsetninger'!$C$59+MAXA(0,'1.1 Alternativ A'!F208-60)*'1.4 Øvrige forutsetninger'!$C$60,IF('1.1 Alternativ A'!F208&gt;30,15*'1.4 Øvrige forutsetninger'!$C$57+15*'1.4 Øvrige forutsetninger'!$C$58+MAXA(0,'1.1 Alternativ A'!F208-30)*'1.4 Øvrige forutsetninger'!$C$59,IF('1.1 Alternativ A'!F208&gt;15,15*'1.4 Øvrige forutsetninger'!$C$57+MAXA(0,'1.1 Alternativ A'!F208-15)*'1.4 Øvrige forutsetninger'!$C$58,'1.1 Alternativ A'!F208*'1.4 Øvrige forutsetninger'!$C$57)))),0)</f>
        <v>0</v>
      </c>
      <c r="F18" s="1">
        <f ca="1">IFERROR(IF('1.1 Alternativ A'!G208&gt;120,15*'1.4 Øvrige forutsetninger'!$C$57+15*'1.4 Øvrige forutsetninger'!$C$58+30*'1.4 Øvrige forutsetninger'!$C$59+60*'1.4 Øvrige forutsetninger'!$C$60+MAXA(0,'1.1 Alternativ A'!G208-120)*'1.4 Øvrige forutsetninger'!$C$61,IF('1.1 Alternativ A'!G208&gt;60,15*'1.4 Øvrige forutsetninger'!$C$57+15*'1.4 Øvrige forutsetninger'!$C$58+30*'1.4 Øvrige forutsetninger'!$C$59+MAXA(0,'1.1 Alternativ A'!G208-60)*'1.4 Øvrige forutsetninger'!$C$60,IF('1.1 Alternativ A'!G208&gt;30,15*'1.4 Øvrige forutsetninger'!$C$57+15*'1.4 Øvrige forutsetninger'!$C$58+MAXA(0,'1.1 Alternativ A'!G208-30)*'1.4 Øvrige forutsetninger'!$C$59,IF('1.1 Alternativ A'!G208&gt;15,15*'1.4 Øvrige forutsetninger'!$C$57+MAXA(0,'1.1 Alternativ A'!G208-15)*'1.4 Øvrige forutsetninger'!$C$58,'1.1 Alternativ A'!G208*'1.4 Øvrige forutsetninger'!$C$57)))),0)</f>
        <v>0</v>
      </c>
      <c r="G18" s="1">
        <f ca="1">IFERROR(IF('1.1 Alternativ A'!H208&gt;120,15*'1.4 Øvrige forutsetninger'!$C$57+15*'1.4 Øvrige forutsetninger'!$C$58+30*'1.4 Øvrige forutsetninger'!$C$59+60*'1.4 Øvrige forutsetninger'!$C$60+MAXA(0,'1.1 Alternativ A'!H208-120)*'1.4 Øvrige forutsetninger'!$C$61,IF('1.1 Alternativ A'!H208&gt;60,15*'1.4 Øvrige forutsetninger'!$C$57+15*'1.4 Øvrige forutsetninger'!$C$58+30*'1.4 Øvrige forutsetninger'!$C$59+MAXA(0,'1.1 Alternativ A'!H208-60)*'1.4 Øvrige forutsetninger'!$C$60,IF('1.1 Alternativ A'!H208&gt;30,15*'1.4 Øvrige forutsetninger'!$C$57+15*'1.4 Øvrige forutsetninger'!$C$58+MAXA(0,'1.1 Alternativ A'!H208-30)*'1.4 Øvrige forutsetninger'!$C$59,IF('1.1 Alternativ A'!H208&gt;15,15*'1.4 Øvrige forutsetninger'!$C$57+MAXA(0,'1.1 Alternativ A'!H208-15)*'1.4 Øvrige forutsetninger'!$C$58,'1.1 Alternativ A'!H208*'1.4 Øvrige forutsetninger'!$C$57)))),0)</f>
        <v>0</v>
      </c>
      <c r="H18" s="1">
        <f ca="1">IFERROR(IF('1.1 Alternativ A'!I208&gt;120,15*'1.4 Øvrige forutsetninger'!$C$57+15*'1.4 Øvrige forutsetninger'!$C$58+30*'1.4 Øvrige forutsetninger'!$C$59+60*'1.4 Øvrige forutsetninger'!$C$60+MAXA(0,'1.1 Alternativ A'!I208-120)*'1.4 Øvrige forutsetninger'!$C$61,IF('1.1 Alternativ A'!I208&gt;60,15*'1.4 Øvrige forutsetninger'!$C$57+15*'1.4 Øvrige forutsetninger'!$C$58+30*'1.4 Øvrige forutsetninger'!$C$59+MAXA(0,'1.1 Alternativ A'!I208-60)*'1.4 Øvrige forutsetninger'!$C$60,IF('1.1 Alternativ A'!I208&gt;30,15*'1.4 Øvrige forutsetninger'!$C$57+15*'1.4 Øvrige forutsetninger'!$C$58+MAXA(0,'1.1 Alternativ A'!I208-30)*'1.4 Øvrige forutsetninger'!$C$59,IF('1.1 Alternativ A'!I208&gt;15,15*'1.4 Øvrige forutsetninger'!$C$57+MAXA(0,'1.1 Alternativ A'!I208-15)*'1.4 Øvrige forutsetninger'!$C$58,'1.1 Alternativ A'!I208*'1.4 Øvrige forutsetninger'!$C$57)))),0)</f>
        <v>0</v>
      </c>
      <c r="I18" s="1">
        <f ca="1">IFERROR(IF('1.1 Alternativ A'!J208&gt;120,15*'1.4 Øvrige forutsetninger'!$C$57+15*'1.4 Øvrige forutsetninger'!$C$58+30*'1.4 Øvrige forutsetninger'!$C$59+60*'1.4 Øvrige forutsetninger'!$C$60+MAXA(0,'1.1 Alternativ A'!J208-120)*'1.4 Øvrige forutsetninger'!$C$61,IF('1.1 Alternativ A'!J208&gt;60,15*'1.4 Øvrige forutsetninger'!$C$57+15*'1.4 Øvrige forutsetninger'!$C$58+30*'1.4 Øvrige forutsetninger'!$C$59+MAXA(0,'1.1 Alternativ A'!J208-60)*'1.4 Øvrige forutsetninger'!$C$60,IF('1.1 Alternativ A'!J208&gt;30,15*'1.4 Øvrige forutsetninger'!$C$57+15*'1.4 Øvrige forutsetninger'!$C$58+MAXA(0,'1.1 Alternativ A'!J208-30)*'1.4 Øvrige forutsetninger'!$C$59,IF('1.1 Alternativ A'!J208&gt;15,15*'1.4 Øvrige forutsetninger'!$C$57+MAXA(0,'1.1 Alternativ A'!J208-15)*'1.4 Øvrige forutsetninger'!$C$58,'1.1 Alternativ A'!J208*'1.4 Øvrige forutsetninger'!$C$57)))),0)</f>
        <v>0</v>
      </c>
      <c r="J18" s="1">
        <f ca="1">IFERROR(IF('1.1 Alternativ A'!K208&gt;120,15*'1.4 Øvrige forutsetninger'!$C$57+15*'1.4 Øvrige forutsetninger'!$C$58+30*'1.4 Øvrige forutsetninger'!$C$59+60*'1.4 Øvrige forutsetninger'!$C$60+MAXA(0,'1.1 Alternativ A'!K208-120)*'1.4 Øvrige forutsetninger'!$C$61,IF('1.1 Alternativ A'!K208&gt;60,15*'1.4 Øvrige forutsetninger'!$C$57+15*'1.4 Øvrige forutsetninger'!$C$58+30*'1.4 Øvrige forutsetninger'!$C$59+MAXA(0,'1.1 Alternativ A'!K208-60)*'1.4 Øvrige forutsetninger'!$C$60,IF('1.1 Alternativ A'!K208&gt;30,15*'1.4 Øvrige forutsetninger'!$C$57+15*'1.4 Øvrige forutsetninger'!$C$58+MAXA(0,'1.1 Alternativ A'!K208-30)*'1.4 Øvrige forutsetninger'!$C$59,IF('1.1 Alternativ A'!K208&gt;15,15*'1.4 Øvrige forutsetninger'!$C$57+MAXA(0,'1.1 Alternativ A'!K208-15)*'1.4 Øvrige forutsetninger'!$C$58,'1.1 Alternativ A'!K208*'1.4 Øvrige forutsetninger'!$C$57)))),0)</f>
        <v>0</v>
      </c>
      <c r="K18" s="1">
        <f ca="1">IFERROR(IF('1.1 Alternativ A'!L208&gt;120,15*'1.4 Øvrige forutsetninger'!$C$57+15*'1.4 Øvrige forutsetninger'!$C$58+30*'1.4 Øvrige forutsetninger'!$C$59+60*'1.4 Øvrige forutsetninger'!$C$60+MAXA(0,'1.1 Alternativ A'!L208-120)*'1.4 Øvrige forutsetninger'!$C$61,IF('1.1 Alternativ A'!L208&gt;60,15*'1.4 Øvrige forutsetninger'!$C$57+15*'1.4 Øvrige forutsetninger'!$C$58+30*'1.4 Øvrige forutsetninger'!$C$59+MAXA(0,'1.1 Alternativ A'!L208-60)*'1.4 Øvrige forutsetninger'!$C$60,IF('1.1 Alternativ A'!L208&gt;30,15*'1.4 Øvrige forutsetninger'!$C$57+15*'1.4 Øvrige forutsetninger'!$C$58+MAXA(0,'1.1 Alternativ A'!L208-30)*'1.4 Øvrige forutsetninger'!$C$59,IF('1.1 Alternativ A'!L208&gt;15,15*'1.4 Øvrige forutsetninger'!$C$57+MAXA(0,'1.1 Alternativ A'!L208-15)*'1.4 Øvrige forutsetninger'!$C$58,'1.1 Alternativ A'!L208*'1.4 Øvrige forutsetninger'!$C$57)))),0)</f>
        <v>0</v>
      </c>
      <c r="L18" s="1">
        <f ca="1">IFERROR(IF('1.1 Alternativ A'!M208&gt;120,15*'1.4 Øvrige forutsetninger'!$C$57+15*'1.4 Øvrige forutsetninger'!$C$58+30*'1.4 Øvrige forutsetninger'!$C$59+60*'1.4 Øvrige forutsetninger'!$C$60+MAXA(0,'1.1 Alternativ A'!M208-120)*'1.4 Øvrige forutsetninger'!$C$61,IF('1.1 Alternativ A'!M208&gt;60,15*'1.4 Øvrige forutsetninger'!$C$57+15*'1.4 Øvrige forutsetninger'!$C$58+30*'1.4 Øvrige forutsetninger'!$C$59+MAXA(0,'1.1 Alternativ A'!M208-60)*'1.4 Øvrige forutsetninger'!$C$60,IF('1.1 Alternativ A'!M208&gt;30,15*'1.4 Øvrige forutsetninger'!$C$57+15*'1.4 Øvrige forutsetninger'!$C$58+MAXA(0,'1.1 Alternativ A'!M208-30)*'1.4 Øvrige forutsetninger'!$C$59,IF('1.1 Alternativ A'!M208&gt;15,15*'1.4 Øvrige forutsetninger'!$C$57+MAXA(0,'1.1 Alternativ A'!M208-15)*'1.4 Øvrige forutsetninger'!$C$58,'1.1 Alternativ A'!M208*'1.4 Øvrige forutsetninger'!$C$57)))),0)</f>
        <v>0</v>
      </c>
      <c r="M18" s="1">
        <f ca="1">IFERROR(IF('1.1 Alternativ A'!N208&gt;120,15*'1.4 Øvrige forutsetninger'!$C$57+15*'1.4 Øvrige forutsetninger'!$C$58+30*'1.4 Øvrige forutsetninger'!$C$59+60*'1.4 Øvrige forutsetninger'!$C$60+MAXA(0,'1.1 Alternativ A'!N208-120)*'1.4 Øvrige forutsetninger'!$C$61,IF('1.1 Alternativ A'!N208&gt;60,15*'1.4 Øvrige forutsetninger'!$C$57+15*'1.4 Øvrige forutsetninger'!$C$58+30*'1.4 Øvrige forutsetninger'!$C$59+MAXA(0,'1.1 Alternativ A'!N208-60)*'1.4 Øvrige forutsetninger'!$C$60,IF('1.1 Alternativ A'!N208&gt;30,15*'1.4 Øvrige forutsetninger'!$C$57+15*'1.4 Øvrige forutsetninger'!$C$58+MAXA(0,'1.1 Alternativ A'!N208-30)*'1.4 Øvrige forutsetninger'!$C$59,IF('1.1 Alternativ A'!N208&gt;15,15*'1.4 Øvrige forutsetninger'!$C$57+MAXA(0,'1.1 Alternativ A'!N208-15)*'1.4 Øvrige forutsetninger'!$C$58,'1.1 Alternativ A'!N208*'1.4 Øvrige forutsetninger'!$C$57)))),0)</f>
        <v>0</v>
      </c>
      <c r="N18" s="1">
        <f ca="1">IFERROR(IF('1.1 Alternativ A'!O208&gt;120,15*'1.4 Øvrige forutsetninger'!$C$57+15*'1.4 Øvrige forutsetninger'!$C$58+30*'1.4 Øvrige forutsetninger'!$C$59+60*'1.4 Øvrige forutsetninger'!$C$60+MAXA(0,'1.1 Alternativ A'!O208-120)*'1.4 Øvrige forutsetninger'!$C$61,IF('1.1 Alternativ A'!O208&gt;60,15*'1.4 Øvrige forutsetninger'!$C$57+15*'1.4 Øvrige forutsetninger'!$C$58+30*'1.4 Øvrige forutsetninger'!$C$59+MAXA(0,'1.1 Alternativ A'!O208-60)*'1.4 Øvrige forutsetninger'!$C$60,IF('1.1 Alternativ A'!O208&gt;30,15*'1.4 Øvrige forutsetninger'!$C$57+15*'1.4 Øvrige forutsetninger'!$C$58+MAXA(0,'1.1 Alternativ A'!O208-30)*'1.4 Øvrige forutsetninger'!$C$59,IF('1.1 Alternativ A'!O208&gt;15,15*'1.4 Øvrige forutsetninger'!$C$57+MAXA(0,'1.1 Alternativ A'!O208-15)*'1.4 Øvrige forutsetninger'!$C$58,'1.1 Alternativ A'!O208*'1.4 Øvrige forutsetninger'!$C$57)))),0)</f>
        <v>0</v>
      </c>
      <c r="O18" s="1">
        <f ca="1">IFERROR(IF('1.1 Alternativ A'!P208&gt;120,15*'1.4 Øvrige forutsetninger'!$C$57+15*'1.4 Øvrige forutsetninger'!$C$58+30*'1.4 Øvrige forutsetninger'!$C$59+60*'1.4 Øvrige forutsetninger'!$C$60+MAXA(0,'1.1 Alternativ A'!P208-120)*'1.4 Øvrige forutsetninger'!$C$61,IF('1.1 Alternativ A'!P208&gt;60,15*'1.4 Øvrige forutsetninger'!$C$57+15*'1.4 Øvrige forutsetninger'!$C$58+30*'1.4 Øvrige forutsetninger'!$C$59+MAXA(0,'1.1 Alternativ A'!P208-60)*'1.4 Øvrige forutsetninger'!$C$60,IF('1.1 Alternativ A'!P208&gt;30,15*'1.4 Øvrige forutsetninger'!$C$57+15*'1.4 Øvrige forutsetninger'!$C$58+MAXA(0,'1.1 Alternativ A'!P208-30)*'1.4 Øvrige forutsetninger'!$C$59,IF('1.1 Alternativ A'!P208&gt;15,15*'1.4 Øvrige forutsetninger'!$C$57+MAXA(0,'1.1 Alternativ A'!P208-15)*'1.4 Øvrige forutsetninger'!$C$58,'1.1 Alternativ A'!P208*'1.4 Øvrige forutsetninger'!$C$57)))),0)</f>
        <v>0</v>
      </c>
      <c r="P18" s="1">
        <f ca="1">IFERROR(IF('1.1 Alternativ A'!Q208&gt;120,15*'1.4 Øvrige forutsetninger'!$C$57+15*'1.4 Øvrige forutsetninger'!$C$58+30*'1.4 Øvrige forutsetninger'!$C$59+60*'1.4 Øvrige forutsetninger'!$C$60+MAXA(0,'1.1 Alternativ A'!Q208-120)*'1.4 Øvrige forutsetninger'!$C$61,IF('1.1 Alternativ A'!Q208&gt;60,15*'1.4 Øvrige forutsetninger'!$C$57+15*'1.4 Øvrige forutsetninger'!$C$58+30*'1.4 Øvrige forutsetninger'!$C$59+MAXA(0,'1.1 Alternativ A'!Q208-60)*'1.4 Øvrige forutsetninger'!$C$60,IF('1.1 Alternativ A'!Q208&gt;30,15*'1.4 Øvrige forutsetninger'!$C$57+15*'1.4 Øvrige forutsetninger'!$C$58+MAXA(0,'1.1 Alternativ A'!Q208-30)*'1.4 Øvrige forutsetninger'!$C$59,IF('1.1 Alternativ A'!Q208&gt;15,15*'1.4 Øvrige forutsetninger'!$C$57+MAXA(0,'1.1 Alternativ A'!Q208-15)*'1.4 Øvrige forutsetninger'!$C$58,'1.1 Alternativ A'!Q208*'1.4 Øvrige forutsetninger'!$C$57)))),0)</f>
        <v>0</v>
      </c>
      <c r="Q18" s="1">
        <f ca="1">IFERROR(IF('1.1 Alternativ A'!R208&gt;120,15*'1.4 Øvrige forutsetninger'!$C$57+15*'1.4 Øvrige forutsetninger'!$C$58+30*'1.4 Øvrige forutsetninger'!$C$59+60*'1.4 Øvrige forutsetninger'!$C$60+MAXA(0,'1.1 Alternativ A'!R208-120)*'1.4 Øvrige forutsetninger'!$C$61,IF('1.1 Alternativ A'!R208&gt;60,15*'1.4 Øvrige forutsetninger'!$C$57+15*'1.4 Øvrige forutsetninger'!$C$58+30*'1.4 Øvrige forutsetninger'!$C$59+MAXA(0,'1.1 Alternativ A'!R208-60)*'1.4 Øvrige forutsetninger'!$C$60,IF('1.1 Alternativ A'!R208&gt;30,15*'1.4 Øvrige forutsetninger'!$C$57+15*'1.4 Øvrige forutsetninger'!$C$58+MAXA(0,'1.1 Alternativ A'!R208-30)*'1.4 Øvrige forutsetninger'!$C$59,IF('1.1 Alternativ A'!R208&gt;15,15*'1.4 Øvrige forutsetninger'!$C$57+MAXA(0,'1.1 Alternativ A'!R208-15)*'1.4 Øvrige forutsetninger'!$C$58,'1.1 Alternativ A'!R208*'1.4 Øvrige forutsetninger'!$C$57)))),0)</f>
        <v>0</v>
      </c>
      <c r="R18" s="1">
        <f ca="1">IFERROR(IF('1.1 Alternativ A'!S208&gt;120,15*'1.4 Øvrige forutsetninger'!$C$57+15*'1.4 Øvrige forutsetninger'!$C$58+30*'1.4 Øvrige forutsetninger'!$C$59+60*'1.4 Øvrige forutsetninger'!$C$60+MAXA(0,'1.1 Alternativ A'!S208-120)*'1.4 Øvrige forutsetninger'!$C$61,IF('1.1 Alternativ A'!S208&gt;60,15*'1.4 Øvrige forutsetninger'!$C$57+15*'1.4 Øvrige forutsetninger'!$C$58+30*'1.4 Øvrige forutsetninger'!$C$59+MAXA(0,'1.1 Alternativ A'!S208-60)*'1.4 Øvrige forutsetninger'!$C$60,IF('1.1 Alternativ A'!S208&gt;30,15*'1.4 Øvrige forutsetninger'!$C$57+15*'1.4 Øvrige forutsetninger'!$C$58+MAXA(0,'1.1 Alternativ A'!S208-30)*'1.4 Øvrige forutsetninger'!$C$59,IF('1.1 Alternativ A'!S208&gt;15,15*'1.4 Øvrige forutsetninger'!$C$57+MAXA(0,'1.1 Alternativ A'!S208-15)*'1.4 Øvrige forutsetninger'!$C$58,'1.1 Alternativ A'!S208*'1.4 Øvrige forutsetninger'!$C$57)))),0)</f>
        <v>0</v>
      </c>
      <c r="S18" s="1">
        <f ca="1">IFERROR(IF('1.1 Alternativ A'!T208&gt;120,15*'1.4 Øvrige forutsetninger'!$C$57+15*'1.4 Øvrige forutsetninger'!$C$58+30*'1.4 Øvrige forutsetninger'!$C$59+60*'1.4 Øvrige forutsetninger'!$C$60+MAXA(0,'1.1 Alternativ A'!T208-120)*'1.4 Øvrige forutsetninger'!$C$61,IF('1.1 Alternativ A'!T208&gt;60,15*'1.4 Øvrige forutsetninger'!$C$57+15*'1.4 Øvrige forutsetninger'!$C$58+30*'1.4 Øvrige forutsetninger'!$C$59+MAXA(0,'1.1 Alternativ A'!T208-60)*'1.4 Øvrige forutsetninger'!$C$60,IF('1.1 Alternativ A'!T208&gt;30,15*'1.4 Øvrige forutsetninger'!$C$57+15*'1.4 Øvrige forutsetninger'!$C$58+MAXA(0,'1.1 Alternativ A'!T208-30)*'1.4 Øvrige forutsetninger'!$C$59,IF('1.1 Alternativ A'!T208&gt;15,15*'1.4 Øvrige forutsetninger'!$C$57+MAXA(0,'1.1 Alternativ A'!T208-15)*'1.4 Øvrige forutsetninger'!$C$58,'1.1 Alternativ A'!T208*'1.4 Øvrige forutsetninger'!$C$57)))),0)</f>
        <v>0</v>
      </c>
      <c r="T18" s="1">
        <f ca="1">IFERROR(IF('1.1 Alternativ A'!U208&gt;120,15*'1.4 Øvrige forutsetninger'!$C$57+15*'1.4 Øvrige forutsetninger'!$C$58+30*'1.4 Øvrige forutsetninger'!$C$59+60*'1.4 Øvrige forutsetninger'!$C$60+MAXA(0,'1.1 Alternativ A'!U208-120)*'1.4 Øvrige forutsetninger'!$C$61,IF('1.1 Alternativ A'!U208&gt;60,15*'1.4 Øvrige forutsetninger'!$C$57+15*'1.4 Øvrige forutsetninger'!$C$58+30*'1.4 Øvrige forutsetninger'!$C$59+MAXA(0,'1.1 Alternativ A'!U208-60)*'1.4 Øvrige forutsetninger'!$C$60,IF('1.1 Alternativ A'!U208&gt;30,15*'1.4 Øvrige forutsetninger'!$C$57+15*'1.4 Øvrige forutsetninger'!$C$58+MAXA(0,'1.1 Alternativ A'!U208-30)*'1.4 Øvrige forutsetninger'!$C$59,IF('1.1 Alternativ A'!U208&gt;15,15*'1.4 Øvrige forutsetninger'!$C$57+MAXA(0,'1.1 Alternativ A'!U208-15)*'1.4 Øvrige forutsetninger'!$C$58,'1.1 Alternativ A'!U208*'1.4 Øvrige forutsetninger'!$C$57)))),0)</f>
        <v>0</v>
      </c>
      <c r="U18" s="1">
        <f ca="1">IFERROR(IF('1.1 Alternativ A'!V208&gt;120,15*'1.4 Øvrige forutsetninger'!$C$57+15*'1.4 Øvrige forutsetninger'!$C$58+30*'1.4 Øvrige forutsetninger'!$C$59+60*'1.4 Øvrige forutsetninger'!$C$60+MAXA(0,'1.1 Alternativ A'!V208-120)*'1.4 Øvrige forutsetninger'!$C$61,IF('1.1 Alternativ A'!V208&gt;60,15*'1.4 Øvrige forutsetninger'!$C$57+15*'1.4 Øvrige forutsetninger'!$C$58+30*'1.4 Øvrige forutsetninger'!$C$59+MAXA(0,'1.1 Alternativ A'!V208-60)*'1.4 Øvrige forutsetninger'!$C$60,IF('1.1 Alternativ A'!V208&gt;30,15*'1.4 Øvrige forutsetninger'!$C$57+15*'1.4 Øvrige forutsetninger'!$C$58+MAXA(0,'1.1 Alternativ A'!V208-30)*'1.4 Øvrige forutsetninger'!$C$59,IF('1.1 Alternativ A'!V208&gt;15,15*'1.4 Øvrige forutsetninger'!$C$57+MAXA(0,'1.1 Alternativ A'!V208-15)*'1.4 Øvrige forutsetninger'!$C$58,'1.1 Alternativ A'!V208*'1.4 Øvrige forutsetninger'!$C$57)))),0)</f>
        <v>0</v>
      </c>
      <c r="V18" s="1">
        <f ca="1">IFERROR(IF('1.1 Alternativ A'!W208&gt;120,15*'1.4 Øvrige forutsetninger'!$C$57+15*'1.4 Øvrige forutsetninger'!$C$58+30*'1.4 Øvrige forutsetninger'!$C$59+60*'1.4 Øvrige forutsetninger'!$C$60+MAXA(0,'1.1 Alternativ A'!W208-120)*'1.4 Øvrige forutsetninger'!$C$61,IF('1.1 Alternativ A'!W208&gt;60,15*'1.4 Øvrige forutsetninger'!$C$57+15*'1.4 Øvrige forutsetninger'!$C$58+30*'1.4 Øvrige forutsetninger'!$C$59+MAXA(0,'1.1 Alternativ A'!W208-60)*'1.4 Øvrige forutsetninger'!$C$60,IF('1.1 Alternativ A'!W208&gt;30,15*'1.4 Øvrige forutsetninger'!$C$57+15*'1.4 Øvrige forutsetninger'!$C$58+MAXA(0,'1.1 Alternativ A'!W208-30)*'1.4 Øvrige forutsetninger'!$C$59,IF('1.1 Alternativ A'!W208&gt;15,15*'1.4 Øvrige forutsetninger'!$C$57+MAXA(0,'1.1 Alternativ A'!W208-15)*'1.4 Øvrige forutsetninger'!$C$58,'1.1 Alternativ A'!W208*'1.4 Øvrige forutsetninger'!$C$57)))),0)</f>
        <v>0</v>
      </c>
      <c r="W18" s="1">
        <f ca="1">IFERROR(IF('1.1 Alternativ A'!X208&gt;120,15*'1.4 Øvrige forutsetninger'!$C$57+15*'1.4 Øvrige forutsetninger'!$C$58+30*'1.4 Øvrige forutsetninger'!$C$59+60*'1.4 Øvrige forutsetninger'!$C$60+MAXA(0,'1.1 Alternativ A'!X208-120)*'1.4 Øvrige forutsetninger'!$C$61,IF('1.1 Alternativ A'!X208&gt;60,15*'1.4 Øvrige forutsetninger'!$C$57+15*'1.4 Øvrige forutsetninger'!$C$58+30*'1.4 Øvrige forutsetninger'!$C$59+MAXA(0,'1.1 Alternativ A'!X208-60)*'1.4 Øvrige forutsetninger'!$C$60,IF('1.1 Alternativ A'!X208&gt;30,15*'1.4 Øvrige forutsetninger'!$C$57+15*'1.4 Øvrige forutsetninger'!$C$58+MAXA(0,'1.1 Alternativ A'!X208-30)*'1.4 Øvrige forutsetninger'!$C$59,IF('1.1 Alternativ A'!X208&gt;15,15*'1.4 Øvrige forutsetninger'!$C$57+MAXA(0,'1.1 Alternativ A'!X208-15)*'1.4 Øvrige forutsetninger'!$C$58,'1.1 Alternativ A'!X208*'1.4 Øvrige forutsetninger'!$C$57)))),0)</f>
        <v>0</v>
      </c>
      <c r="X18" s="1">
        <f ca="1">IFERROR(IF('1.1 Alternativ A'!Y208&gt;120,15*'1.4 Øvrige forutsetninger'!$C$57+15*'1.4 Øvrige forutsetninger'!$C$58+30*'1.4 Øvrige forutsetninger'!$C$59+60*'1.4 Øvrige forutsetninger'!$C$60+MAXA(0,'1.1 Alternativ A'!Y208-120)*'1.4 Øvrige forutsetninger'!$C$61,IF('1.1 Alternativ A'!Y208&gt;60,15*'1.4 Øvrige forutsetninger'!$C$57+15*'1.4 Øvrige forutsetninger'!$C$58+30*'1.4 Øvrige forutsetninger'!$C$59+MAXA(0,'1.1 Alternativ A'!Y208-60)*'1.4 Øvrige forutsetninger'!$C$60,IF('1.1 Alternativ A'!Y208&gt;30,15*'1.4 Øvrige forutsetninger'!$C$57+15*'1.4 Øvrige forutsetninger'!$C$58+MAXA(0,'1.1 Alternativ A'!Y208-30)*'1.4 Øvrige forutsetninger'!$C$59,IF('1.1 Alternativ A'!Y208&gt;15,15*'1.4 Øvrige forutsetninger'!$C$57+MAXA(0,'1.1 Alternativ A'!Y208-15)*'1.4 Øvrige forutsetninger'!$C$58,'1.1 Alternativ A'!Y208*'1.4 Øvrige forutsetninger'!$C$57)))),0)</f>
        <v>0</v>
      </c>
      <c r="Y18" s="1">
        <f ca="1">IFERROR(IF('1.1 Alternativ A'!Z208&gt;120,15*'1.4 Øvrige forutsetninger'!$C$57+15*'1.4 Øvrige forutsetninger'!$C$58+30*'1.4 Øvrige forutsetninger'!$C$59+60*'1.4 Øvrige forutsetninger'!$C$60+MAXA(0,'1.1 Alternativ A'!Z208-120)*'1.4 Øvrige forutsetninger'!$C$61,IF('1.1 Alternativ A'!Z208&gt;60,15*'1.4 Øvrige forutsetninger'!$C$57+15*'1.4 Øvrige forutsetninger'!$C$58+30*'1.4 Øvrige forutsetninger'!$C$59+MAXA(0,'1.1 Alternativ A'!Z208-60)*'1.4 Øvrige forutsetninger'!$C$60,IF('1.1 Alternativ A'!Z208&gt;30,15*'1.4 Øvrige forutsetninger'!$C$57+15*'1.4 Øvrige forutsetninger'!$C$58+MAXA(0,'1.1 Alternativ A'!Z208-30)*'1.4 Øvrige forutsetninger'!$C$59,IF('1.1 Alternativ A'!Z208&gt;15,15*'1.4 Øvrige forutsetninger'!$C$57+MAXA(0,'1.1 Alternativ A'!Z208-15)*'1.4 Øvrige forutsetninger'!$C$58,'1.1 Alternativ A'!Z208*'1.4 Øvrige forutsetninger'!$C$57)))),0)</f>
        <v>0</v>
      </c>
      <c r="Z18" s="1">
        <f ca="1">IFERROR(IF('1.1 Alternativ A'!AA208&gt;120,15*'1.4 Øvrige forutsetninger'!$C$57+15*'1.4 Øvrige forutsetninger'!$C$58+30*'1.4 Øvrige forutsetninger'!$C$59+60*'1.4 Øvrige forutsetninger'!$C$60+MAXA(0,'1.1 Alternativ A'!AA208-120)*'1.4 Øvrige forutsetninger'!$C$61,IF('1.1 Alternativ A'!AA208&gt;60,15*'1.4 Øvrige forutsetninger'!$C$57+15*'1.4 Øvrige forutsetninger'!$C$58+30*'1.4 Øvrige forutsetninger'!$C$59+MAXA(0,'1.1 Alternativ A'!AA208-60)*'1.4 Øvrige forutsetninger'!$C$60,IF('1.1 Alternativ A'!AA208&gt;30,15*'1.4 Øvrige forutsetninger'!$C$57+15*'1.4 Øvrige forutsetninger'!$C$58+MAXA(0,'1.1 Alternativ A'!AA208-30)*'1.4 Øvrige forutsetninger'!$C$59,IF('1.1 Alternativ A'!AA208&gt;15,15*'1.4 Øvrige forutsetninger'!$C$57+MAXA(0,'1.1 Alternativ A'!AA208-15)*'1.4 Øvrige forutsetninger'!$C$58,'1.1 Alternativ A'!AA208*'1.4 Øvrige forutsetninger'!$C$57)))),0)</f>
        <v>0</v>
      </c>
      <c r="AA18" s="1">
        <f ca="1">IFERROR(IF('1.1 Alternativ A'!AB208&gt;120,15*'1.4 Øvrige forutsetninger'!$C$57+15*'1.4 Øvrige forutsetninger'!$C$58+30*'1.4 Øvrige forutsetninger'!$C$59+60*'1.4 Øvrige forutsetninger'!$C$60+MAXA(0,'1.1 Alternativ A'!AB208-120)*'1.4 Øvrige forutsetninger'!$C$61,IF('1.1 Alternativ A'!AB208&gt;60,15*'1.4 Øvrige forutsetninger'!$C$57+15*'1.4 Øvrige forutsetninger'!$C$58+30*'1.4 Øvrige forutsetninger'!$C$59+MAXA(0,'1.1 Alternativ A'!AB208-60)*'1.4 Øvrige forutsetninger'!$C$60,IF('1.1 Alternativ A'!AB208&gt;30,15*'1.4 Øvrige forutsetninger'!$C$57+15*'1.4 Øvrige forutsetninger'!$C$58+MAXA(0,'1.1 Alternativ A'!AB208-30)*'1.4 Øvrige forutsetninger'!$C$59,IF('1.1 Alternativ A'!AB208&gt;15,15*'1.4 Øvrige forutsetninger'!$C$57+MAXA(0,'1.1 Alternativ A'!AB208-15)*'1.4 Øvrige forutsetninger'!$C$58,'1.1 Alternativ A'!AB208*'1.4 Øvrige forutsetninger'!$C$57)))),0)</f>
        <v>0</v>
      </c>
      <c r="AB18" s="1">
        <f ca="1">IFERROR(IF('1.1 Alternativ A'!AC208&gt;120,15*'1.4 Øvrige forutsetninger'!$C$57+15*'1.4 Øvrige forutsetninger'!$C$58+30*'1.4 Øvrige forutsetninger'!$C$59+60*'1.4 Øvrige forutsetninger'!$C$60+MAXA(0,'1.1 Alternativ A'!AC208-120)*'1.4 Øvrige forutsetninger'!$C$61,IF('1.1 Alternativ A'!AC208&gt;60,15*'1.4 Øvrige forutsetninger'!$C$57+15*'1.4 Øvrige forutsetninger'!$C$58+30*'1.4 Øvrige forutsetninger'!$C$59+MAXA(0,'1.1 Alternativ A'!AC208-60)*'1.4 Øvrige forutsetninger'!$C$60,IF('1.1 Alternativ A'!AC208&gt;30,15*'1.4 Øvrige forutsetninger'!$C$57+15*'1.4 Øvrige forutsetninger'!$C$58+MAXA(0,'1.1 Alternativ A'!AC208-30)*'1.4 Øvrige forutsetninger'!$C$59,IF('1.1 Alternativ A'!AC208&gt;15,15*'1.4 Øvrige forutsetninger'!$C$57+MAXA(0,'1.1 Alternativ A'!AC208-15)*'1.4 Øvrige forutsetninger'!$C$58,'1.1 Alternativ A'!AC208*'1.4 Øvrige forutsetninger'!$C$57)))),0)</f>
        <v>0</v>
      </c>
      <c r="AC18" s="1">
        <f ca="1">IFERROR(IF('1.1 Alternativ A'!AD208&gt;120,15*'1.4 Øvrige forutsetninger'!$C$57+15*'1.4 Øvrige forutsetninger'!$C$58+30*'1.4 Øvrige forutsetninger'!$C$59+60*'1.4 Øvrige forutsetninger'!$C$60+MAXA(0,'1.1 Alternativ A'!AD208-120)*'1.4 Øvrige forutsetninger'!$C$61,IF('1.1 Alternativ A'!AD208&gt;60,15*'1.4 Øvrige forutsetninger'!$C$57+15*'1.4 Øvrige forutsetninger'!$C$58+30*'1.4 Øvrige forutsetninger'!$C$59+MAXA(0,'1.1 Alternativ A'!AD208-60)*'1.4 Øvrige forutsetninger'!$C$60,IF('1.1 Alternativ A'!AD208&gt;30,15*'1.4 Øvrige forutsetninger'!$C$57+15*'1.4 Øvrige forutsetninger'!$C$58+MAXA(0,'1.1 Alternativ A'!AD208-30)*'1.4 Øvrige forutsetninger'!$C$59,IF('1.1 Alternativ A'!AD208&gt;15,15*'1.4 Øvrige forutsetninger'!$C$57+MAXA(0,'1.1 Alternativ A'!AD208-15)*'1.4 Øvrige forutsetninger'!$C$58,'1.1 Alternativ A'!AD208*'1.4 Øvrige forutsetninger'!$C$57)))),0)</f>
        <v>0</v>
      </c>
      <c r="AD18" s="1">
        <f ca="1">IFERROR(IF('1.1 Alternativ A'!AE208&gt;120,15*'1.4 Øvrige forutsetninger'!$C$57+15*'1.4 Øvrige forutsetninger'!$C$58+30*'1.4 Øvrige forutsetninger'!$C$59+60*'1.4 Øvrige forutsetninger'!$C$60+MAXA(0,'1.1 Alternativ A'!AE208-120)*'1.4 Øvrige forutsetninger'!$C$61,IF('1.1 Alternativ A'!AE208&gt;60,15*'1.4 Øvrige forutsetninger'!$C$57+15*'1.4 Øvrige forutsetninger'!$C$58+30*'1.4 Øvrige forutsetninger'!$C$59+MAXA(0,'1.1 Alternativ A'!AE208-60)*'1.4 Øvrige forutsetninger'!$C$60,IF('1.1 Alternativ A'!AE208&gt;30,15*'1.4 Øvrige forutsetninger'!$C$57+15*'1.4 Øvrige forutsetninger'!$C$58+MAXA(0,'1.1 Alternativ A'!AE208-30)*'1.4 Øvrige forutsetninger'!$C$59,IF('1.1 Alternativ A'!AE208&gt;15,15*'1.4 Øvrige forutsetninger'!$C$57+MAXA(0,'1.1 Alternativ A'!AE208-15)*'1.4 Øvrige forutsetninger'!$C$58,'1.1 Alternativ A'!AE208*'1.4 Øvrige forutsetninger'!$C$57)))),0)</f>
        <v>0</v>
      </c>
      <c r="AE18" s="1">
        <f ca="1">IFERROR(IF('1.1 Alternativ A'!AF208&gt;120,15*'1.4 Øvrige forutsetninger'!$C$57+15*'1.4 Øvrige forutsetninger'!$C$58+30*'1.4 Øvrige forutsetninger'!$C$59+60*'1.4 Øvrige forutsetninger'!$C$60+MAXA(0,'1.1 Alternativ A'!AF208-120)*'1.4 Øvrige forutsetninger'!$C$61,IF('1.1 Alternativ A'!AF208&gt;60,15*'1.4 Øvrige forutsetninger'!$C$57+15*'1.4 Øvrige forutsetninger'!$C$58+30*'1.4 Øvrige forutsetninger'!$C$59+MAXA(0,'1.1 Alternativ A'!AF208-60)*'1.4 Øvrige forutsetninger'!$C$60,IF('1.1 Alternativ A'!AF208&gt;30,15*'1.4 Øvrige forutsetninger'!$C$57+15*'1.4 Øvrige forutsetninger'!$C$58+MAXA(0,'1.1 Alternativ A'!AF208-30)*'1.4 Øvrige forutsetninger'!$C$59,IF('1.1 Alternativ A'!AF208&gt;15,15*'1.4 Øvrige forutsetninger'!$C$57+MAXA(0,'1.1 Alternativ A'!AF208-15)*'1.4 Øvrige forutsetninger'!$C$58,'1.1 Alternativ A'!AF208*'1.4 Øvrige forutsetninger'!$C$57)))),0)</f>
        <v>0</v>
      </c>
      <c r="AF18" s="1">
        <f ca="1">IFERROR(IF('1.1 Alternativ A'!AG208&gt;120,15*'1.4 Øvrige forutsetninger'!$C$57+15*'1.4 Øvrige forutsetninger'!$C$58+30*'1.4 Øvrige forutsetninger'!$C$59+60*'1.4 Øvrige forutsetninger'!$C$60+MAXA(0,'1.1 Alternativ A'!AG208-120)*'1.4 Øvrige forutsetninger'!$C$61,IF('1.1 Alternativ A'!AG208&gt;60,15*'1.4 Øvrige forutsetninger'!$C$57+15*'1.4 Øvrige forutsetninger'!$C$58+30*'1.4 Øvrige forutsetninger'!$C$59+MAXA(0,'1.1 Alternativ A'!AG208-60)*'1.4 Øvrige forutsetninger'!$C$60,IF('1.1 Alternativ A'!AG208&gt;30,15*'1.4 Øvrige forutsetninger'!$C$57+15*'1.4 Øvrige forutsetninger'!$C$58+MAXA(0,'1.1 Alternativ A'!AG208-30)*'1.4 Øvrige forutsetninger'!$C$59,IF('1.1 Alternativ A'!AG208&gt;15,15*'1.4 Øvrige forutsetninger'!$C$57+MAXA(0,'1.1 Alternativ A'!AG208-15)*'1.4 Øvrige forutsetninger'!$C$58,'1.1 Alternativ A'!AG208*'1.4 Øvrige forutsetninger'!$C$57)))),0)</f>
        <v>0</v>
      </c>
    </row>
    <row r="19" spans="2:32" x14ac:dyDescent="0.2">
      <c r="B19" s="1" t="str">
        <f ca="1">IF(OFFSET('1.1 Alternativ A'!$E$19,0,ROW()-ROW($B$12))&gt;0,OFFSET('1.1 Alternativ A'!$E$19,0,ROW()-ROW($B$12)),"")</f>
        <v/>
      </c>
      <c r="C19" s="1">
        <f ca="1">IFERROR(IF('1.1 Alternativ A'!D209&gt;120,15*'1.4 Øvrige forutsetninger'!$C$57+15*'1.4 Øvrige forutsetninger'!$C$58+30*'1.4 Øvrige forutsetninger'!$C$59+60*'1.4 Øvrige forutsetninger'!$C$60+MAXA(0,'1.1 Alternativ A'!D209-120)*'1.4 Øvrige forutsetninger'!$C$61,IF('1.1 Alternativ A'!D209&gt;60,15*'1.4 Øvrige forutsetninger'!$C$57+15*'1.4 Øvrige forutsetninger'!$C$58+30*'1.4 Øvrige forutsetninger'!$C$59+MAXA(0,'1.1 Alternativ A'!D209-60)*'1.4 Øvrige forutsetninger'!$C$60,IF('1.1 Alternativ A'!D209&gt;30,15*'1.4 Øvrige forutsetninger'!$C$57+15*'1.4 Øvrige forutsetninger'!$C$58+MAXA(0,'1.1 Alternativ A'!D209-30)*'1.4 Øvrige forutsetninger'!$C$59,IF('1.1 Alternativ A'!D209&gt;15,15*'1.4 Øvrige forutsetninger'!$C$57+MAXA(0,'1.1 Alternativ A'!D209-15)*'1.4 Øvrige forutsetninger'!$C$58,'1.1 Alternativ A'!D209*'1.4 Øvrige forutsetninger'!$C$57)))),0)</f>
        <v>0</v>
      </c>
      <c r="D19" s="1">
        <f ca="1">IFERROR(IF('1.1 Alternativ A'!E209&gt;120,15*'1.4 Øvrige forutsetninger'!$C$57+15*'1.4 Øvrige forutsetninger'!$C$58+30*'1.4 Øvrige forutsetninger'!$C$59+60*'1.4 Øvrige forutsetninger'!$C$60+MAXA(0,'1.1 Alternativ A'!E209-120)*'1.4 Øvrige forutsetninger'!$C$61,IF('1.1 Alternativ A'!E209&gt;60,15*'1.4 Øvrige forutsetninger'!$C$57+15*'1.4 Øvrige forutsetninger'!$C$58+30*'1.4 Øvrige forutsetninger'!$C$59+MAXA(0,'1.1 Alternativ A'!E209-60)*'1.4 Øvrige forutsetninger'!$C$60,IF('1.1 Alternativ A'!E209&gt;30,15*'1.4 Øvrige forutsetninger'!$C$57+15*'1.4 Øvrige forutsetninger'!$C$58+MAXA(0,'1.1 Alternativ A'!E209-30)*'1.4 Øvrige forutsetninger'!$C$59,IF('1.1 Alternativ A'!E209&gt;15,15*'1.4 Øvrige forutsetninger'!$C$57+MAXA(0,'1.1 Alternativ A'!E209-15)*'1.4 Øvrige forutsetninger'!$C$58,'1.1 Alternativ A'!E209*'1.4 Øvrige forutsetninger'!$C$57)))),0)</f>
        <v>0</v>
      </c>
      <c r="E19" s="1">
        <f ca="1">IFERROR(IF('1.1 Alternativ A'!F209&gt;120,15*'1.4 Øvrige forutsetninger'!$C$57+15*'1.4 Øvrige forutsetninger'!$C$58+30*'1.4 Øvrige forutsetninger'!$C$59+60*'1.4 Øvrige forutsetninger'!$C$60+MAXA(0,'1.1 Alternativ A'!F209-120)*'1.4 Øvrige forutsetninger'!$C$61,IF('1.1 Alternativ A'!F209&gt;60,15*'1.4 Øvrige forutsetninger'!$C$57+15*'1.4 Øvrige forutsetninger'!$C$58+30*'1.4 Øvrige forutsetninger'!$C$59+MAXA(0,'1.1 Alternativ A'!F209-60)*'1.4 Øvrige forutsetninger'!$C$60,IF('1.1 Alternativ A'!F209&gt;30,15*'1.4 Øvrige forutsetninger'!$C$57+15*'1.4 Øvrige forutsetninger'!$C$58+MAXA(0,'1.1 Alternativ A'!F209-30)*'1.4 Øvrige forutsetninger'!$C$59,IF('1.1 Alternativ A'!F209&gt;15,15*'1.4 Øvrige forutsetninger'!$C$57+MAXA(0,'1.1 Alternativ A'!F209-15)*'1.4 Øvrige forutsetninger'!$C$58,'1.1 Alternativ A'!F209*'1.4 Øvrige forutsetninger'!$C$57)))),0)</f>
        <v>0</v>
      </c>
      <c r="F19" s="1">
        <f ca="1">IFERROR(IF('1.1 Alternativ A'!G209&gt;120,15*'1.4 Øvrige forutsetninger'!$C$57+15*'1.4 Øvrige forutsetninger'!$C$58+30*'1.4 Øvrige forutsetninger'!$C$59+60*'1.4 Øvrige forutsetninger'!$C$60+MAXA(0,'1.1 Alternativ A'!G209-120)*'1.4 Øvrige forutsetninger'!$C$61,IF('1.1 Alternativ A'!G209&gt;60,15*'1.4 Øvrige forutsetninger'!$C$57+15*'1.4 Øvrige forutsetninger'!$C$58+30*'1.4 Øvrige forutsetninger'!$C$59+MAXA(0,'1.1 Alternativ A'!G209-60)*'1.4 Øvrige forutsetninger'!$C$60,IF('1.1 Alternativ A'!G209&gt;30,15*'1.4 Øvrige forutsetninger'!$C$57+15*'1.4 Øvrige forutsetninger'!$C$58+MAXA(0,'1.1 Alternativ A'!G209-30)*'1.4 Øvrige forutsetninger'!$C$59,IF('1.1 Alternativ A'!G209&gt;15,15*'1.4 Øvrige forutsetninger'!$C$57+MAXA(0,'1.1 Alternativ A'!G209-15)*'1.4 Øvrige forutsetninger'!$C$58,'1.1 Alternativ A'!G209*'1.4 Øvrige forutsetninger'!$C$57)))),0)</f>
        <v>0</v>
      </c>
      <c r="G19" s="1">
        <f ca="1">IFERROR(IF('1.1 Alternativ A'!H209&gt;120,15*'1.4 Øvrige forutsetninger'!$C$57+15*'1.4 Øvrige forutsetninger'!$C$58+30*'1.4 Øvrige forutsetninger'!$C$59+60*'1.4 Øvrige forutsetninger'!$C$60+MAXA(0,'1.1 Alternativ A'!H209-120)*'1.4 Øvrige forutsetninger'!$C$61,IF('1.1 Alternativ A'!H209&gt;60,15*'1.4 Øvrige forutsetninger'!$C$57+15*'1.4 Øvrige forutsetninger'!$C$58+30*'1.4 Øvrige forutsetninger'!$C$59+MAXA(0,'1.1 Alternativ A'!H209-60)*'1.4 Øvrige forutsetninger'!$C$60,IF('1.1 Alternativ A'!H209&gt;30,15*'1.4 Øvrige forutsetninger'!$C$57+15*'1.4 Øvrige forutsetninger'!$C$58+MAXA(0,'1.1 Alternativ A'!H209-30)*'1.4 Øvrige forutsetninger'!$C$59,IF('1.1 Alternativ A'!H209&gt;15,15*'1.4 Øvrige forutsetninger'!$C$57+MAXA(0,'1.1 Alternativ A'!H209-15)*'1.4 Øvrige forutsetninger'!$C$58,'1.1 Alternativ A'!H209*'1.4 Øvrige forutsetninger'!$C$57)))),0)</f>
        <v>0</v>
      </c>
      <c r="H19" s="1">
        <f ca="1">IFERROR(IF('1.1 Alternativ A'!I209&gt;120,15*'1.4 Øvrige forutsetninger'!$C$57+15*'1.4 Øvrige forutsetninger'!$C$58+30*'1.4 Øvrige forutsetninger'!$C$59+60*'1.4 Øvrige forutsetninger'!$C$60+MAXA(0,'1.1 Alternativ A'!I209-120)*'1.4 Øvrige forutsetninger'!$C$61,IF('1.1 Alternativ A'!I209&gt;60,15*'1.4 Øvrige forutsetninger'!$C$57+15*'1.4 Øvrige forutsetninger'!$C$58+30*'1.4 Øvrige forutsetninger'!$C$59+MAXA(0,'1.1 Alternativ A'!I209-60)*'1.4 Øvrige forutsetninger'!$C$60,IF('1.1 Alternativ A'!I209&gt;30,15*'1.4 Øvrige forutsetninger'!$C$57+15*'1.4 Øvrige forutsetninger'!$C$58+MAXA(0,'1.1 Alternativ A'!I209-30)*'1.4 Øvrige forutsetninger'!$C$59,IF('1.1 Alternativ A'!I209&gt;15,15*'1.4 Øvrige forutsetninger'!$C$57+MAXA(0,'1.1 Alternativ A'!I209-15)*'1.4 Øvrige forutsetninger'!$C$58,'1.1 Alternativ A'!I209*'1.4 Øvrige forutsetninger'!$C$57)))),0)</f>
        <v>0</v>
      </c>
      <c r="I19" s="1">
        <f ca="1">IFERROR(IF('1.1 Alternativ A'!J209&gt;120,15*'1.4 Øvrige forutsetninger'!$C$57+15*'1.4 Øvrige forutsetninger'!$C$58+30*'1.4 Øvrige forutsetninger'!$C$59+60*'1.4 Øvrige forutsetninger'!$C$60+MAXA(0,'1.1 Alternativ A'!J209-120)*'1.4 Øvrige forutsetninger'!$C$61,IF('1.1 Alternativ A'!J209&gt;60,15*'1.4 Øvrige forutsetninger'!$C$57+15*'1.4 Øvrige forutsetninger'!$C$58+30*'1.4 Øvrige forutsetninger'!$C$59+MAXA(0,'1.1 Alternativ A'!J209-60)*'1.4 Øvrige forutsetninger'!$C$60,IF('1.1 Alternativ A'!J209&gt;30,15*'1.4 Øvrige forutsetninger'!$C$57+15*'1.4 Øvrige forutsetninger'!$C$58+MAXA(0,'1.1 Alternativ A'!J209-30)*'1.4 Øvrige forutsetninger'!$C$59,IF('1.1 Alternativ A'!J209&gt;15,15*'1.4 Øvrige forutsetninger'!$C$57+MAXA(0,'1.1 Alternativ A'!J209-15)*'1.4 Øvrige forutsetninger'!$C$58,'1.1 Alternativ A'!J209*'1.4 Øvrige forutsetninger'!$C$57)))),0)</f>
        <v>0</v>
      </c>
      <c r="J19" s="1">
        <f ca="1">IFERROR(IF('1.1 Alternativ A'!K209&gt;120,15*'1.4 Øvrige forutsetninger'!$C$57+15*'1.4 Øvrige forutsetninger'!$C$58+30*'1.4 Øvrige forutsetninger'!$C$59+60*'1.4 Øvrige forutsetninger'!$C$60+MAXA(0,'1.1 Alternativ A'!K209-120)*'1.4 Øvrige forutsetninger'!$C$61,IF('1.1 Alternativ A'!K209&gt;60,15*'1.4 Øvrige forutsetninger'!$C$57+15*'1.4 Øvrige forutsetninger'!$C$58+30*'1.4 Øvrige forutsetninger'!$C$59+MAXA(0,'1.1 Alternativ A'!K209-60)*'1.4 Øvrige forutsetninger'!$C$60,IF('1.1 Alternativ A'!K209&gt;30,15*'1.4 Øvrige forutsetninger'!$C$57+15*'1.4 Øvrige forutsetninger'!$C$58+MAXA(0,'1.1 Alternativ A'!K209-30)*'1.4 Øvrige forutsetninger'!$C$59,IF('1.1 Alternativ A'!K209&gt;15,15*'1.4 Øvrige forutsetninger'!$C$57+MAXA(0,'1.1 Alternativ A'!K209-15)*'1.4 Øvrige forutsetninger'!$C$58,'1.1 Alternativ A'!K209*'1.4 Øvrige forutsetninger'!$C$57)))),0)</f>
        <v>0</v>
      </c>
      <c r="K19" s="1">
        <f ca="1">IFERROR(IF('1.1 Alternativ A'!L209&gt;120,15*'1.4 Øvrige forutsetninger'!$C$57+15*'1.4 Øvrige forutsetninger'!$C$58+30*'1.4 Øvrige forutsetninger'!$C$59+60*'1.4 Øvrige forutsetninger'!$C$60+MAXA(0,'1.1 Alternativ A'!L209-120)*'1.4 Øvrige forutsetninger'!$C$61,IF('1.1 Alternativ A'!L209&gt;60,15*'1.4 Øvrige forutsetninger'!$C$57+15*'1.4 Øvrige forutsetninger'!$C$58+30*'1.4 Øvrige forutsetninger'!$C$59+MAXA(0,'1.1 Alternativ A'!L209-60)*'1.4 Øvrige forutsetninger'!$C$60,IF('1.1 Alternativ A'!L209&gt;30,15*'1.4 Øvrige forutsetninger'!$C$57+15*'1.4 Øvrige forutsetninger'!$C$58+MAXA(0,'1.1 Alternativ A'!L209-30)*'1.4 Øvrige forutsetninger'!$C$59,IF('1.1 Alternativ A'!L209&gt;15,15*'1.4 Øvrige forutsetninger'!$C$57+MAXA(0,'1.1 Alternativ A'!L209-15)*'1.4 Øvrige forutsetninger'!$C$58,'1.1 Alternativ A'!L209*'1.4 Øvrige forutsetninger'!$C$57)))),0)</f>
        <v>0</v>
      </c>
      <c r="L19" s="1">
        <f ca="1">IFERROR(IF('1.1 Alternativ A'!M209&gt;120,15*'1.4 Øvrige forutsetninger'!$C$57+15*'1.4 Øvrige forutsetninger'!$C$58+30*'1.4 Øvrige forutsetninger'!$C$59+60*'1.4 Øvrige forutsetninger'!$C$60+MAXA(0,'1.1 Alternativ A'!M209-120)*'1.4 Øvrige forutsetninger'!$C$61,IF('1.1 Alternativ A'!M209&gt;60,15*'1.4 Øvrige forutsetninger'!$C$57+15*'1.4 Øvrige forutsetninger'!$C$58+30*'1.4 Øvrige forutsetninger'!$C$59+MAXA(0,'1.1 Alternativ A'!M209-60)*'1.4 Øvrige forutsetninger'!$C$60,IF('1.1 Alternativ A'!M209&gt;30,15*'1.4 Øvrige forutsetninger'!$C$57+15*'1.4 Øvrige forutsetninger'!$C$58+MAXA(0,'1.1 Alternativ A'!M209-30)*'1.4 Øvrige forutsetninger'!$C$59,IF('1.1 Alternativ A'!M209&gt;15,15*'1.4 Øvrige forutsetninger'!$C$57+MAXA(0,'1.1 Alternativ A'!M209-15)*'1.4 Øvrige forutsetninger'!$C$58,'1.1 Alternativ A'!M209*'1.4 Øvrige forutsetninger'!$C$57)))),0)</f>
        <v>0</v>
      </c>
      <c r="M19" s="1">
        <f ca="1">IFERROR(IF('1.1 Alternativ A'!N209&gt;120,15*'1.4 Øvrige forutsetninger'!$C$57+15*'1.4 Øvrige forutsetninger'!$C$58+30*'1.4 Øvrige forutsetninger'!$C$59+60*'1.4 Øvrige forutsetninger'!$C$60+MAXA(0,'1.1 Alternativ A'!N209-120)*'1.4 Øvrige forutsetninger'!$C$61,IF('1.1 Alternativ A'!N209&gt;60,15*'1.4 Øvrige forutsetninger'!$C$57+15*'1.4 Øvrige forutsetninger'!$C$58+30*'1.4 Øvrige forutsetninger'!$C$59+MAXA(0,'1.1 Alternativ A'!N209-60)*'1.4 Øvrige forutsetninger'!$C$60,IF('1.1 Alternativ A'!N209&gt;30,15*'1.4 Øvrige forutsetninger'!$C$57+15*'1.4 Øvrige forutsetninger'!$C$58+MAXA(0,'1.1 Alternativ A'!N209-30)*'1.4 Øvrige forutsetninger'!$C$59,IF('1.1 Alternativ A'!N209&gt;15,15*'1.4 Øvrige forutsetninger'!$C$57+MAXA(0,'1.1 Alternativ A'!N209-15)*'1.4 Øvrige forutsetninger'!$C$58,'1.1 Alternativ A'!N209*'1.4 Øvrige forutsetninger'!$C$57)))),0)</f>
        <v>0</v>
      </c>
      <c r="N19" s="1">
        <f ca="1">IFERROR(IF('1.1 Alternativ A'!O209&gt;120,15*'1.4 Øvrige forutsetninger'!$C$57+15*'1.4 Øvrige forutsetninger'!$C$58+30*'1.4 Øvrige forutsetninger'!$C$59+60*'1.4 Øvrige forutsetninger'!$C$60+MAXA(0,'1.1 Alternativ A'!O209-120)*'1.4 Øvrige forutsetninger'!$C$61,IF('1.1 Alternativ A'!O209&gt;60,15*'1.4 Øvrige forutsetninger'!$C$57+15*'1.4 Øvrige forutsetninger'!$C$58+30*'1.4 Øvrige forutsetninger'!$C$59+MAXA(0,'1.1 Alternativ A'!O209-60)*'1.4 Øvrige forutsetninger'!$C$60,IF('1.1 Alternativ A'!O209&gt;30,15*'1.4 Øvrige forutsetninger'!$C$57+15*'1.4 Øvrige forutsetninger'!$C$58+MAXA(0,'1.1 Alternativ A'!O209-30)*'1.4 Øvrige forutsetninger'!$C$59,IF('1.1 Alternativ A'!O209&gt;15,15*'1.4 Øvrige forutsetninger'!$C$57+MAXA(0,'1.1 Alternativ A'!O209-15)*'1.4 Øvrige forutsetninger'!$C$58,'1.1 Alternativ A'!O209*'1.4 Øvrige forutsetninger'!$C$57)))),0)</f>
        <v>0</v>
      </c>
      <c r="O19" s="1">
        <f ca="1">IFERROR(IF('1.1 Alternativ A'!P209&gt;120,15*'1.4 Øvrige forutsetninger'!$C$57+15*'1.4 Øvrige forutsetninger'!$C$58+30*'1.4 Øvrige forutsetninger'!$C$59+60*'1.4 Øvrige forutsetninger'!$C$60+MAXA(0,'1.1 Alternativ A'!P209-120)*'1.4 Øvrige forutsetninger'!$C$61,IF('1.1 Alternativ A'!P209&gt;60,15*'1.4 Øvrige forutsetninger'!$C$57+15*'1.4 Øvrige forutsetninger'!$C$58+30*'1.4 Øvrige forutsetninger'!$C$59+MAXA(0,'1.1 Alternativ A'!P209-60)*'1.4 Øvrige forutsetninger'!$C$60,IF('1.1 Alternativ A'!P209&gt;30,15*'1.4 Øvrige forutsetninger'!$C$57+15*'1.4 Øvrige forutsetninger'!$C$58+MAXA(0,'1.1 Alternativ A'!P209-30)*'1.4 Øvrige forutsetninger'!$C$59,IF('1.1 Alternativ A'!P209&gt;15,15*'1.4 Øvrige forutsetninger'!$C$57+MAXA(0,'1.1 Alternativ A'!P209-15)*'1.4 Øvrige forutsetninger'!$C$58,'1.1 Alternativ A'!P209*'1.4 Øvrige forutsetninger'!$C$57)))),0)</f>
        <v>0</v>
      </c>
      <c r="P19" s="1">
        <f ca="1">IFERROR(IF('1.1 Alternativ A'!Q209&gt;120,15*'1.4 Øvrige forutsetninger'!$C$57+15*'1.4 Øvrige forutsetninger'!$C$58+30*'1.4 Øvrige forutsetninger'!$C$59+60*'1.4 Øvrige forutsetninger'!$C$60+MAXA(0,'1.1 Alternativ A'!Q209-120)*'1.4 Øvrige forutsetninger'!$C$61,IF('1.1 Alternativ A'!Q209&gt;60,15*'1.4 Øvrige forutsetninger'!$C$57+15*'1.4 Øvrige forutsetninger'!$C$58+30*'1.4 Øvrige forutsetninger'!$C$59+MAXA(0,'1.1 Alternativ A'!Q209-60)*'1.4 Øvrige forutsetninger'!$C$60,IF('1.1 Alternativ A'!Q209&gt;30,15*'1.4 Øvrige forutsetninger'!$C$57+15*'1.4 Øvrige forutsetninger'!$C$58+MAXA(0,'1.1 Alternativ A'!Q209-30)*'1.4 Øvrige forutsetninger'!$C$59,IF('1.1 Alternativ A'!Q209&gt;15,15*'1.4 Øvrige forutsetninger'!$C$57+MAXA(0,'1.1 Alternativ A'!Q209-15)*'1.4 Øvrige forutsetninger'!$C$58,'1.1 Alternativ A'!Q209*'1.4 Øvrige forutsetninger'!$C$57)))),0)</f>
        <v>0</v>
      </c>
      <c r="Q19" s="1">
        <f ca="1">IFERROR(IF('1.1 Alternativ A'!R209&gt;120,15*'1.4 Øvrige forutsetninger'!$C$57+15*'1.4 Øvrige forutsetninger'!$C$58+30*'1.4 Øvrige forutsetninger'!$C$59+60*'1.4 Øvrige forutsetninger'!$C$60+MAXA(0,'1.1 Alternativ A'!R209-120)*'1.4 Øvrige forutsetninger'!$C$61,IF('1.1 Alternativ A'!R209&gt;60,15*'1.4 Øvrige forutsetninger'!$C$57+15*'1.4 Øvrige forutsetninger'!$C$58+30*'1.4 Øvrige forutsetninger'!$C$59+MAXA(0,'1.1 Alternativ A'!R209-60)*'1.4 Øvrige forutsetninger'!$C$60,IF('1.1 Alternativ A'!R209&gt;30,15*'1.4 Øvrige forutsetninger'!$C$57+15*'1.4 Øvrige forutsetninger'!$C$58+MAXA(0,'1.1 Alternativ A'!R209-30)*'1.4 Øvrige forutsetninger'!$C$59,IF('1.1 Alternativ A'!R209&gt;15,15*'1.4 Øvrige forutsetninger'!$C$57+MAXA(0,'1.1 Alternativ A'!R209-15)*'1.4 Øvrige forutsetninger'!$C$58,'1.1 Alternativ A'!R209*'1.4 Øvrige forutsetninger'!$C$57)))),0)</f>
        <v>0</v>
      </c>
      <c r="R19" s="1">
        <f ca="1">IFERROR(IF('1.1 Alternativ A'!S209&gt;120,15*'1.4 Øvrige forutsetninger'!$C$57+15*'1.4 Øvrige forutsetninger'!$C$58+30*'1.4 Øvrige forutsetninger'!$C$59+60*'1.4 Øvrige forutsetninger'!$C$60+MAXA(0,'1.1 Alternativ A'!S209-120)*'1.4 Øvrige forutsetninger'!$C$61,IF('1.1 Alternativ A'!S209&gt;60,15*'1.4 Øvrige forutsetninger'!$C$57+15*'1.4 Øvrige forutsetninger'!$C$58+30*'1.4 Øvrige forutsetninger'!$C$59+MAXA(0,'1.1 Alternativ A'!S209-60)*'1.4 Øvrige forutsetninger'!$C$60,IF('1.1 Alternativ A'!S209&gt;30,15*'1.4 Øvrige forutsetninger'!$C$57+15*'1.4 Øvrige forutsetninger'!$C$58+MAXA(0,'1.1 Alternativ A'!S209-30)*'1.4 Øvrige forutsetninger'!$C$59,IF('1.1 Alternativ A'!S209&gt;15,15*'1.4 Øvrige forutsetninger'!$C$57+MAXA(0,'1.1 Alternativ A'!S209-15)*'1.4 Øvrige forutsetninger'!$C$58,'1.1 Alternativ A'!S209*'1.4 Øvrige forutsetninger'!$C$57)))),0)</f>
        <v>0</v>
      </c>
      <c r="S19" s="1">
        <f ca="1">IFERROR(IF('1.1 Alternativ A'!T209&gt;120,15*'1.4 Øvrige forutsetninger'!$C$57+15*'1.4 Øvrige forutsetninger'!$C$58+30*'1.4 Øvrige forutsetninger'!$C$59+60*'1.4 Øvrige forutsetninger'!$C$60+MAXA(0,'1.1 Alternativ A'!T209-120)*'1.4 Øvrige forutsetninger'!$C$61,IF('1.1 Alternativ A'!T209&gt;60,15*'1.4 Øvrige forutsetninger'!$C$57+15*'1.4 Øvrige forutsetninger'!$C$58+30*'1.4 Øvrige forutsetninger'!$C$59+MAXA(0,'1.1 Alternativ A'!T209-60)*'1.4 Øvrige forutsetninger'!$C$60,IF('1.1 Alternativ A'!T209&gt;30,15*'1.4 Øvrige forutsetninger'!$C$57+15*'1.4 Øvrige forutsetninger'!$C$58+MAXA(0,'1.1 Alternativ A'!T209-30)*'1.4 Øvrige forutsetninger'!$C$59,IF('1.1 Alternativ A'!T209&gt;15,15*'1.4 Øvrige forutsetninger'!$C$57+MAXA(0,'1.1 Alternativ A'!T209-15)*'1.4 Øvrige forutsetninger'!$C$58,'1.1 Alternativ A'!T209*'1.4 Øvrige forutsetninger'!$C$57)))),0)</f>
        <v>0</v>
      </c>
      <c r="T19" s="1">
        <f ca="1">IFERROR(IF('1.1 Alternativ A'!U209&gt;120,15*'1.4 Øvrige forutsetninger'!$C$57+15*'1.4 Øvrige forutsetninger'!$C$58+30*'1.4 Øvrige forutsetninger'!$C$59+60*'1.4 Øvrige forutsetninger'!$C$60+MAXA(0,'1.1 Alternativ A'!U209-120)*'1.4 Øvrige forutsetninger'!$C$61,IF('1.1 Alternativ A'!U209&gt;60,15*'1.4 Øvrige forutsetninger'!$C$57+15*'1.4 Øvrige forutsetninger'!$C$58+30*'1.4 Øvrige forutsetninger'!$C$59+MAXA(0,'1.1 Alternativ A'!U209-60)*'1.4 Øvrige forutsetninger'!$C$60,IF('1.1 Alternativ A'!U209&gt;30,15*'1.4 Øvrige forutsetninger'!$C$57+15*'1.4 Øvrige forutsetninger'!$C$58+MAXA(0,'1.1 Alternativ A'!U209-30)*'1.4 Øvrige forutsetninger'!$C$59,IF('1.1 Alternativ A'!U209&gt;15,15*'1.4 Øvrige forutsetninger'!$C$57+MAXA(0,'1.1 Alternativ A'!U209-15)*'1.4 Øvrige forutsetninger'!$C$58,'1.1 Alternativ A'!U209*'1.4 Øvrige forutsetninger'!$C$57)))),0)</f>
        <v>0</v>
      </c>
      <c r="U19" s="1">
        <f ca="1">IFERROR(IF('1.1 Alternativ A'!V209&gt;120,15*'1.4 Øvrige forutsetninger'!$C$57+15*'1.4 Øvrige forutsetninger'!$C$58+30*'1.4 Øvrige forutsetninger'!$C$59+60*'1.4 Øvrige forutsetninger'!$C$60+MAXA(0,'1.1 Alternativ A'!V209-120)*'1.4 Øvrige forutsetninger'!$C$61,IF('1.1 Alternativ A'!V209&gt;60,15*'1.4 Øvrige forutsetninger'!$C$57+15*'1.4 Øvrige forutsetninger'!$C$58+30*'1.4 Øvrige forutsetninger'!$C$59+MAXA(0,'1.1 Alternativ A'!V209-60)*'1.4 Øvrige forutsetninger'!$C$60,IF('1.1 Alternativ A'!V209&gt;30,15*'1.4 Øvrige forutsetninger'!$C$57+15*'1.4 Øvrige forutsetninger'!$C$58+MAXA(0,'1.1 Alternativ A'!V209-30)*'1.4 Øvrige forutsetninger'!$C$59,IF('1.1 Alternativ A'!V209&gt;15,15*'1.4 Øvrige forutsetninger'!$C$57+MAXA(0,'1.1 Alternativ A'!V209-15)*'1.4 Øvrige forutsetninger'!$C$58,'1.1 Alternativ A'!V209*'1.4 Øvrige forutsetninger'!$C$57)))),0)</f>
        <v>0</v>
      </c>
      <c r="V19" s="1">
        <f ca="1">IFERROR(IF('1.1 Alternativ A'!W209&gt;120,15*'1.4 Øvrige forutsetninger'!$C$57+15*'1.4 Øvrige forutsetninger'!$C$58+30*'1.4 Øvrige forutsetninger'!$C$59+60*'1.4 Øvrige forutsetninger'!$C$60+MAXA(0,'1.1 Alternativ A'!W209-120)*'1.4 Øvrige forutsetninger'!$C$61,IF('1.1 Alternativ A'!W209&gt;60,15*'1.4 Øvrige forutsetninger'!$C$57+15*'1.4 Øvrige forutsetninger'!$C$58+30*'1.4 Øvrige forutsetninger'!$C$59+MAXA(0,'1.1 Alternativ A'!W209-60)*'1.4 Øvrige forutsetninger'!$C$60,IF('1.1 Alternativ A'!W209&gt;30,15*'1.4 Øvrige forutsetninger'!$C$57+15*'1.4 Øvrige forutsetninger'!$C$58+MAXA(0,'1.1 Alternativ A'!W209-30)*'1.4 Øvrige forutsetninger'!$C$59,IF('1.1 Alternativ A'!W209&gt;15,15*'1.4 Øvrige forutsetninger'!$C$57+MAXA(0,'1.1 Alternativ A'!W209-15)*'1.4 Øvrige forutsetninger'!$C$58,'1.1 Alternativ A'!W209*'1.4 Øvrige forutsetninger'!$C$57)))),0)</f>
        <v>0</v>
      </c>
      <c r="W19" s="1">
        <f ca="1">IFERROR(IF('1.1 Alternativ A'!X209&gt;120,15*'1.4 Øvrige forutsetninger'!$C$57+15*'1.4 Øvrige forutsetninger'!$C$58+30*'1.4 Øvrige forutsetninger'!$C$59+60*'1.4 Øvrige forutsetninger'!$C$60+MAXA(0,'1.1 Alternativ A'!X209-120)*'1.4 Øvrige forutsetninger'!$C$61,IF('1.1 Alternativ A'!X209&gt;60,15*'1.4 Øvrige forutsetninger'!$C$57+15*'1.4 Øvrige forutsetninger'!$C$58+30*'1.4 Øvrige forutsetninger'!$C$59+MAXA(0,'1.1 Alternativ A'!X209-60)*'1.4 Øvrige forutsetninger'!$C$60,IF('1.1 Alternativ A'!X209&gt;30,15*'1.4 Øvrige forutsetninger'!$C$57+15*'1.4 Øvrige forutsetninger'!$C$58+MAXA(0,'1.1 Alternativ A'!X209-30)*'1.4 Øvrige forutsetninger'!$C$59,IF('1.1 Alternativ A'!X209&gt;15,15*'1.4 Øvrige forutsetninger'!$C$57+MAXA(0,'1.1 Alternativ A'!X209-15)*'1.4 Øvrige forutsetninger'!$C$58,'1.1 Alternativ A'!X209*'1.4 Øvrige forutsetninger'!$C$57)))),0)</f>
        <v>0</v>
      </c>
      <c r="X19" s="1">
        <f ca="1">IFERROR(IF('1.1 Alternativ A'!Y209&gt;120,15*'1.4 Øvrige forutsetninger'!$C$57+15*'1.4 Øvrige forutsetninger'!$C$58+30*'1.4 Øvrige forutsetninger'!$C$59+60*'1.4 Øvrige forutsetninger'!$C$60+MAXA(0,'1.1 Alternativ A'!Y209-120)*'1.4 Øvrige forutsetninger'!$C$61,IF('1.1 Alternativ A'!Y209&gt;60,15*'1.4 Øvrige forutsetninger'!$C$57+15*'1.4 Øvrige forutsetninger'!$C$58+30*'1.4 Øvrige forutsetninger'!$C$59+MAXA(0,'1.1 Alternativ A'!Y209-60)*'1.4 Øvrige forutsetninger'!$C$60,IF('1.1 Alternativ A'!Y209&gt;30,15*'1.4 Øvrige forutsetninger'!$C$57+15*'1.4 Øvrige forutsetninger'!$C$58+MAXA(0,'1.1 Alternativ A'!Y209-30)*'1.4 Øvrige forutsetninger'!$C$59,IF('1.1 Alternativ A'!Y209&gt;15,15*'1.4 Øvrige forutsetninger'!$C$57+MAXA(0,'1.1 Alternativ A'!Y209-15)*'1.4 Øvrige forutsetninger'!$C$58,'1.1 Alternativ A'!Y209*'1.4 Øvrige forutsetninger'!$C$57)))),0)</f>
        <v>0</v>
      </c>
      <c r="Y19" s="1">
        <f ca="1">IFERROR(IF('1.1 Alternativ A'!Z209&gt;120,15*'1.4 Øvrige forutsetninger'!$C$57+15*'1.4 Øvrige forutsetninger'!$C$58+30*'1.4 Øvrige forutsetninger'!$C$59+60*'1.4 Øvrige forutsetninger'!$C$60+MAXA(0,'1.1 Alternativ A'!Z209-120)*'1.4 Øvrige forutsetninger'!$C$61,IF('1.1 Alternativ A'!Z209&gt;60,15*'1.4 Øvrige forutsetninger'!$C$57+15*'1.4 Øvrige forutsetninger'!$C$58+30*'1.4 Øvrige forutsetninger'!$C$59+MAXA(0,'1.1 Alternativ A'!Z209-60)*'1.4 Øvrige forutsetninger'!$C$60,IF('1.1 Alternativ A'!Z209&gt;30,15*'1.4 Øvrige forutsetninger'!$C$57+15*'1.4 Øvrige forutsetninger'!$C$58+MAXA(0,'1.1 Alternativ A'!Z209-30)*'1.4 Øvrige forutsetninger'!$C$59,IF('1.1 Alternativ A'!Z209&gt;15,15*'1.4 Øvrige forutsetninger'!$C$57+MAXA(0,'1.1 Alternativ A'!Z209-15)*'1.4 Øvrige forutsetninger'!$C$58,'1.1 Alternativ A'!Z209*'1.4 Øvrige forutsetninger'!$C$57)))),0)</f>
        <v>0</v>
      </c>
      <c r="Z19" s="1">
        <f ca="1">IFERROR(IF('1.1 Alternativ A'!AA209&gt;120,15*'1.4 Øvrige forutsetninger'!$C$57+15*'1.4 Øvrige forutsetninger'!$C$58+30*'1.4 Øvrige forutsetninger'!$C$59+60*'1.4 Øvrige forutsetninger'!$C$60+MAXA(0,'1.1 Alternativ A'!AA209-120)*'1.4 Øvrige forutsetninger'!$C$61,IF('1.1 Alternativ A'!AA209&gt;60,15*'1.4 Øvrige forutsetninger'!$C$57+15*'1.4 Øvrige forutsetninger'!$C$58+30*'1.4 Øvrige forutsetninger'!$C$59+MAXA(0,'1.1 Alternativ A'!AA209-60)*'1.4 Øvrige forutsetninger'!$C$60,IF('1.1 Alternativ A'!AA209&gt;30,15*'1.4 Øvrige forutsetninger'!$C$57+15*'1.4 Øvrige forutsetninger'!$C$58+MAXA(0,'1.1 Alternativ A'!AA209-30)*'1.4 Øvrige forutsetninger'!$C$59,IF('1.1 Alternativ A'!AA209&gt;15,15*'1.4 Øvrige forutsetninger'!$C$57+MAXA(0,'1.1 Alternativ A'!AA209-15)*'1.4 Øvrige forutsetninger'!$C$58,'1.1 Alternativ A'!AA209*'1.4 Øvrige forutsetninger'!$C$57)))),0)</f>
        <v>0</v>
      </c>
      <c r="AA19" s="1">
        <f ca="1">IFERROR(IF('1.1 Alternativ A'!AB209&gt;120,15*'1.4 Øvrige forutsetninger'!$C$57+15*'1.4 Øvrige forutsetninger'!$C$58+30*'1.4 Øvrige forutsetninger'!$C$59+60*'1.4 Øvrige forutsetninger'!$C$60+MAXA(0,'1.1 Alternativ A'!AB209-120)*'1.4 Øvrige forutsetninger'!$C$61,IF('1.1 Alternativ A'!AB209&gt;60,15*'1.4 Øvrige forutsetninger'!$C$57+15*'1.4 Øvrige forutsetninger'!$C$58+30*'1.4 Øvrige forutsetninger'!$C$59+MAXA(0,'1.1 Alternativ A'!AB209-60)*'1.4 Øvrige forutsetninger'!$C$60,IF('1.1 Alternativ A'!AB209&gt;30,15*'1.4 Øvrige forutsetninger'!$C$57+15*'1.4 Øvrige forutsetninger'!$C$58+MAXA(0,'1.1 Alternativ A'!AB209-30)*'1.4 Øvrige forutsetninger'!$C$59,IF('1.1 Alternativ A'!AB209&gt;15,15*'1.4 Øvrige forutsetninger'!$C$57+MAXA(0,'1.1 Alternativ A'!AB209-15)*'1.4 Øvrige forutsetninger'!$C$58,'1.1 Alternativ A'!AB209*'1.4 Øvrige forutsetninger'!$C$57)))),0)</f>
        <v>0</v>
      </c>
      <c r="AB19" s="1">
        <f ca="1">IFERROR(IF('1.1 Alternativ A'!AC209&gt;120,15*'1.4 Øvrige forutsetninger'!$C$57+15*'1.4 Øvrige forutsetninger'!$C$58+30*'1.4 Øvrige forutsetninger'!$C$59+60*'1.4 Øvrige forutsetninger'!$C$60+MAXA(0,'1.1 Alternativ A'!AC209-120)*'1.4 Øvrige forutsetninger'!$C$61,IF('1.1 Alternativ A'!AC209&gt;60,15*'1.4 Øvrige forutsetninger'!$C$57+15*'1.4 Øvrige forutsetninger'!$C$58+30*'1.4 Øvrige forutsetninger'!$C$59+MAXA(0,'1.1 Alternativ A'!AC209-60)*'1.4 Øvrige forutsetninger'!$C$60,IF('1.1 Alternativ A'!AC209&gt;30,15*'1.4 Øvrige forutsetninger'!$C$57+15*'1.4 Øvrige forutsetninger'!$C$58+MAXA(0,'1.1 Alternativ A'!AC209-30)*'1.4 Øvrige forutsetninger'!$C$59,IF('1.1 Alternativ A'!AC209&gt;15,15*'1.4 Øvrige forutsetninger'!$C$57+MAXA(0,'1.1 Alternativ A'!AC209-15)*'1.4 Øvrige forutsetninger'!$C$58,'1.1 Alternativ A'!AC209*'1.4 Øvrige forutsetninger'!$C$57)))),0)</f>
        <v>0</v>
      </c>
      <c r="AC19" s="1">
        <f ca="1">IFERROR(IF('1.1 Alternativ A'!AD209&gt;120,15*'1.4 Øvrige forutsetninger'!$C$57+15*'1.4 Øvrige forutsetninger'!$C$58+30*'1.4 Øvrige forutsetninger'!$C$59+60*'1.4 Øvrige forutsetninger'!$C$60+MAXA(0,'1.1 Alternativ A'!AD209-120)*'1.4 Øvrige forutsetninger'!$C$61,IF('1.1 Alternativ A'!AD209&gt;60,15*'1.4 Øvrige forutsetninger'!$C$57+15*'1.4 Øvrige forutsetninger'!$C$58+30*'1.4 Øvrige forutsetninger'!$C$59+MAXA(0,'1.1 Alternativ A'!AD209-60)*'1.4 Øvrige forutsetninger'!$C$60,IF('1.1 Alternativ A'!AD209&gt;30,15*'1.4 Øvrige forutsetninger'!$C$57+15*'1.4 Øvrige forutsetninger'!$C$58+MAXA(0,'1.1 Alternativ A'!AD209-30)*'1.4 Øvrige forutsetninger'!$C$59,IF('1.1 Alternativ A'!AD209&gt;15,15*'1.4 Øvrige forutsetninger'!$C$57+MAXA(0,'1.1 Alternativ A'!AD209-15)*'1.4 Øvrige forutsetninger'!$C$58,'1.1 Alternativ A'!AD209*'1.4 Øvrige forutsetninger'!$C$57)))),0)</f>
        <v>0</v>
      </c>
      <c r="AD19" s="1">
        <f ca="1">IFERROR(IF('1.1 Alternativ A'!AE209&gt;120,15*'1.4 Øvrige forutsetninger'!$C$57+15*'1.4 Øvrige forutsetninger'!$C$58+30*'1.4 Øvrige forutsetninger'!$C$59+60*'1.4 Øvrige forutsetninger'!$C$60+MAXA(0,'1.1 Alternativ A'!AE209-120)*'1.4 Øvrige forutsetninger'!$C$61,IF('1.1 Alternativ A'!AE209&gt;60,15*'1.4 Øvrige forutsetninger'!$C$57+15*'1.4 Øvrige forutsetninger'!$C$58+30*'1.4 Øvrige forutsetninger'!$C$59+MAXA(0,'1.1 Alternativ A'!AE209-60)*'1.4 Øvrige forutsetninger'!$C$60,IF('1.1 Alternativ A'!AE209&gt;30,15*'1.4 Øvrige forutsetninger'!$C$57+15*'1.4 Øvrige forutsetninger'!$C$58+MAXA(0,'1.1 Alternativ A'!AE209-30)*'1.4 Øvrige forutsetninger'!$C$59,IF('1.1 Alternativ A'!AE209&gt;15,15*'1.4 Øvrige forutsetninger'!$C$57+MAXA(0,'1.1 Alternativ A'!AE209-15)*'1.4 Øvrige forutsetninger'!$C$58,'1.1 Alternativ A'!AE209*'1.4 Øvrige forutsetninger'!$C$57)))),0)</f>
        <v>0</v>
      </c>
      <c r="AE19" s="1">
        <f ca="1">IFERROR(IF('1.1 Alternativ A'!AF209&gt;120,15*'1.4 Øvrige forutsetninger'!$C$57+15*'1.4 Øvrige forutsetninger'!$C$58+30*'1.4 Øvrige forutsetninger'!$C$59+60*'1.4 Øvrige forutsetninger'!$C$60+MAXA(0,'1.1 Alternativ A'!AF209-120)*'1.4 Øvrige forutsetninger'!$C$61,IF('1.1 Alternativ A'!AF209&gt;60,15*'1.4 Øvrige forutsetninger'!$C$57+15*'1.4 Øvrige forutsetninger'!$C$58+30*'1.4 Øvrige forutsetninger'!$C$59+MAXA(0,'1.1 Alternativ A'!AF209-60)*'1.4 Øvrige forutsetninger'!$C$60,IF('1.1 Alternativ A'!AF209&gt;30,15*'1.4 Øvrige forutsetninger'!$C$57+15*'1.4 Øvrige forutsetninger'!$C$58+MAXA(0,'1.1 Alternativ A'!AF209-30)*'1.4 Øvrige forutsetninger'!$C$59,IF('1.1 Alternativ A'!AF209&gt;15,15*'1.4 Øvrige forutsetninger'!$C$57+MAXA(0,'1.1 Alternativ A'!AF209-15)*'1.4 Øvrige forutsetninger'!$C$58,'1.1 Alternativ A'!AF209*'1.4 Øvrige forutsetninger'!$C$57)))),0)</f>
        <v>0</v>
      </c>
      <c r="AF19" s="1">
        <f ca="1">IFERROR(IF('1.1 Alternativ A'!AG209&gt;120,15*'1.4 Øvrige forutsetninger'!$C$57+15*'1.4 Øvrige forutsetninger'!$C$58+30*'1.4 Øvrige forutsetninger'!$C$59+60*'1.4 Øvrige forutsetninger'!$C$60+MAXA(0,'1.1 Alternativ A'!AG209-120)*'1.4 Øvrige forutsetninger'!$C$61,IF('1.1 Alternativ A'!AG209&gt;60,15*'1.4 Øvrige forutsetninger'!$C$57+15*'1.4 Øvrige forutsetninger'!$C$58+30*'1.4 Øvrige forutsetninger'!$C$59+MAXA(0,'1.1 Alternativ A'!AG209-60)*'1.4 Øvrige forutsetninger'!$C$60,IF('1.1 Alternativ A'!AG209&gt;30,15*'1.4 Øvrige forutsetninger'!$C$57+15*'1.4 Øvrige forutsetninger'!$C$58+MAXA(0,'1.1 Alternativ A'!AG209-30)*'1.4 Øvrige forutsetninger'!$C$59,IF('1.1 Alternativ A'!AG209&gt;15,15*'1.4 Øvrige forutsetninger'!$C$57+MAXA(0,'1.1 Alternativ A'!AG209-15)*'1.4 Øvrige forutsetninger'!$C$58,'1.1 Alternativ A'!AG209*'1.4 Øvrige forutsetninger'!$C$57)))),0)</f>
        <v>0</v>
      </c>
    </row>
    <row r="20" spans="2:32" x14ac:dyDescent="0.2">
      <c r="B20" s="1" t="str">
        <f ca="1">IF(OFFSET('1.1 Alternativ A'!$E$19,0,ROW()-ROW($B$12))&gt;0,OFFSET('1.1 Alternativ A'!$E$19,0,ROW()-ROW($B$12)),"")</f>
        <v/>
      </c>
      <c r="C20" s="1">
        <f ca="1">IFERROR(IF('1.1 Alternativ A'!D210&gt;120,15*'1.4 Øvrige forutsetninger'!$C$57+15*'1.4 Øvrige forutsetninger'!$C$58+30*'1.4 Øvrige forutsetninger'!$C$59+60*'1.4 Øvrige forutsetninger'!$C$60+MAXA(0,'1.1 Alternativ A'!D210-120)*'1.4 Øvrige forutsetninger'!$C$61,IF('1.1 Alternativ A'!D210&gt;60,15*'1.4 Øvrige forutsetninger'!$C$57+15*'1.4 Øvrige forutsetninger'!$C$58+30*'1.4 Øvrige forutsetninger'!$C$59+MAXA(0,'1.1 Alternativ A'!D210-60)*'1.4 Øvrige forutsetninger'!$C$60,IF('1.1 Alternativ A'!D210&gt;30,15*'1.4 Øvrige forutsetninger'!$C$57+15*'1.4 Øvrige forutsetninger'!$C$58+MAXA(0,'1.1 Alternativ A'!D210-30)*'1.4 Øvrige forutsetninger'!$C$59,IF('1.1 Alternativ A'!D210&gt;15,15*'1.4 Øvrige forutsetninger'!$C$57+MAXA(0,'1.1 Alternativ A'!D210-15)*'1.4 Øvrige forutsetninger'!$C$58,'1.1 Alternativ A'!D210*'1.4 Øvrige forutsetninger'!$C$57)))),0)</f>
        <v>0</v>
      </c>
      <c r="D20" s="1">
        <f ca="1">IFERROR(IF('1.1 Alternativ A'!E210&gt;120,15*'1.4 Øvrige forutsetninger'!$C$57+15*'1.4 Øvrige forutsetninger'!$C$58+30*'1.4 Øvrige forutsetninger'!$C$59+60*'1.4 Øvrige forutsetninger'!$C$60+MAXA(0,'1.1 Alternativ A'!E210-120)*'1.4 Øvrige forutsetninger'!$C$61,IF('1.1 Alternativ A'!E210&gt;60,15*'1.4 Øvrige forutsetninger'!$C$57+15*'1.4 Øvrige forutsetninger'!$C$58+30*'1.4 Øvrige forutsetninger'!$C$59+MAXA(0,'1.1 Alternativ A'!E210-60)*'1.4 Øvrige forutsetninger'!$C$60,IF('1.1 Alternativ A'!E210&gt;30,15*'1.4 Øvrige forutsetninger'!$C$57+15*'1.4 Øvrige forutsetninger'!$C$58+MAXA(0,'1.1 Alternativ A'!E210-30)*'1.4 Øvrige forutsetninger'!$C$59,IF('1.1 Alternativ A'!E210&gt;15,15*'1.4 Øvrige forutsetninger'!$C$57+MAXA(0,'1.1 Alternativ A'!E210-15)*'1.4 Øvrige forutsetninger'!$C$58,'1.1 Alternativ A'!E210*'1.4 Øvrige forutsetninger'!$C$57)))),0)</f>
        <v>0</v>
      </c>
      <c r="E20" s="1">
        <f ca="1">IFERROR(IF('1.1 Alternativ A'!F210&gt;120,15*'1.4 Øvrige forutsetninger'!$C$57+15*'1.4 Øvrige forutsetninger'!$C$58+30*'1.4 Øvrige forutsetninger'!$C$59+60*'1.4 Øvrige forutsetninger'!$C$60+MAXA(0,'1.1 Alternativ A'!F210-120)*'1.4 Øvrige forutsetninger'!$C$61,IF('1.1 Alternativ A'!F210&gt;60,15*'1.4 Øvrige forutsetninger'!$C$57+15*'1.4 Øvrige forutsetninger'!$C$58+30*'1.4 Øvrige forutsetninger'!$C$59+MAXA(0,'1.1 Alternativ A'!F210-60)*'1.4 Øvrige forutsetninger'!$C$60,IF('1.1 Alternativ A'!F210&gt;30,15*'1.4 Øvrige forutsetninger'!$C$57+15*'1.4 Øvrige forutsetninger'!$C$58+MAXA(0,'1.1 Alternativ A'!F210-30)*'1.4 Øvrige forutsetninger'!$C$59,IF('1.1 Alternativ A'!F210&gt;15,15*'1.4 Øvrige forutsetninger'!$C$57+MAXA(0,'1.1 Alternativ A'!F210-15)*'1.4 Øvrige forutsetninger'!$C$58,'1.1 Alternativ A'!F210*'1.4 Øvrige forutsetninger'!$C$57)))),0)</f>
        <v>0</v>
      </c>
      <c r="F20" s="1">
        <f ca="1">IFERROR(IF('1.1 Alternativ A'!G210&gt;120,15*'1.4 Øvrige forutsetninger'!$C$57+15*'1.4 Øvrige forutsetninger'!$C$58+30*'1.4 Øvrige forutsetninger'!$C$59+60*'1.4 Øvrige forutsetninger'!$C$60+MAXA(0,'1.1 Alternativ A'!G210-120)*'1.4 Øvrige forutsetninger'!$C$61,IF('1.1 Alternativ A'!G210&gt;60,15*'1.4 Øvrige forutsetninger'!$C$57+15*'1.4 Øvrige forutsetninger'!$C$58+30*'1.4 Øvrige forutsetninger'!$C$59+MAXA(0,'1.1 Alternativ A'!G210-60)*'1.4 Øvrige forutsetninger'!$C$60,IF('1.1 Alternativ A'!G210&gt;30,15*'1.4 Øvrige forutsetninger'!$C$57+15*'1.4 Øvrige forutsetninger'!$C$58+MAXA(0,'1.1 Alternativ A'!G210-30)*'1.4 Øvrige forutsetninger'!$C$59,IF('1.1 Alternativ A'!G210&gt;15,15*'1.4 Øvrige forutsetninger'!$C$57+MAXA(0,'1.1 Alternativ A'!G210-15)*'1.4 Øvrige forutsetninger'!$C$58,'1.1 Alternativ A'!G210*'1.4 Øvrige forutsetninger'!$C$57)))),0)</f>
        <v>0</v>
      </c>
      <c r="G20" s="1">
        <f ca="1">IFERROR(IF('1.1 Alternativ A'!H210&gt;120,15*'1.4 Øvrige forutsetninger'!$C$57+15*'1.4 Øvrige forutsetninger'!$C$58+30*'1.4 Øvrige forutsetninger'!$C$59+60*'1.4 Øvrige forutsetninger'!$C$60+MAXA(0,'1.1 Alternativ A'!H210-120)*'1.4 Øvrige forutsetninger'!$C$61,IF('1.1 Alternativ A'!H210&gt;60,15*'1.4 Øvrige forutsetninger'!$C$57+15*'1.4 Øvrige forutsetninger'!$C$58+30*'1.4 Øvrige forutsetninger'!$C$59+MAXA(0,'1.1 Alternativ A'!H210-60)*'1.4 Øvrige forutsetninger'!$C$60,IF('1.1 Alternativ A'!H210&gt;30,15*'1.4 Øvrige forutsetninger'!$C$57+15*'1.4 Øvrige forutsetninger'!$C$58+MAXA(0,'1.1 Alternativ A'!H210-30)*'1.4 Øvrige forutsetninger'!$C$59,IF('1.1 Alternativ A'!H210&gt;15,15*'1.4 Øvrige forutsetninger'!$C$57+MAXA(0,'1.1 Alternativ A'!H210-15)*'1.4 Øvrige forutsetninger'!$C$58,'1.1 Alternativ A'!H210*'1.4 Øvrige forutsetninger'!$C$57)))),0)</f>
        <v>0</v>
      </c>
      <c r="H20" s="1">
        <f ca="1">IFERROR(IF('1.1 Alternativ A'!I210&gt;120,15*'1.4 Øvrige forutsetninger'!$C$57+15*'1.4 Øvrige forutsetninger'!$C$58+30*'1.4 Øvrige forutsetninger'!$C$59+60*'1.4 Øvrige forutsetninger'!$C$60+MAXA(0,'1.1 Alternativ A'!I210-120)*'1.4 Øvrige forutsetninger'!$C$61,IF('1.1 Alternativ A'!I210&gt;60,15*'1.4 Øvrige forutsetninger'!$C$57+15*'1.4 Øvrige forutsetninger'!$C$58+30*'1.4 Øvrige forutsetninger'!$C$59+MAXA(0,'1.1 Alternativ A'!I210-60)*'1.4 Øvrige forutsetninger'!$C$60,IF('1.1 Alternativ A'!I210&gt;30,15*'1.4 Øvrige forutsetninger'!$C$57+15*'1.4 Øvrige forutsetninger'!$C$58+MAXA(0,'1.1 Alternativ A'!I210-30)*'1.4 Øvrige forutsetninger'!$C$59,IF('1.1 Alternativ A'!I210&gt;15,15*'1.4 Øvrige forutsetninger'!$C$57+MAXA(0,'1.1 Alternativ A'!I210-15)*'1.4 Øvrige forutsetninger'!$C$58,'1.1 Alternativ A'!I210*'1.4 Øvrige forutsetninger'!$C$57)))),0)</f>
        <v>0</v>
      </c>
      <c r="I20" s="1">
        <f ca="1">IFERROR(IF('1.1 Alternativ A'!J210&gt;120,15*'1.4 Øvrige forutsetninger'!$C$57+15*'1.4 Øvrige forutsetninger'!$C$58+30*'1.4 Øvrige forutsetninger'!$C$59+60*'1.4 Øvrige forutsetninger'!$C$60+MAXA(0,'1.1 Alternativ A'!J210-120)*'1.4 Øvrige forutsetninger'!$C$61,IF('1.1 Alternativ A'!J210&gt;60,15*'1.4 Øvrige forutsetninger'!$C$57+15*'1.4 Øvrige forutsetninger'!$C$58+30*'1.4 Øvrige forutsetninger'!$C$59+MAXA(0,'1.1 Alternativ A'!J210-60)*'1.4 Øvrige forutsetninger'!$C$60,IF('1.1 Alternativ A'!J210&gt;30,15*'1.4 Øvrige forutsetninger'!$C$57+15*'1.4 Øvrige forutsetninger'!$C$58+MAXA(0,'1.1 Alternativ A'!J210-30)*'1.4 Øvrige forutsetninger'!$C$59,IF('1.1 Alternativ A'!J210&gt;15,15*'1.4 Øvrige forutsetninger'!$C$57+MAXA(0,'1.1 Alternativ A'!J210-15)*'1.4 Øvrige forutsetninger'!$C$58,'1.1 Alternativ A'!J210*'1.4 Øvrige forutsetninger'!$C$57)))),0)</f>
        <v>0</v>
      </c>
      <c r="J20" s="1">
        <f ca="1">IFERROR(IF('1.1 Alternativ A'!K210&gt;120,15*'1.4 Øvrige forutsetninger'!$C$57+15*'1.4 Øvrige forutsetninger'!$C$58+30*'1.4 Øvrige forutsetninger'!$C$59+60*'1.4 Øvrige forutsetninger'!$C$60+MAXA(0,'1.1 Alternativ A'!K210-120)*'1.4 Øvrige forutsetninger'!$C$61,IF('1.1 Alternativ A'!K210&gt;60,15*'1.4 Øvrige forutsetninger'!$C$57+15*'1.4 Øvrige forutsetninger'!$C$58+30*'1.4 Øvrige forutsetninger'!$C$59+MAXA(0,'1.1 Alternativ A'!K210-60)*'1.4 Øvrige forutsetninger'!$C$60,IF('1.1 Alternativ A'!K210&gt;30,15*'1.4 Øvrige forutsetninger'!$C$57+15*'1.4 Øvrige forutsetninger'!$C$58+MAXA(0,'1.1 Alternativ A'!K210-30)*'1.4 Øvrige forutsetninger'!$C$59,IF('1.1 Alternativ A'!K210&gt;15,15*'1.4 Øvrige forutsetninger'!$C$57+MAXA(0,'1.1 Alternativ A'!K210-15)*'1.4 Øvrige forutsetninger'!$C$58,'1.1 Alternativ A'!K210*'1.4 Øvrige forutsetninger'!$C$57)))),0)</f>
        <v>0</v>
      </c>
      <c r="K20" s="1">
        <f ca="1">IFERROR(IF('1.1 Alternativ A'!L210&gt;120,15*'1.4 Øvrige forutsetninger'!$C$57+15*'1.4 Øvrige forutsetninger'!$C$58+30*'1.4 Øvrige forutsetninger'!$C$59+60*'1.4 Øvrige forutsetninger'!$C$60+MAXA(0,'1.1 Alternativ A'!L210-120)*'1.4 Øvrige forutsetninger'!$C$61,IF('1.1 Alternativ A'!L210&gt;60,15*'1.4 Øvrige forutsetninger'!$C$57+15*'1.4 Øvrige forutsetninger'!$C$58+30*'1.4 Øvrige forutsetninger'!$C$59+MAXA(0,'1.1 Alternativ A'!L210-60)*'1.4 Øvrige forutsetninger'!$C$60,IF('1.1 Alternativ A'!L210&gt;30,15*'1.4 Øvrige forutsetninger'!$C$57+15*'1.4 Øvrige forutsetninger'!$C$58+MAXA(0,'1.1 Alternativ A'!L210-30)*'1.4 Øvrige forutsetninger'!$C$59,IF('1.1 Alternativ A'!L210&gt;15,15*'1.4 Øvrige forutsetninger'!$C$57+MAXA(0,'1.1 Alternativ A'!L210-15)*'1.4 Øvrige forutsetninger'!$C$58,'1.1 Alternativ A'!L210*'1.4 Øvrige forutsetninger'!$C$57)))),0)</f>
        <v>0</v>
      </c>
      <c r="L20" s="1">
        <f ca="1">IFERROR(IF('1.1 Alternativ A'!M210&gt;120,15*'1.4 Øvrige forutsetninger'!$C$57+15*'1.4 Øvrige forutsetninger'!$C$58+30*'1.4 Øvrige forutsetninger'!$C$59+60*'1.4 Øvrige forutsetninger'!$C$60+MAXA(0,'1.1 Alternativ A'!M210-120)*'1.4 Øvrige forutsetninger'!$C$61,IF('1.1 Alternativ A'!M210&gt;60,15*'1.4 Øvrige forutsetninger'!$C$57+15*'1.4 Øvrige forutsetninger'!$C$58+30*'1.4 Øvrige forutsetninger'!$C$59+MAXA(0,'1.1 Alternativ A'!M210-60)*'1.4 Øvrige forutsetninger'!$C$60,IF('1.1 Alternativ A'!M210&gt;30,15*'1.4 Øvrige forutsetninger'!$C$57+15*'1.4 Øvrige forutsetninger'!$C$58+MAXA(0,'1.1 Alternativ A'!M210-30)*'1.4 Øvrige forutsetninger'!$C$59,IF('1.1 Alternativ A'!M210&gt;15,15*'1.4 Øvrige forutsetninger'!$C$57+MAXA(0,'1.1 Alternativ A'!M210-15)*'1.4 Øvrige forutsetninger'!$C$58,'1.1 Alternativ A'!M210*'1.4 Øvrige forutsetninger'!$C$57)))),0)</f>
        <v>0</v>
      </c>
      <c r="M20" s="1">
        <f ca="1">IFERROR(IF('1.1 Alternativ A'!N210&gt;120,15*'1.4 Øvrige forutsetninger'!$C$57+15*'1.4 Øvrige forutsetninger'!$C$58+30*'1.4 Øvrige forutsetninger'!$C$59+60*'1.4 Øvrige forutsetninger'!$C$60+MAXA(0,'1.1 Alternativ A'!N210-120)*'1.4 Øvrige forutsetninger'!$C$61,IF('1.1 Alternativ A'!N210&gt;60,15*'1.4 Øvrige forutsetninger'!$C$57+15*'1.4 Øvrige forutsetninger'!$C$58+30*'1.4 Øvrige forutsetninger'!$C$59+MAXA(0,'1.1 Alternativ A'!N210-60)*'1.4 Øvrige forutsetninger'!$C$60,IF('1.1 Alternativ A'!N210&gt;30,15*'1.4 Øvrige forutsetninger'!$C$57+15*'1.4 Øvrige forutsetninger'!$C$58+MAXA(0,'1.1 Alternativ A'!N210-30)*'1.4 Øvrige forutsetninger'!$C$59,IF('1.1 Alternativ A'!N210&gt;15,15*'1.4 Øvrige forutsetninger'!$C$57+MAXA(0,'1.1 Alternativ A'!N210-15)*'1.4 Øvrige forutsetninger'!$C$58,'1.1 Alternativ A'!N210*'1.4 Øvrige forutsetninger'!$C$57)))),0)</f>
        <v>0</v>
      </c>
      <c r="N20" s="1">
        <f ca="1">IFERROR(IF('1.1 Alternativ A'!O210&gt;120,15*'1.4 Øvrige forutsetninger'!$C$57+15*'1.4 Øvrige forutsetninger'!$C$58+30*'1.4 Øvrige forutsetninger'!$C$59+60*'1.4 Øvrige forutsetninger'!$C$60+MAXA(0,'1.1 Alternativ A'!O210-120)*'1.4 Øvrige forutsetninger'!$C$61,IF('1.1 Alternativ A'!O210&gt;60,15*'1.4 Øvrige forutsetninger'!$C$57+15*'1.4 Øvrige forutsetninger'!$C$58+30*'1.4 Øvrige forutsetninger'!$C$59+MAXA(0,'1.1 Alternativ A'!O210-60)*'1.4 Øvrige forutsetninger'!$C$60,IF('1.1 Alternativ A'!O210&gt;30,15*'1.4 Øvrige forutsetninger'!$C$57+15*'1.4 Øvrige forutsetninger'!$C$58+MAXA(0,'1.1 Alternativ A'!O210-30)*'1.4 Øvrige forutsetninger'!$C$59,IF('1.1 Alternativ A'!O210&gt;15,15*'1.4 Øvrige forutsetninger'!$C$57+MAXA(0,'1.1 Alternativ A'!O210-15)*'1.4 Øvrige forutsetninger'!$C$58,'1.1 Alternativ A'!O210*'1.4 Øvrige forutsetninger'!$C$57)))),0)</f>
        <v>0</v>
      </c>
      <c r="O20" s="1">
        <f ca="1">IFERROR(IF('1.1 Alternativ A'!P210&gt;120,15*'1.4 Øvrige forutsetninger'!$C$57+15*'1.4 Øvrige forutsetninger'!$C$58+30*'1.4 Øvrige forutsetninger'!$C$59+60*'1.4 Øvrige forutsetninger'!$C$60+MAXA(0,'1.1 Alternativ A'!P210-120)*'1.4 Øvrige forutsetninger'!$C$61,IF('1.1 Alternativ A'!P210&gt;60,15*'1.4 Øvrige forutsetninger'!$C$57+15*'1.4 Øvrige forutsetninger'!$C$58+30*'1.4 Øvrige forutsetninger'!$C$59+MAXA(0,'1.1 Alternativ A'!P210-60)*'1.4 Øvrige forutsetninger'!$C$60,IF('1.1 Alternativ A'!P210&gt;30,15*'1.4 Øvrige forutsetninger'!$C$57+15*'1.4 Øvrige forutsetninger'!$C$58+MAXA(0,'1.1 Alternativ A'!P210-30)*'1.4 Øvrige forutsetninger'!$C$59,IF('1.1 Alternativ A'!P210&gt;15,15*'1.4 Øvrige forutsetninger'!$C$57+MAXA(0,'1.1 Alternativ A'!P210-15)*'1.4 Øvrige forutsetninger'!$C$58,'1.1 Alternativ A'!P210*'1.4 Øvrige forutsetninger'!$C$57)))),0)</f>
        <v>0</v>
      </c>
      <c r="P20" s="1">
        <f ca="1">IFERROR(IF('1.1 Alternativ A'!Q210&gt;120,15*'1.4 Øvrige forutsetninger'!$C$57+15*'1.4 Øvrige forutsetninger'!$C$58+30*'1.4 Øvrige forutsetninger'!$C$59+60*'1.4 Øvrige forutsetninger'!$C$60+MAXA(0,'1.1 Alternativ A'!Q210-120)*'1.4 Øvrige forutsetninger'!$C$61,IF('1.1 Alternativ A'!Q210&gt;60,15*'1.4 Øvrige forutsetninger'!$C$57+15*'1.4 Øvrige forutsetninger'!$C$58+30*'1.4 Øvrige forutsetninger'!$C$59+MAXA(0,'1.1 Alternativ A'!Q210-60)*'1.4 Øvrige forutsetninger'!$C$60,IF('1.1 Alternativ A'!Q210&gt;30,15*'1.4 Øvrige forutsetninger'!$C$57+15*'1.4 Øvrige forutsetninger'!$C$58+MAXA(0,'1.1 Alternativ A'!Q210-30)*'1.4 Øvrige forutsetninger'!$C$59,IF('1.1 Alternativ A'!Q210&gt;15,15*'1.4 Øvrige forutsetninger'!$C$57+MAXA(0,'1.1 Alternativ A'!Q210-15)*'1.4 Øvrige forutsetninger'!$C$58,'1.1 Alternativ A'!Q210*'1.4 Øvrige forutsetninger'!$C$57)))),0)</f>
        <v>0</v>
      </c>
      <c r="Q20" s="1">
        <f ca="1">IFERROR(IF('1.1 Alternativ A'!R210&gt;120,15*'1.4 Øvrige forutsetninger'!$C$57+15*'1.4 Øvrige forutsetninger'!$C$58+30*'1.4 Øvrige forutsetninger'!$C$59+60*'1.4 Øvrige forutsetninger'!$C$60+MAXA(0,'1.1 Alternativ A'!R210-120)*'1.4 Øvrige forutsetninger'!$C$61,IF('1.1 Alternativ A'!R210&gt;60,15*'1.4 Øvrige forutsetninger'!$C$57+15*'1.4 Øvrige forutsetninger'!$C$58+30*'1.4 Øvrige forutsetninger'!$C$59+MAXA(0,'1.1 Alternativ A'!R210-60)*'1.4 Øvrige forutsetninger'!$C$60,IF('1.1 Alternativ A'!R210&gt;30,15*'1.4 Øvrige forutsetninger'!$C$57+15*'1.4 Øvrige forutsetninger'!$C$58+MAXA(0,'1.1 Alternativ A'!R210-30)*'1.4 Øvrige forutsetninger'!$C$59,IF('1.1 Alternativ A'!R210&gt;15,15*'1.4 Øvrige forutsetninger'!$C$57+MAXA(0,'1.1 Alternativ A'!R210-15)*'1.4 Øvrige forutsetninger'!$C$58,'1.1 Alternativ A'!R210*'1.4 Øvrige forutsetninger'!$C$57)))),0)</f>
        <v>0</v>
      </c>
      <c r="R20" s="1">
        <f ca="1">IFERROR(IF('1.1 Alternativ A'!S210&gt;120,15*'1.4 Øvrige forutsetninger'!$C$57+15*'1.4 Øvrige forutsetninger'!$C$58+30*'1.4 Øvrige forutsetninger'!$C$59+60*'1.4 Øvrige forutsetninger'!$C$60+MAXA(0,'1.1 Alternativ A'!S210-120)*'1.4 Øvrige forutsetninger'!$C$61,IF('1.1 Alternativ A'!S210&gt;60,15*'1.4 Øvrige forutsetninger'!$C$57+15*'1.4 Øvrige forutsetninger'!$C$58+30*'1.4 Øvrige forutsetninger'!$C$59+MAXA(0,'1.1 Alternativ A'!S210-60)*'1.4 Øvrige forutsetninger'!$C$60,IF('1.1 Alternativ A'!S210&gt;30,15*'1.4 Øvrige forutsetninger'!$C$57+15*'1.4 Øvrige forutsetninger'!$C$58+MAXA(0,'1.1 Alternativ A'!S210-30)*'1.4 Øvrige forutsetninger'!$C$59,IF('1.1 Alternativ A'!S210&gt;15,15*'1.4 Øvrige forutsetninger'!$C$57+MAXA(0,'1.1 Alternativ A'!S210-15)*'1.4 Øvrige forutsetninger'!$C$58,'1.1 Alternativ A'!S210*'1.4 Øvrige forutsetninger'!$C$57)))),0)</f>
        <v>0</v>
      </c>
      <c r="S20" s="1">
        <f ca="1">IFERROR(IF('1.1 Alternativ A'!T210&gt;120,15*'1.4 Øvrige forutsetninger'!$C$57+15*'1.4 Øvrige forutsetninger'!$C$58+30*'1.4 Øvrige forutsetninger'!$C$59+60*'1.4 Øvrige forutsetninger'!$C$60+MAXA(0,'1.1 Alternativ A'!T210-120)*'1.4 Øvrige forutsetninger'!$C$61,IF('1.1 Alternativ A'!T210&gt;60,15*'1.4 Øvrige forutsetninger'!$C$57+15*'1.4 Øvrige forutsetninger'!$C$58+30*'1.4 Øvrige forutsetninger'!$C$59+MAXA(0,'1.1 Alternativ A'!T210-60)*'1.4 Øvrige forutsetninger'!$C$60,IF('1.1 Alternativ A'!T210&gt;30,15*'1.4 Øvrige forutsetninger'!$C$57+15*'1.4 Øvrige forutsetninger'!$C$58+MAXA(0,'1.1 Alternativ A'!T210-30)*'1.4 Øvrige forutsetninger'!$C$59,IF('1.1 Alternativ A'!T210&gt;15,15*'1.4 Øvrige forutsetninger'!$C$57+MAXA(0,'1.1 Alternativ A'!T210-15)*'1.4 Øvrige forutsetninger'!$C$58,'1.1 Alternativ A'!T210*'1.4 Øvrige forutsetninger'!$C$57)))),0)</f>
        <v>0</v>
      </c>
      <c r="T20" s="1">
        <f ca="1">IFERROR(IF('1.1 Alternativ A'!U210&gt;120,15*'1.4 Øvrige forutsetninger'!$C$57+15*'1.4 Øvrige forutsetninger'!$C$58+30*'1.4 Øvrige forutsetninger'!$C$59+60*'1.4 Øvrige forutsetninger'!$C$60+MAXA(0,'1.1 Alternativ A'!U210-120)*'1.4 Øvrige forutsetninger'!$C$61,IF('1.1 Alternativ A'!U210&gt;60,15*'1.4 Øvrige forutsetninger'!$C$57+15*'1.4 Øvrige forutsetninger'!$C$58+30*'1.4 Øvrige forutsetninger'!$C$59+MAXA(0,'1.1 Alternativ A'!U210-60)*'1.4 Øvrige forutsetninger'!$C$60,IF('1.1 Alternativ A'!U210&gt;30,15*'1.4 Øvrige forutsetninger'!$C$57+15*'1.4 Øvrige forutsetninger'!$C$58+MAXA(0,'1.1 Alternativ A'!U210-30)*'1.4 Øvrige forutsetninger'!$C$59,IF('1.1 Alternativ A'!U210&gt;15,15*'1.4 Øvrige forutsetninger'!$C$57+MAXA(0,'1.1 Alternativ A'!U210-15)*'1.4 Øvrige forutsetninger'!$C$58,'1.1 Alternativ A'!U210*'1.4 Øvrige forutsetninger'!$C$57)))),0)</f>
        <v>0</v>
      </c>
      <c r="U20" s="1">
        <f ca="1">IFERROR(IF('1.1 Alternativ A'!V210&gt;120,15*'1.4 Øvrige forutsetninger'!$C$57+15*'1.4 Øvrige forutsetninger'!$C$58+30*'1.4 Øvrige forutsetninger'!$C$59+60*'1.4 Øvrige forutsetninger'!$C$60+MAXA(0,'1.1 Alternativ A'!V210-120)*'1.4 Øvrige forutsetninger'!$C$61,IF('1.1 Alternativ A'!V210&gt;60,15*'1.4 Øvrige forutsetninger'!$C$57+15*'1.4 Øvrige forutsetninger'!$C$58+30*'1.4 Øvrige forutsetninger'!$C$59+MAXA(0,'1.1 Alternativ A'!V210-60)*'1.4 Øvrige forutsetninger'!$C$60,IF('1.1 Alternativ A'!V210&gt;30,15*'1.4 Øvrige forutsetninger'!$C$57+15*'1.4 Øvrige forutsetninger'!$C$58+MAXA(0,'1.1 Alternativ A'!V210-30)*'1.4 Øvrige forutsetninger'!$C$59,IF('1.1 Alternativ A'!V210&gt;15,15*'1.4 Øvrige forutsetninger'!$C$57+MAXA(0,'1.1 Alternativ A'!V210-15)*'1.4 Øvrige forutsetninger'!$C$58,'1.1 Alternativ A'!V210*'1.4 Øvrige forutsetninger'!$C$57)))),0)</f>
        <v>0</v>
      </c>
      <c r="V20" s="1">
        <f ca="1">IFERROR(IF('1.1 Alternativ A'!W210&gt;120,15*'1.4 Øvrige forutsetninger'!$C$57+15*'1.4 Øvrige forutsetninger'!$C$58+30*'1.4 Øvrige forutsetninger'!$C$59+60*'1.4 Øvrige forutsetninger'!$C$60+MAXA(0,'1.1 Alternativ A'!W210-120)*'1.4 Øvrige forutsetninger'!$C$61,IF('1.1 Alternativ A'!W210&gt;60,15*'1.4 Øvrige forutsetninger'!$C$57+15*'1.4 Øvrige forutsetninger'!$C$58+30*'1.4 Øvrige forutsetninger'!$C$59+MAXA(0,'1.1 Alternativ A'!W210-60)*'1.4 Øvrige forutsetninger'!$C$60,IF('1.1 Alternativ A'!W210&gt;30,15*'1.4 Øvrige forutsetninger'!$C$57+15*'1.4 Øvrige forutsetninger'!$C$58+MAXA(0,'1.1 Alternativ A'!W210-30)*'1.4 Øvrige forutsetninger'!$C$59,IF('1.1 Alternativ A'!W210&gt;15,15*'1.4 Øvrige forutsetninger'!$C$57+MAXA(0,'1.1 Alternativ A'!W210-15)*'1.4 Øvrige forutsetninger'!$C$58,'1.1 Alternativ A'!W210*'1.4 Øvrige forutsetninger'!$C$57)))),0)</f>
        <v>0</v>
      </c>
      <c r="W20" s="1">
        <f ca="1">IFERROR(IF('1.1 Alternativ A'!X210&gt;120,15*'1.4 Øvrige forutsetninger'!$C$57+15*'1.4 Øvrige forutsetninger'!$C$58+30*'1.4 Øvrige forutsetninger'!$C$59+60*'1.4 Øvrige forutsetninger'!$C$60+MAXA(0,'1.1 Alternativ A'!X210-120)*'1.4 Øvrige forutsetninger'!$C$61,IF('1.1 Alternativ A'!X210&gt;60,15*'1.4 Øvrige forutsetninger'!$C$57+15*'1.4 Øvrige forutsetninger'!$C$58+30*'1.4 Øvrige forutsetninger'!$C$59+MAXA(0,'1.1 Alternativ A'!X210-60)*'1.4 Øvrige forutsetninger'!$C$60,IF('1.1 Alternativ A'!X210&gt;30,15*'1.4 Øvrige forutsetninger'!$C$57+15*'1.4 Øvrige forutsetninger'!$C$58+MAXA(0,'1.1 Alternativ A'!X210-30)*'1.4 Øvrige forutsetninger'!$C$59,IF('1.1 Alternativ A'!X210&gt;15,15*'1.4 Øvrige forutsetninger'!$C$57+MAXA(0,'1.1 Alternativ A'!X210-15)*'1.4 Øvrige forutsetninger'!$C$58,'1.1 Alternativ A'!X210*'1.4 Øvrige forutsetninger'!$C$57)))),0)</f>
        <v>0</v>
      </c>
      <c r="X20" s="1">
        <f ca="1">IFERROR(IF('1.1 Alternativ A'!Y210&gt;120,15*'1.4 Øvrige forutsetninger'!$C$57+15*'1.4 Øvrige forutsetninger'!$C$58+30*'1.4 Øvrige forutsetninger'!$C$59+60*'1.4 Øvrige forutsetninger'!$C$60+MAXA(0,'1.1 Alternativ A'!Y210-120)*'1.4 Øvrige forutsetninger'!$C$61,IF('1.1 Alternativ A'!Y210&gt;60,15*'1.4 Øvrige forutsetninger'!$C$57+15*'1.4 Øvrige forutsetninger'!$C$58+30*'1.4 Øvrige forutsetninger'!$C$59+MAXA(0,'1.1 Alternativ A'!Y210-60)*'1.4 Øvrige forutsetninger'!$C$60,IF('1.1 Alternativ A'!Y210&gt;30,15*'1.4 Øvrige forutsetninger'!$C$57+15*'1.4 Øvrige forutsetninger'!$C$58+MAXA(0,'1.1 Alternativ A'!Y210-30)*'1.4 Øvrige forutsetninger'!$C$59,IF('1.1 Alternativ A'!Y210&gt;15,15*'1.4 Øvrige forutsetninger'!$C$57+MAXA(0,'1.1 Alternativ A'!Y210-15)*'1.4 Øvrige forutsetninger'!$C$58,'1.1 Alternativ A'!Y210*'1.4 Øvrige forutsetninger'!$C$57)))),0)</f>
        <v>0</v>
      </c>
      <c r="Y20" s="1">
        <f ca="1">IFERROR(IF('1.1 Alternativ A'!Z210&gt;120,15*'1.4 Øvrige forutsetninger'!$C$57+15*'1.4 Øvrige forutsetninger'!$C$58+30*'1.4 Øvrige forutsetninger'!$C$59+60*'1.4 Øvrige forutsetninger'!$C$60+MAXA(0,'1.1 Alternativ A'!Z210-120)*'1.4 Øvrige forutsetninger'!$C$61,IF('1.1 Alternativ A'!Z210&gt;60,15*'1.4 Øvrige forutsetninger'!$C$57+15*'1.4 Øvrige forutsetninger'!$C$58+30*'1.4 Øvrige forutsetninger'!$C$59+MAXA(0,'1.1 Alternativ A'!Z210-60)*'1.4 Øvrige forutsetninger'!$C$60,IF('1.1 Alternativ A'!Z210&gt;30,15*'1.4 Øvrige forutsetninger'!$C$57+15*'1.4 Øvrige forutsetninger'!$C$58+MAXA(0,'1.1 Alternativ A'!Z210-30)*'1.4 Øvrige forutsetninger'!$C$59,IF('1.1 Alternativ A'!Z210&gt;15,15*'1.4 Øvrige forutsetninger'!$C$57+MAXA(0,'1.1 Alternativ A'!Z210-15)*'1.4 Øvrige forutsetninger'!$C$58,'1.1 Alternativ A'!Z210*'1.4 Øvrige forutsetninger'!$C$57)))),0)</f>
        <v>0</v>
      </c>
      <c r="Z20" s="1">
        <f ca="1">IFERROR(IF('1.1 Alternativ A'!AA210&gt;120,15*'1.4 Øvrige forutsetninger'!$C$57+15*'1.4 Øvrige forutsetninger'!$C$58+30*'1.4 Øvrige forutsetninger'!$C$59+60*'1.4 Øvrige forutsetninger'!$C$60+MAXA(0,'1.1 Alternativ A'!AA210-120)*'1.4 Øvrige forutsetninger'!$C$61,IF('1.1 Alternativ A'!AA210&gt;60,15*'1.4 Øvrige forutsetninger'!$C$57+15*'1.4 Øvrige forutsetninger'!$C$58+30*'1.4 Øvrige forutsetninger'!$C$59+MAXA(0,'1.1 Alternativ A'!AA210-60)*'1.4 Øvrige forutsetninger'!$C$60,IF('1.1 Alternativ A'!AA210&gt;30,15*'1.4 Øvrige forutsetninger'!$C$57+15*'1.4 Øvrige forutsetninger'!$C$58+MAXA(0,'1.1 Alternativ A'!AA210-30)*'1.4 Øvrige forutsetninger'!$C$59,IF('1.1 Alternativ A'!AA210&gt;15,15*'1.4 Øvrige forutsetninger'!$C$57+MAXA(0,'1.1 Alternativ A'!AA210-15)*'1.4 Øvrige forutsetninger'!$C$58,'1.1 Alternativ A'!AA210*'1.4 Øvrige forutsetninger'!$C$57)))),0)</f>
        <v>0</v>
      </c>
      <c r="AA20" s="1">
        <f ca="1">IFERROR(IF('1.1 Alternativ A'!AB210&gt;120,15*'1.4 Øvrige forutsetninger'!$C$57+15*'1.4 Øvrige forutsetninger'!$C$58+30*'1.4 Øvrige forutsetninger'!$C$59+60*'1.4 Øvrige forutsetninger'!$C$60+MAXA(0,'1.1 Alternativ A'!AB210-120)*'1.4 Øvrige forutsetninger'!$C$61,IF('1.1 Alternativ A'!AB210&gt;60,15*'1.4 Øvrige forutsetninger'!$C$57+15*'1.4 Øvrige forutsetninger'!$C$58+30*'1.4 Øvrige forutsetninger'!$C$59+MAXA(0,'1.1 Alternativ A'!AB210-60)*'1.4 Øvrige forutsetninger'!$C$60,IF('1.1 Alternativ A'!AB210&gt;30,15*'1.4 Øvrige forutsetninger'!$C$57+15*'1.4 Øvrige forutsetninger'!$C$58+MAXA(0,'1.1 Alternativ A'!AB210-30)*'1.4 Øvrige forutsetninger'!$C$59,IF('1.1 Alternativ A'!AB210&gt;15,15*'1.4 Øvrige forutsetninger'!$C$57+MAXA(0,'1.1 Alternativ A'!AB210-15)*'1.4 Øvrige forutsetninger'!$C$58,'1.1 Alternativ A'!AB210*'1.4 Øvrige forutsetninger'!$C$57)))),0)</f>
        <v>0</v>
      </c>
      <c r="AB20" s="1">
        <f ca="1">IFERROR(IF('1.1 Alternativ A'!AC210&gt;120,15*'1.4 Øvrige forutsetninger'!$C$57+15*'1.4 Øvrige forutsetninger'!$C$58+30*'1.4 Øvrige forutsetninger'!$C$59+60*'1.4 Øvrige forutsetninger'!$C$60+MAXA(0,'1.1 Alternativ A'!AC210-120)*'1.4 Øvrige forutsetninger'!$C$61,IF('1.1 Alternativ A'!AC210&gt;60,15*'1.4 Øvrige forutsetninger'!$C$57+15*'1.4 Øvrige forutsetninger'!$C$58+30*'1.4 Øvrige forutsetninger'!$C$59+MAXA(0,'1.1 Alternativ A'!AC210-60)*'1.4 Øvrige forutsetninger'!$C$60,IF('1.1 Alternativ A'!AC210&gt;30,15*'1.4 Øvrige forutsetninger'!$C$57+15*'1.4 Øvrige forutsetninger'!$C$58+MAXA(0,'1.1 Alternativ A'!AC210-30)*'1.4 Øvrige forutsetninger'!$C$59,IF('1.1 Alternativ A'!AC210&gt;15,15*'1.4 Øvrige forutsetninger'!$C$57+MAXA(0,'1.1 Alternativ A'!AC210-15)*'1.4 Øvrige forutsetninger'!$C$58,'1.1 Alternativ A'!AC210*'1.4 Øvrige forutsetninger'!$C$57)))),0)</f>
        <v>0</v>
      </c>
      <c r="AC20" s="1">
        <f ca="1">IFERROR(IF('1.1 Alternativ A'!AD210&gt;120,15*'1.4 Øvrige forutsetninger'!$C$57+15*'1.4 Øvrige forutsetninger'!$C$58+30*'1.4 Øvrige forutsetninger'!$C$59+60*'1.4 Øvrige forutsetninger'!$C$60+MAXA(0,'1.1 Alternativ A'!AD210-120)*'1.4 Øvrige forutsetninger'!$C$61,IF('1.1 Alternativ A'!AD210&gt;60,15*'1.4 Øvrige forutsetninger'!$C$57+15*'1.4 Øvrige forutsetninger'!$C$58+30*'1.4 Øvrige forutsetninger'!$C$59+MAXA(0,'1.1 Alternativ A'!AD210-60)*'1.4 Øvrige forutsetninger'!$C$60,IF('1.1 Alternativ A'!AD210&gt;30,15*'1.4 Øvrige forutsetninger'!$C$57+15*'1.4 Øvrige forutsetninger'!$C$58+MAXA(0,'1.1 Alternativ A'!AD210-30)*'1.4 Øvrige forutsetninger'!$C$59,IF('1.1 Alternativ A'!AD210&gt;15,15*'1.4 Øvrige forutsetninger'!$C$57+MAXA(0,'1.1 Alternativ A'!AD210-15)*'1.4 Øvrige forutsetninger'!$C$58,'1.1 Alternativ A'!AD210*'1.4 Øvrige forutsetninger'!$C$57)))),0)</f>
        <v>0</v>
      </c>
      <c r="AD20" s="1">
        <f ca="1">IFERROR(IF('1.1 Alternativ A'!AE210&gt;120,15*'1.4 Øvrige forutsetninger'!$C$57+15*'1.4 Øvrige forutsetninger'!$C$58+30*'1.4 Øvrige forutsetninger'!$C$59+60*'1.4 Øvrige forutsetninger'!$C$60+MAXA(0,'1.1 Alternativ A'!AE210-120)*'1.4 Øvrige forutsetninger'!$C$61,IF('1.1 Alternativ A'!AE210&gt;60,15*'1.4 Øvrige forutsetninger'!$C$57+15*'1.4 Øvrige forutsetninger'!$C$58+30*'1.4 Øvrige forutsetninger'!$C$59+MAXA(0,'1.1 Alternativ A'!AE210-60)*'1.4 Øvrige forutsetninger'!$C$60,IF('1.1 Alternativ A'!AE210&gt;30,15*'1.4 Øvrige forutsetninger'!$C$57+15*'1.4 Øvrige forutsetninger'!$C$58+MAXA(0,'1.1 Alternativ A'!AE210-30)*'1.4 Øvrige forutsetninger'!$C$59,IF('1.1 Alternativ A'!AE210&gt;15,15*'1.4 Øvrige forutsetninger'!$C$57+MAXA(0,'1.1 Alternativ A'!AE210-15)*'1.4 Øvrige forutsetninger'!$C$58,'1.1 Alternativ A'!AE210*'1.4 Øvrige forutsetninger'!$C$57)))),0)</f>
        <v>0</v>
      </c>
      <c r="AE20" s="1">
        <f ca="1">IFERROR(IF('1.1 Alternativ A'!AF210&gt;120,15*'1.4 Øvrige forutsetninger'!$C$57+15*'1.4 Øvrige forutsetninger'!$C$58+30*'1.4 Øvrige forutsetninger'!$C$59+60*'1.4 Øvrige forutsetninger'!$C$60+MAXA(0,'1.1 Alternativ A'!AF210-120)*'1.4 Øvrige forutsetninger'!$C$61,IF('1.1 Alternativ A'!AF210&gt;60,15*'1.4 Øvrige forutsetninger'!$C$57+15*'1.4 Øvrige forutsetninger'!$C$58+30*'1.4 Øvrige forutsetninger'!$C$59+MAXA(0,'1.1 Alternativ A'!AF210-60)*'1.4 Øvrige forutsetninger'!$C$60,IF('1.1 Alternativ A'!AF210&gt;30,15*'1.4 Øvrige forutsetninger'!$C$57+15*'1.4 Øvrige forutsetninger'!$C$58+MAXA(0,'1.1 Alternativ A'!AF210-30)*'1.4 Øvrige forutsetninger'!$C$59,IF('1.1 Alternativ A'!AF210&gt;15,15*'1.4 Øvrige forutsetninger'!$C$57+MAXA(0,'1.1 Alternativ A'!AF210-15)*'1.4 Øvrige forutsetninger'!$C$58,'1.1 Alternativ A'!AF210*'1.4 Øvrige forutsetninger'!$C$57)))),0)</f>
        <v>0</v>
      </c>
      <c r="AF20" s="1">
        <f ca="1">IFERROR(IF('1.1 Alternativ A'!AG210&gt;120,15*'1.4 Øvrige forutsetninger'!$C$57+15*'1.4 Øvrige forutsetninger'!$C$58+30*'1.4 Øvrige forutsetninger'!$C$59+60*'1.4 Øvrige forutsetninger'!$C$60+MAXA(0,'1.1 Alternativ A'!AG210-120)*'1.4 Øvrige forutsetninger'!$C$61,IF('1.1 Alternativ A'!AG210&gt;60,15*'1.4 Øvrige forutsetninger'!$C$57+15*'1.4 Øvrige forutsetninger'!$C$58+30*'1.4 Øvrige forutsetninger'!$C$59+MAXA(0,'1.1 Alternativ A'!AG210-60)*'1.4 Øvrige forutsetninger'!$C$60,IF('1.1 Alternativ A'!AG210&gt;30,15*'1.4 Øvrige forutsetninger'!$C$57+15*'1.4 Øvrige forutsetninger'!$C$58+MAXA(0,'1.1 Alternativ A'!AG210-30)*'1.4 Øvrige forutsetninger'!$C$59,IF('1.1 Alternativ A'!AG210&gt;15,15*'1.4 Øvrige forutsetninger'!$C$57+MAXA(0,'1.1 Alternativ A'!AG210-15)*'1.4 Øvrige forutsetninger'!$C$58,'1.1 Alternativ A'!AG210*'1.4 Øvrige forutsetninger'!$C$57)))),0)</f>
        <v>0</v>
      </c>
    </row>
    <row r="21" spans="2:32" x14ac:dyDescent="0.2">
      <c r="B21" s="1" t="str">
        <f ca="1">IF(OFFSET('1.1 Alternativ A'!$E$19,0,ROW()-ROW($B$12))&gt;0,OFFSET('1.1 Alternativ A'!$E$19,0,ROW()-ROW($B$12)),"")</f>
        <v/>
      </c>
      <c r="C21" s="1">
        <f ca="1">IFERROR(IF('1.1 Alternativ A'!D211&gt;120,15*'1.4 Øvrige forutsetninger'!$C$57+15*'1.4 Øvrige forutsetninger'!$C$58+30*'1.4 Øvrige forutsetninger'!$C$59+60*'1.4 Øvrige forutsetninger'!$C$60+MAXA(0,'1.1 Alternativ A'!D211-120)*'1.4 Øvrige forutsetninger'!$C$61,IF('1.1 Alternativ A'!D211&gt;60,15*'1.4 Øvrige forutsetninger'!$C$57+15*'1.4 Øvrige forutsetninger'!$C$58+30*'1.4 Øvrige forutsetninger'!$C$59+MAXA(0,'1.1 Alternativ A'!D211-60)*'1.4 Øvrige forutsetninger'!$C$60,IF('1.1 Alternativ A'!D211&gt;30,15*'1.4 Øvrige forutsetninger'!$C$57+15*'1.4 Øvrige forutsetninger'!$C$58+MAXA(0,'1.1 Alternativ A'!D211-30)*'1.4 Øvrige forutsetninger'!$C$59,IF('1.1 Alternativ A'!D211&gt;15,15*'1.4 Øvrige forutsetninger'!$C$57+MAXA(0,'1.1 Alternativ A'!D211-15)*'1.4 Øvrige forutsetninger'!$C$58,'1.1 Alternativ A'!D211*'1.4 Øvrige forutsetninger'!$C$57)))),0)</f>
        <v>0</v>
      </c>
      <c r="D21" s="1">
        <f ca="1">IFERROR(IF('1.1 Alternativ A'!E211&gt;120,15*'1.4 Øvrige forutsetninger'!$C$57+15*'1.4 Øvrige forutsetninger'!$C$58+30*'1.4 Øvrige forutsetninger'!$C$59+60*'1.4 Øvrige forutsetninger'!$C$60+MAXA(0,'1.1 Alternativ A'!E211-120)*'1.4 Øvrige forutsetninger'!$C$61,IF('1.1 Alternativ A'!E211&gt;60,15*'1.4 Øvrige forutsetninger'!$C$57+15*'1.4 Øvrige forutsetninger'!$C$58+30*'1.4 Øvrige forutsetninger'!$C$59+MAXA(0,'1.1 Alternativ A'!E211-60)*'1.4 Øvrige forutsetninger'!$C$60,IF('1.1 Alternativ A'!E211&gt;30,15*'1.4 Øvrige forutsetninger'!$C$57+15*'1.4 Øvrige forutsetninger'!$C$58+MAXA(0,'1.1 Alternativ A'!E211-30)*'1.4 Øvrige forutsetninger'!$C$59,IF('1.1 Alternativ A'!E211&gt;15,15*'1.4 Øvrige forutsetninger'!$C$57+MAXA(0,'1.1 Alternativ A'!E211-15)*'1.4 Øvrige forutsetninger'!$C$58,'1.1 Alternativ A'!E211*'1.4 Øvrige forutsetninger'!$C$57)))),0)</f>
        <v>0</v>
      </c>
      <c r="E21" s="1">
        <f ca="1">IFERROR(IF('1.1 Alternativ A'!F211&gt;120,15*'1.4 Øvrige forutsetninger'!$C$57+15*'1.4 Øvrige forutsetninger'!$C$58+30*'1.4 Øvrige forutsetninger'!$C$59+60*'1.4 Øvrige forutsetninger'!$C$60+MAXA(0,'1.1 Alternativ A'!F211-120)*'1.4 Øvrige forutsetninger'!$C$61,IF('1.1 Alternativ A'!F211&gt;60,15*'1.4 Øvrige forutsetninger'!$C$57+15*'1.4 Øvrige forutsetninger'!$C$58+30*'1.4 Øvrige forutsetninger'!$C$59+MAXA(0,'1.1 Alternativ A'!F211-60)*'1.4 Øvrige forutsetninger'!$C$60,IF('1.1 Alternativ A'!F211&gt;30,15*'1.4 Øvrige forutsetninger'!$C$57+15*'1.4 Øvrige forutsetninger'!$C$58+MAXA(0,'1.1 Alternativ A'!F211-30)*'1.4 Øvrige forutsetninger'!$C$59,IF('1.1 Alternativ A'!F211&gt;15,15*'1.4 Øvrige forutsetninger'!$C$57+MAXA(0,'1.1 Alternativ A'!F211-15)*'1.4 Øvrige forutsetninger'!$C$58,'1.1 Alternativ A'!F211*'1.4 Øvrige forutsetninger'!$C$57)))),0)</f>
        <v>0</v>
      </c>
      <c r="F21" s="1">
        <f ca="1">IFERROR(IF('1.1 Alternativ A'!G211&gt;120,15*'1.4 Øvrige forutsetninger'!$C$57+15*'1.4 Øvrige forutsetninger'!$C$58+30*'1.4 Øvrige forutsetninger'!$C$59+60*'1.4 Øvrige forutsetninger'!$C$60+MAXA(0,'1.1 Alternativ A'!G211-120)*'1.4 Øvrige forutsetninger'!$C$61,IF('1.1 Alternativ A'!G211&gt;60,15*'1.4 Øvrige forutsetninger'!$C$57+15*'1.4 Øvrige forutsetninger'!$C$58+30*'1.4 Øvrige forutsetninger'!$C$59+MAXA(0,'1.1 Alternativ A'!G211-60)*'1.4 Øvrige forutsetninger'!$C$60,IF('1.1 Alternativ A'!G211&gt;30,15*'1.4 Øvrige forutsetninger'!$C$57+15*'1.4 Øvrige forutsetninger'!$C$58+MAXA(0,'1.1 Alternativ A'!G211-30)*'1.4 Øvrige forutsetninger'!$C$59,IF('1.1 Alternativ A'!G211&gt;15,15*'1.4 Øvrige forutsetninger'!$C$57+MAXA(0,'1.1 Alternativ A'!G211-15)*'1.4 Øvrige forutsetninger'!$C$58,'1.1 Alternativ A'!G211*'1.4 Øvrige forutsetninger'!$C$57)))),0)</f>
        <v>0</v>
      </c>
      <c r="G21" s="1">
        <f ca="1">IFERROR(IF('1.1 Alternativ A'!H211&gt;120,15*'1.4 Øvrige forutsetninger'!$C$57+15*'1.4 Øvrige forutsetninger'!$C$58+30*'1.4 Øvrige forutsetninger'!$C$59+60*'1.4 Øvrige forutsetninger'!$C$60+MAXA(0,'1.1 Alternativ A'!H211-120)*'1.4 Øvrige forutsetninger'!$C$61,IF('1.1 Alternativ A'!H211&gt;60,15*'1.4 Øvrige forutsetninger'!$C$57+15*'1.4 Øvrige forutsetninger'!$C$58+30*'1.4 Øvrige forutsetninger'!$C$59+MAXA(0,'1.1 Alternativ A'!H211-60)*'1.4 Øvrige forutsetninger'!$C$60,IF('1.1 Alternativ A'!H211&gt;30,15*'1.4 Øvrige forutsetninger'!$C$57+15*'1.4 Øvrige forutsetninger'!$C$58+MAXA(0,'1.1 Alternativ A'!H211-30)*'1.4 Øvrige forutsetninger'!$C$59,IF('1.1 Alternativ A'!H211&gt;15,15*'1.4 Øvrige forutsetninger'!$C$57+MAXA(0,'1.1 Alternativ A'!H211-15)*'1.4 Øvrige forutsetninger'!$C$58,'1.1 Alternativ A'!H211*'1.4 Øvrige forutsetninger'!$C$57)))),0)</f>
        <v>0</v>
      </c>
      <c r="H21" s="1">
        <f ca="1">IFERROR(IF('1.1 Alternativ A'!I211&gt;120,15*'1.4 Øvrige forutsetninger'!$C$57+15*'1.4 Øvrige forutsetninger'!$C$58+30*'1.4 Øvrige forutsetninger'!$C$59+60*'1.4 Øvrige forutsetninger'!$C$60+MAXA(0,'1.1 Alternativ A'!I211-120)*'1.4 Øvrige forutsetninger'!$C$61,IF('1.1 Alternativ A'!I211&gt;60,15*'1.4 Øvrige forutsetninger'!$C$57+15*'1.4 Øvrige forutsetninger'!$C$58+30*'1.4 Øvrige forutsetninger'!$C$59+MAXA(0,'1.1 Alternativ A'!I211-60)*'1.4 Øvrige forutsetninger'!$C$60,IF('1.1 Alternativ A'!I211&gt;30,15*'1.4 Øvrige forutsetninger'!$C$57+15*'1.4 Øvrige forutsetninger'!$C$58+MAXA(0,'1.1 Alternativ A'!I211-30)*'1.4 Øvrige forutsetninger'!$C$59,IF('1.1 Alternativ A'!I211&gt;15,15*'1.4 Øvrige forutsetninger'!$C$57+MAXA(0,'1.1 Alternativ A'!I211-15)*'1.4 Øvrige forutsetninger'!$C$58,'1.1 Alternativ A'!I211*'1.4 Øvrige forutsetninger'!$C$57)))),0)</f>
        <v>0</v>
      </c>
      <c r="I21" s="1">
        <f ca="1">IFERROR(IF('1.1 Alternativ A'!J211&gt;120,15*'1.4 Øvrige forutsetninger'!$C$57+15*'1.4 Øvrige forutsetninger'!$C$58+30*'1.4 Øvrige forutsetninger'!$C$59+60*'1.4 Øvrige forutsetninger'!$C$60+MAXA(0,'1.1 Alternativ A'!J211-120)*'1.4 Øvrige forutsetninger'!$C$61,IF('1.1 Alternativ A'!J211&gt;60,15*'1.4 Øvrige forutsetninger'!$C$57+15*'1.4 Øvrige forutsetninger'!$C$58+30*'1.4 Øvrige forutsetninger'!$C$59+MAXA(0,'1.1 Alternativ A'!J211-60)*'1.4 Øvrige forutsetninger'!$C$60,IF('1.1 Alternativ A'!J211&gt;30,15*'1.4 Øvrige forutsetninger'!$C$57+15*'1.4 Øvrige forutsetninger'!$C$58+MAXA(0,'1.1 Alternativ A'!J211-30)*'1.4 Øvrige forutsetninger'!$C$59,IF('1.1 Alternativ A'!J211&gt;15,15*'1.4 Øvrige forutsetninger'!$C$57+MAXA(0,'1.1 Alternativ A'!J211-15)*'1.4 Øvrige forutsetninger'!$C$58,'1.1 Alternativ A'!J211*'1.4 Øvrige forutsetninger'!$C$57)))),0)</f>
        <v>0</v>
      </c>
      <c r="J21" s="1">
        <f ca="1">IFERROR(IF('1.1 Alternativ A'!K211&gt;120,15*'1.4 Øvrige forutsetninger'!$C$57+15*'1.4 Øvrige forutsetninger'!$C$58+30*'1.4 Øvrige forutsetninger'!$C$59+60*'1.4 Øvrige forutsetninger'!$C$60+MAXA(0,'1.1 Alternativ A'!K211-120)*'1.4 Øvrige forutsetninger'!$C$61,IF('1.1 Alternativ A'!K211&gt;60,15*'1.4 Øvrige forutsetninger'!$C$57+15*'1.4 Øvrige forutsetninger'!$C$58+30*'1.4 Øvrige forutsetninger'!$C$59+MAXA(0,'1.1 Alternativ A'!K211-60)*'1.4 Øvrige forutsetninger'!$C$60,IF('1.1 Alternativ A'!K211&gt;30,15*'1.4 Øvrige forutsetninger'!$C$57+15*'1.4 Øvrige forutsetninger'!$C$58+MAXA(0,'1.1 Alternativ A'!K211-30)*'1.4 Øvrige forutsetninger'!$C$59,IF('1.1 Alternativ A'!K211&gt;15,15*'1.4 Øvrige forutsetninger'!$C$57+MAXA(0,'1.1 Alternativ A'!K211-15)*'1.4 Øvrige forutsetninger'!$C$58,'1.1 Alternativ A'!K211*'1.4 Øvrige forutsetninger'!$C$57)))),0)</f>
        <v>0</v>
      </c>
      <c r="K21" s="1">
        <f ca="1">IFERROR(IF('1.1 Alternativ A'!L211&gt;120,15*'1.4 Øvrige forutsetninger'!$C$57+15*'1.4 Øvrige forutsetninger'!$C$58+30*'1.4 Øvrige forutsetninger'!$C$59+60*'1.4 Øvrige forutsetninger'!$C$60+MAXA(0,'1.1 Alternativ A'!L211-120)*'1.4 Øvrige forutsetninger'!$C$61,IF('1.1 Alternativ A'!L211&gt;60,15*'1.4 Øvrige forutsetninger'!$C$57+15*'1.4 Øvrige forutsetninger'!$C$58+30*'1.4 Øvrige forutsetninger'!$C$59+MAXA(0,'1.1 Alternativ A'!L211-60)*'1.4 Øvrige forutsetninger'!$C$60,IF('1.1 Alternativ A'!L211&gt;30,15*'1.4 Øvrige forutsetninger'!$C$57+15*'1.4 Øvrige forutsetninger'!$C$58+MAXA(0,'1.1 Alternativ A'!L211-30)*'1.4 Øvrige forutsetninger'!$C$59,IF('1.1 Alternativ A'!L211&gt;15,15*'1.4 Øvrige forutsetninger'!$C$57+MAXA(0,'1.1 Alternativ A'!L211-15)*'1.4 Øvrige forutsetninger'!$C$58,'1.1 Alternativ A'!L211*'1.4 Øvrige forutsetninger'!$C$57)))),0)</f>
        <v>0</v>
      </c>
      <c r="L21" s="1">
        <f ca="1">IFERROR(IF('1.1 Alternativ A'!M211&gt;120,15*'1.4 Øvrige forutsetninger'!$C$57+15*'1.4 Øvrige forutsetninger'!$C$58+30*'1.4 Øvrige forutsetninger'!$C$59+60*'1.4 Øvrige forutsetninger'!$C$60+MAXA(0,'1.1 Alternativ A'!M211-120)*'1.4 Øvrige forutsetninger'!$C$61,IF('1.1 Alternativ A'!M211&gt;60,15*'1.4 Øvrige forutsetninger'!$C$57+15*'1.4 Øvrige forutsetninger'!$C$58+30*'1.4 Øvrige forutsetninger'!$C$59+MAXA(0,'1.1 Alternativ A'!M211-60)*'1.4 Øvrige forutsetninger'!$C$60,IF('1.1 Alternativ A'!M211&gt;30,15*'1.4 Øvrige forutsetninger'!$C$57+15*'1.4 Øvrige forutsetninger'!$C$58+MAXA(0,'1.1 Alternativ A'!M211-30)*'1.4 Øvrige forutsetninger'!$C$59,IF('1.1 Alternativ A'!M211&gt;15,15*'1.4 Øvrige forutsetninger'!$C$57+MAXA(0,'1.1 Alternativ A'!M211-15)*'1.4 Øvrige forutsetninger'!$C$58,'1.1 Alternativ A'!M211*'1.4 Øvrige forutsetninger'!$C$57)))),0)</f>
        <v>0</v>
      </c>
      <c r="M21" s="1">
        <f ca="1">IFERROR(IF('1.1 Alternativ A'!N211&gt;120,15*'1.4 Øvrige forutsetninger'!$C$57+15*'1.4 Øvrige forutsetninger'!$C$58+30*'1.4 Øvrige forutsetninger'!$C$59+60*'1.4 Øvrige forutsetninger'!$C$60+MAXA(0,'1.1 Alternativ A'!N211-120)*'1.4 Øvrige forutsetninger'!$C$61,IF('1.1 Alternativ A'!N211&gt;60,15*'1.4 Øvrige forutsetninger'!$C$57+15*'1.4 Øvrige forutsetninger'!$C$58+30*'1.4 Øvrige forutsetninger'!$C$59+MAXA(0,'1.1 Alternativ A'!N211-60)*'1.4 Øvrige forutsetninger'!$C$60,IF('1.1 Alternativ A'!N211&gt;30,15*'1.4 Øvrige forutsetninger'!$C$57+15*'1.4 Øvrige forutsetninger'!$C$58+MAXA(0,'1.1 Alternativ A'!N211-30)*'1.4 Øvrige forutsetninger'!$C$59,IF('1.1 Alternativ A'!N211&gt;15,15*'1.4 Øvrige forutsetninger'!$C$57+MAXA(0,'1.1 Alternativ A'!N211-15)*'1.4 Øvrige forutsetninger'!$C$58,'1.1 Alternativ A'!N211*'1.4 Øvrige forutsetninger'!$C$57)))),0)</f>
        <v>0</v>
      </c>
      <c r="N21" s="1">
        <f ca="1">IFERROR(IF('1.1 Alternativ A'!O211&gt;120,15*'1.4 Øvrige forutsetninger'!$C$57+15*'1.4 Øvrige forutsetninger'!$C$58+30*'1.4 Øvrige forutsetninger'!$C$59+60*'1.4 Øvrige forutsetninger'!$C$60+MAXA(0,'1.1 Alternativ A'!O211-120)*'1.4 Øvrige forutsetninger'!$C$61,IF('1.1 Alternativ A'!O211&gt;60,15*'1.4 Øvrige forutsetninger'!$C$57+15*'1.4 Øvrige forutsetninger'!$C$58+30*'1.4 Øvrige forutsetninger'!$C$59+MAXA(0,'1.1 Alternativ A'!O211-60)*'1.4 Øvrige forutsetninger'!$C$60,IF('1.1 Alternativ A'!O211&gt;30,15*'1.4 Øvrige forutsetninger'!$C$57+15*'1.4 Øvrige forutsetninger'!$C$58+MAXA(0,'1.1 Alternativ A'!O211-30)*'1.4 Øvrige forutsetninger'!$C$59,IF('1.1 Alternativ A'!O211&gt;15,15*'1.4 Øvrige forutsetninger'!$C$57+MAXA(0,'1.1 Alternativ A'!O211-15)*'1.4 Øvrige forutsetninger'!$C$58,'1.1 Alternativ A'!O211*'1.4 Øvrige forutsetninger'!$C$57)))),0)</f>
        <v>0</v>
      </c>
      <c r="O21" s="1">
        <f ca="1">IFERROR(IF('1.1 Alternativ A'!P211&gt;120,15*'1.4 Øvrige forutsetninger'!$C$57+15*'1.4 Øvrige forutsetninger'!$C$58+30*'1.4 Øvrige forutsetninger'!$C$59+60*'1.4 Øvrige forutsetninger'!$C$60+MAXA(0,'1.1 Alternativ A'!P211-120)*'1.4 Øvrige forutsetninger'!$C$61,IF('1.1 Alternativ A'!P211&gt;60,15*'1.4 Øvrige forutsetninger'!$C$57+15*'1.4 Øvrige forutsetninger'!$C$58+30*'1.4 Øvrige forutsetninger'!$C$59+MAXA(0,'1.1 Alternativ A'!P211-60)*'1.4 Øvrige forutsetninger'!$C$60,IF('1.1 Alternativ A'!P211&gt;30,15*'1.4 Øvrige forutsetninger'!$C$57+15*'1.4 Øvrige forutsetninger'!$C$58+MAXA(0,'1.1 Alternativ A'!P211-30)*'1.4 Øvrige forutsetninger'!$C$59,IF('1.1 Alternativ A'!P211&gt;15,15*'1.4 Øvrige forutsetninger'!$C$57+MAXA(0,'1.1 Alternativ A'!P211-15)*'1.4 Øvrige forutsetninger'!$C$58,'1.1 Alternativ A'!P211*'1.4 Øvrige forutsetninger'!$C$57)))),0)</f>
        <v>0</v>
      </c>
      <c r="P21" s="1">
        <f ca="1">IFERROR(IF('1.1 Alternativ A'!Q211&gt;120,15*'1.4 Øvrige forutsetninger'!$C$57+15*'1.4 Øvrige forutsetninger'!$C$58+30*'1.4 Øvrige forutsetninger'!$C$59+60*'1.4 Øvrige forutsetninger'!$C$60+MAXA(0,'1.1 Alternativ A'!Q211-120)*'1.4 Øvrige forutsetninger'!$C$61,IF('1.1 Alternativ A'!Q211&gt;60,15*'1.4 Øvrige forutsetninger'!$C$57+15*'1.4 Øvrige forutsetninger'!$C$58+30*'1.4 Øvrige forutsetninger'!$C$59+MAXA(0,'1.1 Alternativ A'!Q211-60)*'1.4 Øvrige forutsetninger'!$C$60,IF('1.1 Alternativ A'!Q211&gt;30,15*'1.4 Øvrige forutsetninger'!$C$57+15*'1.4 Øvrige forutsetninger'!$C$58+MAXA(0,'1.1 Alternativ A'!Q211-30)*'1.4 Øvrige forutsetninger'!$C$59,IF('1.1 Alternativ A'!Q211&gt;15,15*'1.4 Øvrige forutsetninger'!$C$57+MAXA(0,'1.1 Alternativ A'!Q211-15)*'1.4 Øvrige forutsetninger'!$C$58,'1.1 Alternativ A'!Q211*'1.4 Øvrige forutsetninger'!$C$57)))),0)</f>
        <v>0</v>
      </c>
      <c r="Q21" s="1">
        <f ca="1">IFERROR(IF('1.1 Alternativ A'!R211&gt;120,15*'1.4 Øvrige forutsetninger'!$C$57+15*'1.4 Øvrige forutsetninger'!$C$58+30*'1.4 Øvrige forutsetninger'!$C$59+60*'1.4 Øvrige forutsetninger'!$C$60+MAXA(0,'1.1 Alternativ A'!R211-120)*'1.4 Øvrige forutsetninger'!$C$61,IF('1.1 Alternativ A'!R211&gt;60,15*'1.4 Øvrige forutsetninger'!$C$57+15*'1.4 Øvrige forutsetninger'!$C$58+30*'1.4 Øvrige forutsetninger'!$C$59+MAXA(0,'1.1 Alternativ A'!R211-60)*'1.4 Øvrige forutsetninger'!$C$60,IF('1.1 Alternativ A'!R211&gt;30,15*'1.4 Øvrige forutsetninger'!$C$57+15*'1.4 Øvrige forutsetninger'!$C$58+MAXA(0,'1.1 Alternativ A'!R211-30)*'1.4 Øvrige forutsetninger'!$C$59,IF('1.1 Alternativ A'!R211&gt;15,15*'1.4 Øvrige forutsetninger'!$C$57+MAXA(0,'1.1 Alternativ A'!R211-15)*'1.4 Øvrige forutsetninger'!$C$58,'1.1 Alternativ A'!R211*'1.4 Øvrige forutsetninger'!$C$57)))),0)</f>
        <v>0</v>
      </c>
      <c r="R21" s="1">
        <f ca="1">IFERROR(IF('1.1 Alternativ A'!S211&gt;120,15*'1.4 Øvrige forutsetninger'!$C$57+15*'1.4 Øvrige forutsetninger'!$C$58+30*'1.4 Øvrige forutsetninger'!$C$59+60*'1.4 Øvrige forutsetninger'!$C$60+MAXA(0,'1.1 Alternativ A'!S211-120)*'1.4 Øvrige forutsetninger'!$C$61,IF('1.1 Alternativ A'!S211&gt;60,15*'1.4 Øvrige forutsetninger'!$C$57+15*'1.4 Øvrige forutsetninger'!$C$58+30*'1.4 Øvrige forutsetninger'!$C$59+MAXA(0,'1.1 Alternativ A'!S211-60)*'1.4 Øvrige forutsetninger'!$C$60,IF('1.1 Alternativ A'!S211&gt;30,15*'1.4 Øvrige forutsetninger'!$C$57+15*'1.4 Øvrige forutsetninger'!$C$58+MAXA(0,'1.1 Alternativ A'!S211-30)*'1.4 Øvrige forutsetninger'!$C$59,IF('1.1 Alternativ A'!S211&gt;15,15*'1.4 Øvrige forutsetninger'!$C$57+MAXA(0,'1.1 Alternativ A'!S211-15)*'1.4 Øvrige forutsetninger'!$C$58,'1.1 Alternativ A'!S211*'1.4 Øvrige forutsetninger'!$C$57)))),0)</f>
        <v>0</v>
      </c>
      <c r="S21" s="1">
        <f ca="1">IFERROR(IF('1.1 Alternativ A'!T211&gt;120,15*'1.4 Øvrige forutsetninger'!$C$57+15*'1.4 Øvrige forutsetninger'!$C$58+30*'1.4 Øvrige forutsetninger'!$C$59+60*'1.4 Øvrige forutsetninger'!$C$60+MAXA(0,'1.1 Alternativ A'!T211-120)*'1.4 Øvrige forutsetninger'!$C$61,IF('1.1 Alternativ A'!T211&gt;60,15*'1.4 Øvrige forutsetninger'!$C$57+15*'1.4 Øvrige forutsetninger'!$C$58+30*'1.4 Øvrige forutsetninger'!$C$59+MAXA(0,'1.1 Alternativ A'!T211-60)*'1.4 Øvrige forutsetninger'!$C$60,IF('1.1 Alternativ A'!T211&gt;30,15*'1.4 Øvrige forutsetninger'!$C$57+15*'1.4 Øvrige forutsetninger'!$C$58+MAXA(0,'1.1 Alternativ A'!T211-30)*'1.4 Øvrige forutsetninger'!$C$59,IF('1.1 Alternativ A'!T211&gt;15,15*'1.4 Øvrige forutsetninger'!$C$57+MAXA(0,'1.1 Alternativ A'!T211-15)*'1.4 Øvrige forutsetninger'!$C$58,'1.1 Alternativ A'!T211*'1.4 Øvrige forutsetninger'!$C$57)))),0)</f>
        <v>0</v>
      </c>
      <c r="T21" s="1">
        <f ca="1">IFERROR(IF('1.1 Alternativ A'!U211&gt;120,15*'1.4 Øvrige forutsetninger'!$C$57+15*'1.4 Øvrige forutsetninger'!$C$58+30*'1.4 Øvrige forutsetninger'!$C$59+60*'1.4 Øvrige forutsetninger'!$C$60+MAXA(0,'1.1 Alternativ A'!U211-120)*'1.4 Øvrige forutsetninger'!$C$61,IF('1.1 Alternativ A'!U211&gt;60,15*'1.4 Øvrige forutsetninger'!$C$57+15*'1.4 Øvrige forutsetninger'!$C$58+30*'1.4 Øvrige forutsetninger'!$C$59+MAXA(0,'1.1 Alternativ A'!U211-60)*'1.4 Øvrige forutsetninger'!$C$60,IF('1.1 Alternativ A'!U211&gt;30,15*'1.4 Øvrige forutsetninger'!$C$57+15*'1.4 Øvrige forutsetninger'!$C$58+MAXA(0,'1.1 Alternativ A'!U211-30)*'1.4 Øvrige forutsetninger'!$C$59,IF('1.1 Alternativ A'!U211&gt;15,15*'1.4 Øvrige forutsetninger'!$C$57+MAXA(0,'1.1 Alternativ A'!U211-15)*'1.4 Øvrige forutsetninger'!$C$58,'1.1 Alternativ A'!U211*'1.4 Øvrige forutsetninger'!$C$57)))),0)</f>
        <v>0</v>
      </c>
      <c r="U21" s="1">
        <f ca="1">IFERROR(IF('1.1 Alternativ A'!V211&gt;120,15*'1.4 Øvrige forutsetninger'!$C$57+15*'1.4 Øvrige forutsetninger'!$C$58+30*'1.4 Øvrige forutsetninger'!$C$59+60*'1.4 Øvrige forutsetninger'!$C$60+MAXA(0,'1.1 Alternativ A'!V211-120)*'1.4 Øvrige forutsetninger'!$C$61,IF('1.1 Alternativ A'!V211&gt;60,15*'1.4 Øvrige forutsetninger'!$C$57+15*'1.4 Øvrige forutsetninger'!$C$58+30*'1.4 Øvrige forutsetninger'!$C$59+MAXA(0,'1.1 Alternativ A'!V211-60)*'1.4 Øvrige forutsetninger'!$C$60,IF('1.1 Alternativ A'!V211&gt;30,15*'1.4 Øvrige forutsetninger'!$C$57+15*'1.4 Øvrige forutsetninger'!$C$58+MAXA(0,'1.1 Alternativ A'!V211-30)*'1.4 Øvrige forutsetninger'!$C$59,IF('1.1 Alternativ A'!V211&gt;15,15*'1.4 Øvrige forutsetninger'!$C$57+MAXA(0,'1.1 Alternativ A'!V211-15)*'1.4 Øvrige forutsetninger'!$C$58,'1.1 Alternativ A'!V211*'1.4 Øvrige forutsetninger'!$C$57)))),0)</f>
        <v>0</v>
      </c>
      <c r="V21" s="1">
        <f ca="1">IFERROR(IF('1.1 Alternativ A'!W211&gt;120,15*'1.4 Øvrige forutsetninger'!$C$57+15*'1.4 Øvrige forutsetninger'!$C$58+30*'1.4 Øvrige forutsetninger'!$C$59+60*'1.4 Øvrige forutsetninger'!$C$60+MAXA(0,'1.1 Alternativ A'!W211-120)*'1.4 Øvrige forutsetninger'!$C$61,IF('1.1 Alternativ A'!W211&gt;60,15*'1.4 Øvrige forutsetninger'!$C$57+15*'1.4 Øvrige forutsetninger'!$C$58+30*'1.4 Øvrige forutsetninger'!$C$59+MAXA(0,'1.1 Alternativ A'!W211-60)*'1.4 Øvrige forutsetninger'!$C$60,IF('1.1 Alternativ A'!W211&gt;30,15*'1.4 Øvrige forutsetninger'!$C$57+15*'1.4 Øvrige forutsetninger'!$C$58+MAXA(0,'1.1 Alternativ A'!W211-30)*'1.4 Øvrige forutsetninger'!$C$59,IF('1.1 Alternativ A'!W211&gt;15,15*'1.4 Øvrige forutsetninger'!$C$57+MAXA(0,'1.1 Alternativ A'!W211-15)*'1.4 Øvrige forutsetninger'!$C$58,'1.1 Alternativ A'!W211*'1.4 Øvrige forutsetninger'!$C$57)))),0)</f>
        <v>0</v>
      </c>
      <c r="W21" s="1">
        <f ca="1">IFERROR(IF('1.1 Alternativ A'!X211&gt;120,15*'1.4 Øvrige forutsetninger'!$C$57+15*'1.4 Øvrige forutsetninger'!$C$58+30*'1.4 Øvrige forutsetninger'!$C$59+60*'1.4 Øvrige forutsetninger'!$C$60+MAXA(0,'1.1 Alternativ A'!X211-120)*'1.4 Øvrige forutsetninger'!$C$61,IF('1.1 Alternativ A'!X211&gt;60,15*'1.4 Øvrige forutsetninger'!$C$57+15*'1.4 Øvrige forutsetninger'!$C$58+30*'1.4 Øvrige forutsetninger'!$C$59+MAXA(0,'1.1 Alternativ A'!X211-60)*'1.4 Øvrige forutsetninger'!$C$60,IF('1.1 Alternativ A'!X211&gt;30,15*'1.4 Øvrige forutsetninger'!$C$57+15*'1.4 Øvrige forutsetninger'!$C$58+MAXA(0,'1.1 Alternativ A'!X211-30)*'1.4 Øvrige forutsetninger'!$C$59,IF('1.1 Alternativ A'!X211&gt;15,15*'1.4 Øvrige forutsetninger'!$C$57+MAXA(0,'1.1 Alternativ A'!X211-15)*'1.4 Øvrige forutsetninger'!$C$58,'1.1 Alternativ A'!X211*'1.4 Øvrige forutsetninger'!$C$57)))),0)</f>
        <v>0</v>
      </c>
      <c r="X21" s="1">
        <f ca="1">IFERROR(IF('1.1 Alternativ A'!Y211&gt;120,15*'1.4 Øvrige forutsetninger'!$C$57+15*'1.4 Øvrige forutsetninger'!$C$58+30*'1.4 Øvrige forutsetninger'!$C$59+60*'1.4 Øvrige forutsetninger'!$C$60+MAXA(0,'1.1 Alternativ A'!Y211-120)*'1.4 Øvrige forutsetninger'!$C$61,IF('1.1 Alternativ A'!Y211&gt;60,15*'1.4 Øvrige forutsetninger'!$C$57+15*'1.4 Øvrige forutsetninger'!$C$58+30*'1.4 Øvrige forutsetninger'!$C$59+MAXA(0,'1.1 Alternativ A'!Y211-60)*'1.4 Øvrige forutsetninger'!$C$60,IF('1.1 Alternativ A'!Y211&gt;30,15*'1.4 Øvrige forutsetninger'!$C$57+15*'1.4 Øvrige forutsetninger'!$C$58+MAXA(0,'1.1 Alternativ A'!Y211-30)*'1.4 Øvrige forutsetninger'!$C$59,IF('1.1 Alternativ A'!Y211&gt;15,15*'1.4 Øvrige forutsetninger'!$C$57+MAXA(0,'1.1 Alternativ A'!Y211-15)*'1.4 Øvrige forutsetninger'!$C$58,'1.1 Alternativ A'!Y211*'1.4 Øvrige forutsetninger'!$C$57)))),0)</f>
        <v>0</v>
      </c>
      <c r="Y21" s="1">
        <f ca="1">IFERROR(IF('1.1 Alternativ A'!Z211&gt;120,15*'1.4 Øvrige forutsetninger'!$C$57+15*'1.4 Øvrige forutsetninger'!$C$58+30*'1.4 Øvrige forutsetninger'!$C$59+60*'1.4 Øvrige forutsetninger'!$C$60+MAXA(0,'1.1 Alternativ A'!Z211-120)*'1.4 Øvrige forutsetninger'!$C$61,IF('1.1 Alternativ A'!Z211&gt;60,15*'1.4 Øvrige forutsetninger'!$C$57+15*'1.4 Øvrige forutsetninger'!$C$58+30*'1.4 Øvrige forutsetninger'!$C$59+MAXA(0,'1.1 Alternativ A'!Z211-60)*'1.4 Øvrige forutsetninger'!$C$60,IF('1.1 Alternativ A'!Z211&gt;30,15*'1.4 Øvrige forutsetninger'!$C$57+15*'1.4 Øvrige forutsetninger'!$C$58+MAXA(0,'1.1 Alternativ A'!Z211-30)*'1.4 Øvrige forutsetninger'!$C$59,IF('1.1 Alternativ A'!Z211&gt;15,15*'1.4 Øvrige forutsetninger'!$C$57+MAXA(0,'1.1 Alternativ A'!Z211-15)*'1.4 Øvrige forutsetninger'!$C$58,'1.1 Alternativ A'!Z211*'1.4 Øvrige forutsetninger'!$C$57)))),0)</f>
        <v>0</v>
      </c>
      <c r="Z21" s="1">
        <f ca="1">IFERROR(IF('1.1 Alternativ A'!AA211&gt;120,15*'1.4 Øvrige forutsetninger'!$C$57+15*'1.4 Øvrige forutsetninger'!$C$58+30*'1.4 Øvrige forutsetninger'!$C$59+60*'1.4 Øvrige forutsetninger'!$C$60+MAXA(0,'1.1 Alternativ A'!AA211-120)*'1.4 Øvrige forutsetninger'!$C$61,IF('1.1 Alternativ A'!AA211&gt;60,15*'1.4 Øvrige forutsetninger'!$C$57+15*'1.4 Øvrige forutsetninger'!$C$58+30*'1.4 Øvrige forutsetninger'!$C$59+MAXA(0,'1.1 Alternativ A'!AA211-60)*'1.4 Øvrige forutsetninger'!$C$60,IF('1.1 Alternativ A'!AA211&gt;30,15*'1.4 Øvrige forutsetninger'!$C$57+15*'1.4 Øvrige forutsetninger'!$C$58+MAXA(0,'1.1 Alternativ A'!AA211-30)*'1.4 Øvrige forutsetninger'!$C$59,IF('1.1 Alternativ A'!AA211&gt;15,15*'1.4 Øvrige forutsetninger'!$C$57+MAXA(0,'1.1 Alternativ A'!AA211-15)*'1.4 Øvrige forutsetninger'!$C$58,'1.1 Alternativ A'!AA211*'1.4 Øvrige forutsetninger'!$C$57)))),0)</f>
        <v>0</v>
      </c>
      <c r="AA21" s="1">
        <f ca="1">IFERROR(IF('1.1 Alternativ A'!AB211&gt;120,15*'1.4 Øvrige forutsetninger'!$C$57+15*'1.4 Øvrige forutsetninger'!$C$58+30*'1.4 Øvrige forutsetninger'!$C$59+60*'1.4 Øvrige forutsetninger'!$C$60+MAXA(0,'1.1 Alternativ A'!AB211-120)*'1.4 Øvrige forutsetninger'!$C$61,IF('1.1 Alternativ A'!AB211&gt;60,15*'1.4 Øvrige forutsetninger'!$C$57+15*'1.4 Øvrige forutsetninger'!$C$58+30*'1.4 Øvrige forutsetninger'!$C$59+MAXA(0,'1.1 Alternativ A'!AB211-60)*'1.4 Øvrige forutsetninger'!$C$60,IF('1.1 Alternativ A'!AB211&gt;30,15*'1.4 Øvrige forutsetninger'!$C$57+15*'1.4 Øvrige forutsetninger'!$C$58+MAXA(0,'1.1 Alternativ A'!AB211-30)*'1.4 Øvrige forutsetninger'!$C$59,IF('1.1 Alternativ A'!AB211&gt;15,15*'1.4 Øvrige forutsetninger'!$C$57+MAXA(0,'1.1 Alternativ A'!AB211-15)*'1.4 Øvrige forutsetninger'!$C$58,'1.1 Alternativ A'!AB211*'1.4 Øvrige forutsetninger'!$C$57)))),0)</f>
        <v>0</v>
      </c>
      <c r="AB21" s="1">
        <f ca="1">IFERROR(IF('1.1 Alternativ A'!AC211&gt;120,15*'1.4 Øvrige forutsetninger'!$C$57+15*'1.4 Øvrige forutsetninger'!$C$58+30*'1.4 Øvrige forutsetninger'!$C$59+60*'1.4 Øvrige forutsetninger'!$C$60+MAXA(0,'1.1 Alternativ A'!AC211-120)*'1.4 Øvrige forutsetninger'!$C$61,IF('1.1 Alternativ A'!AC211&gt;60,15*'1.4 Øvrige forutsetninger'!$C$57+15*'1.4 Øvrige forutsetninger'!$C$58+30*'1.4 Øvrige forutsetninger'!$C$59+MAXA(0,'1.1 Alternativ A'!AC211-60)*'1.4 Øvrige forutsetninger'!$C$60,IF('1.1 Alternativ A'!AC211&gt;30,15*'1.4 Øvrige forutsetninger'!$C$57+15*'1.4 Øvrige forutsetninger'!$C$58+MAXA(0,'1.1 Alternativ A'!AC211-30)*'1.4 Øvrige forutsetninger'!$C$59,IF('1.1 Alternativ A'!AC211&gt;15,15*'1.4 Øvrige forutsetninger'!$C$57+MAXA(0,'1.1 Alternativ A'!AC211-15)*'1.4 Øvrige forutsetninger'!$C$58,'1.1 Alternativ A'!AC211*'1.4 Øvrige forutsetninger'!$C$57)))),0)</f>
        <v>0</v>
      </c>
      <c r="AC21" s="1">
        <f ca="1">IFERROR(IF('1.1 Alternativ A'!AD211&gt;120,15*'1.4 Øvrige forutsetninger'!$C$57+15*'1.4 Øvrige forutsetninger'!$C$58+30*'1.4 Øvrige forutsetninger'!$C$59+60*'1.4 Øvrige forutsetninger'!$C$60+MAXA(0,'1.1 Alternativ A'!AD211-120)*'1.4 Øvrige forutsetninger'!$C$61,IF('1.1 Alternativ A'!AD211&gt;60,15*'1.4 Øvrige forutsetninger'!$C$57+15*'1.4 Øvrige forutsetninger'!$C$58+30*'1.4 Øvrige forutsetninger'!$C$59+MAXA(0,'1.1 Alternativ A'!AD211-60)*'1.4 Øvrige forutsetninger'!$C$60,IF('1.1 Alternativ A'!AD211&gt;30,15*'1.4 Øvrige forutsetninger'!$C$57+15*'1.4 Øvrige forutsetninger'!$C$58+MAXA(0,'1.1 Alternativ A'!AD211-30)*'1.4 Øvrige forutsetninger'!$C$59,IF('1.1 Alternativ A'!AD211&gt;15,15*'1.4 Øvrige forutsetninger'!$C$57+MAXA(0,'1.1 Alternativ A'!AD211-15)*'1.4 Øvrige forutsetninger'!$C$58,'1.1 Alternativ A'!AD211*'1.4 Øvrige forutsetninger'!$C$57)))),0)</f>
        <v>0</v>
      </c>
      <c r="AD21" s="1">
        <f ca="1">IFERROR(IF('1.1 Alternativ A'!AE211&gt;120,15*'1.4 Øvrige forutsetninger'!$C$57+15*'1.4 Øvrige forutsetninger'!$C$58+30*'1.4 Øvrige forutsetninger'!$C$59+60*'1.4 Øvrige forutsetninger'!$C$60+MAXA(0,'1.1 Alternativ A'!AE211-120)*'1.4 Øvrige forutsetninger'!$C$61,IF('1.1 Alternativ A'!AE211&gt;60,15*'1.4 Øvrige forutsetninger'!$C$57+15*'1.4 Øvrige forutsetninger'!$C$58+30*'1.4 Øvrige forutsetninger'!$C$59+MAXA(0,'1.1 Alternativ A'!AE211-60)*'1.4 Øvrige forutsetninger'!$C$60,IF('1.1 Alternativ A'!AE211&gt;30,15*'1.4 Øvrige forutsetninger'!$C$57+15*'1.4 Øvrige forutsetninger'!$C$58+MAXA(0,'1.1 Alternativ A'!AE211-30)*'1.4 Øvrige forutsetninger'!$C$59,IF('1.1 Alternativ A'!AE211&gt;15,15*'1.4 Øvrige forutsetninger'!$C$57+MAXA(0,'1.1 Alternativ A'!AE211-15)*'1.4 Øvrige forutsetninger'!$C$58,'1.1 Alternativ A'!AE211*'1.4 Øvrige forutsetninger'!$C$57)))),0)</f>
        <v>0</v>
      </c>
      <c r="AE21" s="1">
        <f ca="1">IFERROR(IF('1.1 Alternativ A'!AF211&gt;120,15*'1.4 Øvrige forutsetninger'!$C$57+15*'1.4 Øvrige forutsetninger'!$C$58+30*'1.4 Øvrige forutsetninger'!$C$59+60*'1.4 Øvrige forutsetninger'!$C$60+MAXA(0,'1.1 Alternativ A'!AF211-120)*'1.4 Øvrige forutsetninger'!$C$61,IF('1.1 Alternativ A'!AF211&gt;60,15*'1.4 Øvrige forutsetninger'!$C$57+15*'1.4 Øvrige forutsetninger'!$C$58+30*'1.4 Øvrige forutsetninger'!$C$59+MAXA(0,'1.1 Alternativ A'!AF211-60)*'1.4 Øvrige forutsetninger'!$C$60,IF('1.1 Alternativ A'!AF211&gt;30,15*'1.4 Øvrige forutsetninger'!$C$57+15*'1.4 Øvrige forutsetninger'!$C$58+MAXA(0,'1.1 Alternativ A'!AF211-30)*'1.4 Øvrige forutsetninger'!$C$59,IF('1.1 Alternativ A'!AF211&gt;15,15*'1.4 Øvrige forutsetninger'!$C$57+MAXA(0,'1.1 Alternativ A'!AF211-15)*'1.4 Øvrige forutsetninger'!$C$58,'1.1 Alternativ A'!AF211*'1.4 Øvrige forutsetninger'!$C$57)))),0)</f>
        <v>0</v>
      </c>
      <c r="AF21" s="1">
        <f ca="1">IFERROR(IF('1.1 Alternativ A'!AG211&gt;120,15*'1.4 Øvrige forutsetninger'!$C$57+15*'1.4 Øvrige forutsetninger'!$C$58+30*'1.4 Øvrige forutsetninger'!$C$59+60*'1.4 Øvrige forutsetninger'!$C$60+MAXA(0,'1.1 Alternativ A'!AG211-120)*'1.4 Øvrige forutsetninger'!$C$61,IF('1.1 Alternativ A'!AG211&gt;60,15*'1.4 Øvrige forutsetninger'!$C$57+15*'1.4 Øvrige forutsetninger'!$C$58+30*'1.4 Øvrige forutsetninger'!$C$59+MAXA(0,'1.1 Alternativ A'!AG211-60)*'1.4 Øvrige forutsetninger'!$C$60,IF('1.1 Alternativ A'!AG211&gt;30,15*'1.4 Øvrige forutsetninger'!$C$57+15*'1.4 Øvrige forutsetninger'!$C$58+MAXA(0,'1.1 Alternativ A'!AG211-30)*'1.4 Øvrige forutsetninger'!$C$59,IF('1.1 Alternativ A'!AG211&gt;15,15*'1.4 Øvrige forutsetninger'!$C$57+MAXA(0,'1.1 Alternativ A'!AG211-15)*'1.4 Øvrige forutsetninger'!$C$58,'1.1 Alternativ A'!AG211*'1.4 Øvrige forutsetninger'!$C$57)))),0)</f>
        <v>0</v>
      </c>
    </row>
    <row r="22" spans="2:32" x14ac:dyDescent="0.2">
      <c r="B22" s="1" t="str">
        <f ca="1">IF(OFFSET('1.1 Alternativ A'!$E$19,0,ROW()-ROW($B$12))&gt;0,OFFSET('1.1 Alternativ A'!$E$19,0,ROW()-ROW($B$12)),"")</f>
        <v/>
      </c>
      <c r="C22" s="1">
        <f ca="1">IFERROR(IF('1.1 Alternativ A'!D212&gt;120,15*'1.4 Øvrige forutsetninger'!$C$57+15*'1.4 Øvrige forutsetninger'!$C$58+30*'1.4 Øvrige forutsetninger'!$C$59+60*'1.4 Øvrige forutsetninger'!$C$60+MAXA(0,'1.1 Alternativ A'!D212-120)*'1.4 Øvrige forutsetninger'!$C$61,IF('1.1 Alternativ A'!D212&gt;60,15*'1.4 Øvrige forutsetninger'!$C$57+15*'1.4 Øvrige forutsetninger'!$C$58+30*'1.4 Øvrige forutsetninger'!$C$59+MAXA(0,'1.1 Alternativ A'!D212-60)*'1.4 Øvrige forutsetninger'!$C$60,IF('1.1 Alternativ A'!D212&gt;30,15*'1.4 Øvrige forutsetninger'!$C$57+15*'1.4 Øvrige forutsetninger'!$C$58+MAXA(0,'1.1 Alternativ A'!D212-30)*'1.4 Øvrige forutsetninger'!$C$59,IF('1.1 Alternativ A'!D212&gt;15,15*'1.4 Øvrige forutsetninger'!$C$57+MAXA(0,'1.1 Alternativ A'!D212-15)*'1.4 Øvrige forutsetninger'!$C$58,'1.1 Alternativ A'!D212*'1.4 Øvrige forutsetninger'!$C$57)))),0)</f>
        <v>0</v>
      </c>
      <c r="D22" s="1">
        <f ca="1">IFERROR(IF('1.1 Alternativ A'!E212&gt;120,15*'1.4 Øvrige forutsetninger'!$C$57+15*'1.4 Øvrige forutsetninger'!$C$58+30*'1.4 Øvrige forutsetninger'!$C$59+60*'1.4 Øvrige forutsetninger'!$C$60+MAXA(0,'1.1 Alternativ A'!E212-120)*'1.4 Øvrige forutsetninger'!$C$61,IF('1.1 Alternativ A'!E212&gt;60,15*'1.4 Øvrige forutsetninger'!$C$57+15*'1.4 Øvrige forutsetninger'!$C$58+30*'1.4 Øvrige forutsetninger'!$C$59+MAXA(0,'1.1 Alternativ A'!E212-60)*'1.4 Øvrige forutsetninger'!$C$60,IF('1.1 Alternativ A'!E212&gt;30,15*'1.4 Øvrige forutsetninger'!$C$57+15*'1.4 Øvrige forutsetninger'!$C$58+MAXA(0,'1.1 Alternativ A'!E212-30)*'1.4 Øvrige forutsetninger'!$C$59,IF('1.1 Alternativ A'!E212&gt;15,15*'1.4 Øvrige forutsetninger'!$C$57+MAXA(0,'1.1 Alternativ A'!E212-15)*'1.4 Øvrige forutsetninger'!$C$58,'1.1 Alternativ A'!E212*'1.4 Øvrige forutsetninger'!$C$57)))),0)</f>
        <v>0</v>
      </c>
      <c r="E22" s="1">
        <f ca="1">IFERROR(IF('1.1 Alternativ A'!F212&gt;120,15*'1.4 Øvrige forutsetninger'!$C$57+15*'1.4 Øvrige forutsetninger'!$C$58+30*'1.4 Øvrige forutsetninger'!$C$59+60*'1.4 Øvrige forutsetninger'!$C$60+MAXA(0,'1.1 Alternativ A'!F212-120)*'1.4 Øvrige forutsetninger'!$C$61,IF('1.1 Alternativ A'!F212&gt;60,15*'1.4 Øvrige forutsetninger'!$C$57+15*'1.4 Øvrige forutsetninger'!$C$58+30*'1.4 Øvrige forutsetninger'!$C$59+MAXA(0,'1.1 Alternativ A'!F212-60)*'1.4 Øvrige forutsetninger'!$C$60,IF('1.1 Alternativ A'!F212&gt;30,15*'1.4 Øvrige forutsetninger'!$C$57+15*'1.4 Øvrige forutsetninger'!$C$58+MAXA(0,'1.1 Alternativ A'!F212-30)*'1.4 Øvrige forutsetninger'!$C$59,IF('1.1 Alternativ A'!F212&gt;15,15*'1.4 Øvrige forutsetninger'!$C$57+MAXA(0,'1.1 Alternativ A'!F212-15)*'1.4 Øvrige forutsetninger'!$C$58,'1.1 Alternativ A'!F212*'1.4 Øvrige forutsetninger'!$C$57)))),0)</f>
        <v>0</v>
      </c>
      <c r="F22" s="1">
        <f ca="1">IFERROR(IF('1.1 Alternativ A'!G212&gt;120,15*'1.4 Øvrige forutsetninger'!$C$57+15*'1.4 Øvrige forutsetninger'!$C$58+30*'1.4 Øvrige forutsetninger'!$C$59+60*'1.4 Øvrige forutsetninger'!$C$60+MAXA(0,'1.1 Alternativ A'!G212-120)*'1.4 Øvrige forutsetninger'!$C$61,IF('1.1 Alternativ A'!G212&gt;60,15*'1.4 Øvrige forutsetninger'!$C$57+15*'1.4 Øvrige forutsetninger'!$C$58+30*'1.4 Øvrige forutsetninger'!$C$59+MAXA(0,'1.1 Alternativ A'!G212-60)*'1.4 Øvrige forutsetninger'!$C$60,IF('1.1 Alternativ A'!G212&gt;30,15*'1.4 Øvrige forutsetninger'!$C$57+15*'1.4 Øvrige forutsetninger'!$C$58+MAXA(0,'1.1 Alternativ A'!G212-30)*'1.4 Øvrige forutsetninger'!$C$59,IF('1.1 Alternativ A'!G212&gt;15,15*'1.4 Øvrige forutsetninger'!$C$57+MAXA(0,'1.1 Alternativ A'!G212-15)*'1.4 Øvrige forutsetninger'!$C$58,'1.1 Alternativ A'!G212*'1.4 Øvrige forutsetninger'!$C$57)))),0)</f>
        <v>0</v>
      </c>
      <c r="G22" s="1">
        <f ca="1">IFERROR(IF('1.1 Alternativ A'!H212&gt;120,15*'1.4 Øvrige forutsetninger'!$C$57+15*'1.4 Øvrige forutsetninger'!$C$58+30*'1.4 Øvrige forutsetninger'!$C$59+60*'1.4 Øvrige forutsetninger'!$C$60+MAXA(0,'1.1 Alternativ A'!H212-120)*'1.4 Øvrige forutsetninger'!$C$61,IF('1.1 Alternativ A'!H212&gt;60,15*'1.4 Øvrige forutsetninger'!$C$57+15*'1.4 Øvrige forutsetninger'!$C$58+30*'1.4 Øvrige forutsetninger'!$C$59+MAXA(0,'1.1 Alternativ A'!H212-60)*'1.4 Øvrige forutsetninger'!$C$60,IF('1.1 Alternativ A'!H212&gt;30,15*'1.4 Øvrige forutsetninger'!$C$57+15*'1.4 Øvrige forutsetninger'!$C$58+MAXA(0,'1.1 Alternativ A'!H212-30)*'1.4 Øvrige forutsetninger'!$C$59,IF('1.1 Alternativ A'!H212&gt;15,15*'1.4 Øvrige forutsetninger'!$C$57+MAXA(0,'1.1 Alternativ A'!H212-15)*'1.4 Øvrige forutsetninger'!$C$58,'1.1 Alternativ A'!H212*'1.4 Øvrige forutsetninger'!$C$57)))),0)</f>
        <v>0</v>
      </c>
      <c r="H22" s="1">
        <f ca="1">IFERROR(IF('1.1 Alternativ A'!I212&gt;120,15*'1.4 Øvrige forutsetninger'!$C$57+15*'1.4 Øvrige forutsetninger'!$C$58+30*'1.4 Øvrige forutsetninger'!$C$59+60*'1.4 Øvrige forutsetninger'!$C$60+MAXA(0,'1.1 Alternativ A'!I212-120)*'1.4 Øvrige forutsetninger'!$C$61,IF('1.1 Alternativ A'!I212&gt;60,15*'1.4 Øvrige forutsetninger'!$C$57+15*'1.4 Øvrige forutsetninger'!$C$58+30*'1.4 Øvrige forutsetninger'!$C$59+MAXA(0,'1.1 Alternativ A'!I212-60)*'1.4 Øvrige forutsetninger'!$C$60,IF('1.1 Alternativ A'!I212&gt;30,15*'1.4 Øvrige forutsetninger'!$C$57+15*'1.4 Øvrige forutsetninger'!$C$58+MAXA(0,'1.1 Alternativ A'!I212-30)*'1.4 Øvrige forutsetninger'!$C$59,IF('1.1 Alternativ A'!I212&gt;15,15*'1.4 Øvrige forutsetninger'!$C$57+MAXA(0,'1.1 Alternativ A'!I212-15)*'1.4 Øvrige forutsetninger'!$C$58,'1.1 Alternativ A'!I212*'1.4 Øvrige forutsetninger'!$C$57)))),0)</f>
        <v>0</v>
      </c>
      <c r="I22" s="1">
        <f ca="1">IFERROR(IF('1.1 Alternativ A'!J212&gt;120,15*'1.4 Øvrige forutsetninger'!$C$57+15*'1.4 Øvrige forutsetninger'!$C$58+30*'1.4 Øvrige forutsetninger'!$C$59+60*'1.4 Øvrige forutsetninger'!$C$60+MAXA(0,'1.1 Alternativ A'!J212-120)*'1.4 Øvrige forutsetninger'!$C$61,IF('1.1 Alternativ A'!J212&gt;60,15*'1.4 Øvrige forutsetninger'!$C$57+15*'1.4 Øvrige forutsetninger'!$C$58+30*'1.4 Øvrige forutsetninger'!$C$59+MAXA(0,'1.1 Alternativ A'!J212-60)*'1.4 Øvrige forutsetninger'!$C$60,IF('1.1 Alternativ A'!J212&gt;30,15*'1.4 Øvrige forutsetninger'!$C$57+15*'1.4 Øvrige forutsetninger'!$C$58+MAXA(0,'1.1 Alternativ A'!J212-30)*'1.4 Øvrige forutsetninger'!$C$59,IF('1.1 Alternativ A'!J212&gt;15,15*'1.4 Øvrige forutsetninger'!$C$57+MAXA(0,'1.1 Alternativ A'!J212-15)*'1.4 Øvrige forutsetninger'!$C$58,'1.1 Alternativ A'!J212*'1.4 Øvrige forutsetninger'!$C$57)))),0)</f>
        <v>0</v>
      </c>
      <c r="J22" s="1">
        <f ca="1">IFERROR(IF('1.1 Alternativ A'!K212&gt;120,15*'1.4 Øvrige forutsetninger'!$C$57+15*'1.4 Øvrige forutsetninger'!$C$58+30*'1.4 Øvrige forutsetninger'!$C$59+60*'1.4 Øvrige forutsetninger'!$C$60+MAXA(0,'1.1 Alternativ A'!K212-120)*'1.4 Øvrige forutsetninger'!$C$61,IF('1.1 Alternativ A'!K212&gt;60,15*'1.4 Øvrige forutsetninger'!$C$57+15*'1.4 Øvrige forutsetninger'!$C$58+30*'1.4 Øvrige forutsetninger'!$C$59+MAXA(0,'1.1 Alternativ A'!K212-60)*'1.4 Øvrige forutsetninger'!$C$60,IF('1.1 Alternativ A'!K212&gt;30,15*'1.4 Øvrige forutsetninger'!$C$57+15*'1.4 Øvrige forutsetninger'!$C$58+MAXA(0,'1.1 Alternativ A'!K212-30)*'1.4 Øvrige forutsetninger'!$C$59,IF('1.1 Alternativ A'!K212&gt;15,15*'1.4 Øvrige forutsetninger'!$C$57+MAXA(0,'1.1 Alternativ A'!K212-15)*'1.4 Øvrige forutsetninger'!$C$58,'1.1 Alternativ A'!K212*'1.4 Øvrige forutsetninger'!$C$57)))),0)</f>
        <v>0</v>
      </c>
      <c r="K22" s="1">
        <f ca="1">IFERROR(IF('1.1 Alternativ A'!L212&gt;120,15*'1.4 Øvrige forutsetninger'!$C$57+15*'1.4 Øvrige forutsetninger'!$C$58+30*'1.4 Øvrige forutsetninger'!$C$59+60*'1.4 Øvrige forutsetninger'!$C$60+MAXA(0,'1.1 Alternativ A'!L212-120)*'1.4 Øvrige forutsetninger'!$C$61,IF('1.1 Alternativ A'!L212&gt;60,15*'1.4 Øvrige forutsetninger'!$C$57+15*'1.4 Øvrige forutsetninger'!$C$58+30*'1.4 Øvrige forutsetninger'!$C$59+MAXA(0,'1.1 Alternativ A'!L212-60)*'1.4 Øvrige forutsetninger'!$C$60,IF('1.1 Alternativ A'!L212&gt;30,15*'1.4 Øvrige forutsetninger'!$C$57+15*'1.4 Øvrige forutsetninger'!$C$58+MAXA(0,'1.1 Alternativ A'!L212-30)*'1.4 Øvrige forutsetninger'!$C$59,IF('1.1 Alternativ A'!L212&gt;15,15*'1.4 Øvrige forutsetninger'!$C$57+MAXA(0,'1.1 Alternativ A'!L212-15)*'1.4 Øvrige forutsetninger'!$C$58,'1.1 Alternativ A'!L212*'1.4 Øvrige forutsetninger'!$C$57)))),0)</f>
        <v>0</v>
      </c>
      <c r="L22" s="1">
        <f ca="1">IFERROR(IF('1.1 Alternativ A'!M212&gt;120,15*'1.4 Øvrige forutsetninger'!$C$57+15*'1.4 Øvrige forutsetninger'!$C$58+30*'1.4 Øvrige forutsetninger'!$C$59+60*'1.4 Øvrige forutsetninger'!$C$60+MAXA(0,'1.1 Alternativ A'!M212-120)*'1.4 Øvrige forutsetninger'!$C$61,IF('1.1 Alternativ A'!M212&gt;60,15*'1.4 Øvrige forutsetninger'!$C$57+15*'1.4 Øvrige forutsetninger'!$C$58+30*'1.4 Øvrige forutsetninger'!$C$59+MAXA(0,'1.1 Alternativ A'!M212-60)*'1.4 Øvrige forutsetninger'!$C$60,IF('1.1 Alternativ A'!M212&gt;30,15*'1.4 Øvrige forutsetninger'!$C$57+15*'1.4 Øvrige forutsetninger'!$C$58+MAXA(0,'1.1 Alternativ A'!M212-30)*'1.4 Øvrige forutsetninger'!$C$59,IF('1.1 Alternativ A'!M212&gt;15,15*'1.4 Øvrige forutsetninger'!$C$57+MAXA(0,'1.1 Alternativ A'!M212-15)*'1.4 Øvrige forutsetninger'!$C$58,'1.1 Alternativ A'!M212*'1.4 Øvrige forutsetninger'!$C$57)))),0)</f>
        <v>0</v>
      </c>
      <c r="M22" s="1">
        <f ca="1">IFERROR(IF('1.1 Alternativ A'!N212&gt;120,15*'1.4 Øvrige forutsetninger'!$C$57+15*'1.4 Øvrige forutsetninger'!$C$58+30*'1.4 Øvrige forutsetninger'!$C$59+60*'1.4 Øvrige forutsetninger'!$C$60+MAXA(0,'1.1 Alternativ A'!N212-120)*'1.4 Øvrige forutsetninger'!$C$61,IF('1.1 Alternativ A'!N212&gt;60,15*'1.4 Øvrige forutsetninger'!$C$57+15*'1.4 Øvrige forutsetninger'!$C$58+30*'1.4 Øvrige forutsetninger'!$C$59+MAXA(0,'1.1 Alternativ A'!N212-60)*'1.4 Øvrige forutsetninger'!$C$60,IF('1.1 Alternativ A'!N212&gt;30,15*'1.4 Øvrige forutsetninger'!$C$57+15*'1.4 Øvrige forutsetninger'!$C$58+MAXA(0,'1.1 Alternativ A'!N212-30)*'1.4 Øvrige forutsetninger'!$C$59,IF('1.1 Alternativ A'!N212&gt;15,15*'1.4 Øvrige forutsetninger'!$C$57+MAXA(0,'1.1 Alternativ A'!N212-15)*'1.4 Øvrige forutsetninger'!$C$58,'1.1 Alternativ A'!N212*'1.4 Øvrige forutsetninger'!$C$57)))),0)</f>
        <v>0</v>
      </c>
      <c r="N22" s="1">
        <f ca="1">IFERROR(IF('1.1 Alternativ A'!O212&gt;120,15*'1.4 Øvrige forutsetninger'!$C$57+15*'1.4 Øvrige forutsetninger'!$C$58+30*'1.4 Øvrige forutsetninger'!$C$59+60*'1.4 Øvrige forutsetninger'!$C$60+MAXA(0,'1.1 Alternativ A'!O212-120)*'1.4 Øvrige forutsetninger'!$C$61,IF('1.1 Alternativ A'!O212&gt;60,15*'1.4 Øvrige forutsetninger'!$C$57+15*'1.4 Øvrige forutsetninger'!$C$58+30*'1.4 Øvrige forutsetninger'!$C$59+MAXA(0,'1.1 Alternativ A'!O212-60)*'1.4 Øvrige forutsetninger'!$C$60,IF('1.1 Alternativ A'!O212&gt;30,15*'1.4 Øvrige forutsetninger'!$C$57+15*'1.4 Øvrige forutsetninger'!$C$58+MAXA(0,'1.1 Alternativ A'!O212-30)*'1.4 Øvrige forutsetninger'!$C$59,IF('1.1 Alternativ A'!O212&gt;15,15*'1.4 Øvrige forutsetninger'!$C$57+MAXA(0,'1.1 Alternativ A'!O212-15)*'1.4 Øvrige forutsetninger'!$C$58,'1.1 Alternativ A'!O212*'1.4 Øvrige forutsetninger'!$C$57)))),0)</f>
        <v>0</v>
      </c>
      <c r="O22" s="1">
        <f ca="1">IFERROR(IF('1.1 Alternativ A'!P212&gt;120,15*'1.4 Øvrige forutsetninger'!$C$57+15*'1.4 Øvrige forutsetninger'!$C$58+30*'1.4 Øvrige forutsetninger'!$C$59+60*'1.4 Øvrige forutsetninger'!$C$60+MAXA(0,'1.1 Alternativ A'!P212-120)*'1.4 Øvrige forutsetninger'!$C$61,IF('1.1 Alternativ A'!P212&gt;60,15*'1.4 Øvrige forutsetninger'!$C$57+15*'1.4 Øvrige forutsetninger'!$C$58+30*'1.4 Øvrige forutsetninger'!$C$59+MAXA(0,'1.1 Alternativ A'!P212-60)*'1.4 Øvrige forutsetninger'!$C$60,IF('1.1 Alternativ A'!P212&gt;30,15*'1.4 Øvrige forutsetninger'!$C$57+15*'1.4 Øvrige forutsetninger'!$C$58+MAXA(0,'1.1 Alternativ A'!P212-30)*'1.4 Øvrige forutsetninger'!$C$59,IF('1.1 Alternativ A'!P212&gt;15,15*'1.4 Øvrige forutsetninger'!$C$57+MAXA(0,'1.1 Alternativ A'!P212-15)*'1.4 Øvrige forutsetninger'!$C$58,'1.1 Alternativ A'!P212*'1.4 Øvrige forutsetninger'!$C$57)))),0)</f>
        <v>0</v>
      </c>
      <c r="P22" s="1">
        <f ca="1">IFERROR(IF('1.1 Alternativ A'!Q212&gt;120,15*'1.4 Øvrige forutsetninger'!$C$57+15*'1.4 Øvrige forutsetninger'!$C$58+30*'1.4 Øvrige forutsetninger'!$C$59+60*'1.4 Øvrige forutsetninger'!$C$60+MAXA(0,'1.1 Alternativ A'!Q212-120)*'1.4 Øvrige forutsetninger'!$C$61,IF('1.1 Alternativ A'!Q212&gt;60,15*'1.4 Øvrige forutsetninger'!$C$57+15*'1.4 Øvrige forutsetninger'!$C$58+30*'1.4 Øvrige forutsetninger'!$C$59+MAXA(0,'1.1 Alternativ A'!Q212-60)*'1.4 Øvrige forutsetninger'!$C$60,IF('1.1 Alternativ A'!Q212&gt;30,15*'1.4 Øvrige forutsetninger'!$C$57+15*'1.4 Øvrige forutsetninger'!$C$58+MAXA(0,'1.1 Alternativ A'!Q212-30)*'1.4 Øvrige forutsetninger'!$C$59,IF('1.1 Alternativ A'!Q212&gt;15,15*'1.4 Øvrige forutsetninger'!$C$57+MAXA(0,'1.1 Alternativ A'!Q212-15)*'1.4 Øvrige forutsetninger'!$C$58,'1.1 Alternativ A'!Q212*'1.4 Øvrige forutsetninger'!$C$57)))),0)</f>
        <v>0</v>
      </c>
      <c r="Q22" s="1">
        <f ca="1">IFERROR(IF('1.1 Alternativ A'!R212&gt;120,15*'1.4 Øvrige forutsetninger'!$C$57+15*'1.4 Øvrige forutsetninger'!$C$58+30*'1.4 Øvrige forutsetninger'!$C$59+60*'1.4 Øvrige forutsetninger'!$C$60+MAXA(0,'1.1 Alternativ A'!R212-120)*'1.4 Øvrige forutsetninger'!$C$61,IF('1.1 Alternativ A'!R212&gt;60,15*'1.4 Øvrige forutsetninger'!$C$57+15*'1.4 Øvrige forutsetninger'!$C$58+30*'1.4 Øvrige forutsetninger'!$C$59+MAXA(0,'1.1 Alternativ A'!R212-60)*'1.4 Øvrige forutsetninger'!$C$60,IF('1.1 Alternativ A'!R212&gt;30,15*'1.4 Øvrige forutsetninger'!$C$57+15*'1.4 Øvrige forutsetninger'!$C$58+MAXA(0,'1.1 Alternativ A'!R212-30)*'1.4 Øvrige forutsetninger'!$C$59,IF('1.1 Alternativ A'!R212&gt;15,15*'1.4 Øvrige forutsetninger'!$C$57+MAXA(0,'1.1 Alternativ A'!R212-15)*'1.4 Øvrige forutsetninger'!$C$58,'1.1 Alternativ A'!R212*'1.4 Øvrige forutsetninger'!$C$57)))),0)</f>
        <v>0</v>
      </c>
      <c r="R22" s="1">
        <f ca="1">IFERROR(IF('1.1 Alternativ A'!S212&gt;120,15*'1.4 Øvrige forutsetninger'!$C$57+15*'1.4 Øvrige forutsetninger'!$C$58+30*'1.4 Øvrige forutsetninger'!$C$59+60*'1.4 Øvrige forutsetninger'!$C$60+MAXA(0,'1.1 Alternativ A'!S212-120)*'1.4 Øvrige forutsetninger'!$C$61,IF('1.1 Alternativ A'!S212&gt;60,15*'1.4 Øvrige forutsetninger'!$C$57+15*'1.4 Øvrige forutsetninger'!$C$58+30*'1.4 Øvrige forutsetninger'!$C$59+MAXA(0,'1.1 Alternativ A'!S212-60)*'1.4 Øvrige forutsetninger'!$C$60,IF('1.1 Alternativ A'!S212&gt;30,15*'1.4 Øvrige forutsetninger'!$C$57+15*'1.4 Øvrige forutsetninger'!$C$58+MAXA(0,'1.1 Alternativ A'!S212-30)*'1.4 Øvrige forutsetninger'!$C$59,IF('1.1 Alternativ A'!S212&gt;15,15*'1.4 Øvrige forutsetninger'!$C$57+MAXA(0,'1.1 Alternativ A'!S212-15)*'1.4 Øvrige forutsetninger'!$C$58,'1.1 Alternativ A'!S212*'1.4 Øvrige forutsetninger'!$C$57)))),0)</f>
        <v>0</v>
      </c>
      <c r="S22" s="1">
        <f ca="1">IFERROR(IF('1.1 Alternativ A'!T212&gt;120,15*'1.4 Øvrige forutsetninger'!$C$57+15*'1.4 Øvrige forutsetninger'!$C$58+30*'1.4 Øvrige forutsetninger'!$C$59+60*'1.4 Øvrige forutsetninger'!$C$60+MAXA(0,'1.1 Alternativ A'!T212-120)*'1.4 Øvrige forutsetninger'!$C$61,IF('1.1 Alternativ A'!T212&gt;60,15*'1.4 Øvrige forutsetninger'!$C$57+15*'1.4 Øvrige forutsetninger'!$C$58+30*'1.4 Øvrige forutsetninger'!$C$59+MAXA(0,'1.1 Alternativ A'!T212-60)*'1.4 Øvrige forutsetninger'!$C$60,IF('1.1 Alternativ A'!T212&gt;30,15*'1.4 Øvrige forutsetninger'!$C$57+15*'1.4 Øvrige forutsetninger'!$C$58+MAXA(0,'1.1 Alternativ A'!T212-30)*'1.4 Øvrige forutsetninger'!$C$59,IF('1.1 Alternativ A'!T212&gt;15,15*'1.4 Øvrige forutsetninger'!$C$57+MAXA(0,'1.1 Alternativ A'!T212-15)*'1.4 Øvrige forutsetninger'!$C$58,'1.1 Alternativ A'!T212*'1.4 Øvrige forutsetninger'!$C$57)))),0)</f>
        <v>0</v>
      </c>
      <c r="T22" s="1">
        <f ca="1">IFERROR(IF('1.1 Alternativ A'!U212&gt;120,15*'1.4 Øvrige forutsetninger'!$C$57+15*'1.4 Øvrige forutsetninger'!$C$58+30*'1.4 Øvrige forutsetninger'!$C$59+60*'1.4 Øvrige forutsetninger'!$C$60+MAXA(0,'1.1 Alternativ A'!U212-120)*'1.4 Øvrige forutsetninger'!$C$61,IF('1.1 Alternativ A'!U212&gt;60,15*'1.4 Øvrige forutsetninger'!$C$57+15*'1.4 Øvrige forutsetninger'!$C$58+30*'1.4 Øvrige forutsetninger'!$C$59+MAXA(0,'1.1 Alternativ A'!U212-60)*'1.4 Øvrige forutsetninger'!$C$60,IF('1.1 Alternativ A'!U212&gt;30,15*'1.4 Øvrige forutsetninger'!$C$57+15*'1.4 Øvrige forutsetninger'!$C$58+MAXA(0,'1.1 Alternativ A'!U212-30)*'1.4 Øvrige forutsetninger'!$C$59,IF('1.1 Alternativ A'!U212&gt;15,15*'1.4 Øvrige forutsetninger'!$C$57+MAXA(0,'1.1 Alternativ A'!U212-15)*'1.4 Øvrige forutsetninger'!$C$58,'1.1 Alternativ A'!U212*'1.4 Øvrige forutsetninger'!$C$57)))),0)</f>
        <v>0</v>
      </c>
      <c r="U22" s="1">
        <f ca="1">IFERROR(IF('1.1 Alternativ A'!V212&gt;120,15*'1.4 Øvrige forutsetninger'!$C$57+15*'1.4 Øvrige forutsetninger'!$C$58+30*'1.4 Øvrige forutsetninger'!$C$59+60*'1.4 Øvrige forutsetninger'!$C$60+MAXA(0,'1.1 Alternativ A'!V212-120)*'1.4 Øvrige forutsetninger'!$C$61,IF('1.1 Alternativ A'!V212&gt;60,15*'1.4 Øvrige forutsetninger'!$C$57+15*'1.4 Øvrige forutsetninger'!$C$58+30*'1.4 Øvrige forutsetninger'!$C$59+MAXA(0,'1.1 Alternativ A'!V212-60)*'1.4 Øvrige forutsetninger'!$C$60,IF('1.1 Alternativ A'!V212&gt;30,15*'1.4 Øvrige forutsetninger'!$C$57+15*'1.4 Øvrige forutsetninger'!$C$58+MAXA(0,'1.1 Alternativ A'!V212-30)*'1.4 Øvrige forutsetninger'!$C$59,IF('1.1 Alternativ A'!V212&gt;15,15*'1.4 Øvrige forutsetninger'!$C$57+MAXA(0,'1.1 Alternativ A'!V212-15)*'1.4 Øvrige forutsetninger'!$C$58,'1.1 Alternativ A'!V212*'1.4 Øvrige forutsetninger'!$C$57)))),0)</f>
        <v>0</v>
      </c>
      <c r="V22" s="1">
        <f ca="1">IFERROR(IF('1.1 Alternativ A'!W212&gt;120,15*'1.4 Øvrige forutsetninger'!$C$57+15*'1.4 Øvrige forutsetninger'!$C$58+30*'1.4 Øvrige forutsetninger'!$C$59+60*'1.4 Øvrige forutsetninger'!$C$60+MAXA(0,'1.1 Alternativ A'!W212-120)*'1.4 Øvrige forutsetninger'!$C$61,IF('1.1 Alternativ A'!W212&gt;60,15*'1.4 Øvrige forutsetninger'!$C$57+15*'1.4 Øvrige forutsetninger'!$C$58+30*'1.4 Øvrige forutsetninger'!$C$59+MAXA(0,'1.1 Alternativ A'!W212-60)*'1.4 Øvrige forutsetninger'!$C$60,IF('1.1 Alternativ A'!W212&gt;30,15*'1.4 Øvrige forutsetninger'!$C$57+15*'1.4 Øvrige forutsetninger'!$C$58+MAXA(0,'1.1 Alternativ A'!W212-30)*'1.4 Øvrige forutsetninger'!$C$59,IF('1.1 Alternativ A'!W212&gt;15,15*'1.4 Øvrige forutsetninger'!$C$57+MAXA(0,'1.1 Alternativ A'!W212-15)*'1.4 Øvrige forutsetninger'!$C$58,'1.1 Alternativ A'!W212*'1.4 Øvrige forutsetninger'!$C$57)))),0)</f>
        <v>0</v>
      </c>
      <c r="W22" s="1">
        <f ca="1">IFERROR(IF('1.1 Alternativ A'!X212&gt;120,15*'1.4 Øvrige forutsetninger'!$C$57+15*'1.4 Øvrige forutsetninger'!$C$58+30*'1.4 Øvrige forutsetninger'!$C$59+60*'1.4 Øvrige forutsetninger'!$C$60+MAXA(0,'1.1 Alternativ A'!X212-120)*'1.4 Øvrige forutsetninger'!$C$61,IF('1.1 Alternativ A'!X212&gt;60,15*'1.4 Øvrige forutsetninger'!$C$57+15*'1.4 Øvrige forutsetninger'!$C$58+30*'1.4 Øvrige forutsetninger'!$C$59+MAXA(0,'1.1 Alternativ A'!X212-60)*'1.4 Øvrige forutsetninger'!$C$60,IF('1.1 Alternativ A'!X212&gt;30,15*'1.4 Øvrige forutsetninger'!$C$57+15*'1.4 Øvrige forutsetninger'!$C$58+MAXA(0,'1.1 Alternativ A'!X212-30)*'1.4 Øvrige forutsetninger'!$C$59,IF('1.1 Alternativ A'!X212&gt;15,15*'1.4 Øvrige forutsetninger'!$C$57+MAXA(0,'1.1 Alternativ A'!X212-15)*'1.4 Øvrige forutsetninger'!$C$58,'1.1 Alternativ A'!X212*'1.4 Øvrige forutsetninger'!$C$57)))),0)</f>
        <v>0</v>
      </c>
      <c r="X22" s="1">
        <f ca="1">IFERROR(IF('1.1 Alternativ A'!Y212&gt;120,15*'1.4 Øvrige forutsetninger'!$C$57+15*'1.4 Øvrige forutsetninger'!$C$58+30*'1.4 Øvrige forutsetninger'!$C$59+60*'1.4 Øvrige forutsetninger'!$C$60+MAXA(0,'1.1 Alternativ A'!Y212-120)*'1.4 Øvrige forutsetninger'!$C$61,IF('1.1 Alternativ A'!Y212&gt;60,15*'1.4 Øvrige forutsetninger'!$C$57+15*'1.4 Øvrige forutsetninger'!$C$58+30*'1.4 Øvrige forutsetninger'!$C$59+MAXA(0,'1.1 Alternativ A'!Y212-60)*'1.4 Øvrige forutsetninger'!$C$60,IF('1.1 Alternativ A'!Y212&gt;30,15*'1.4 Øvrige forutsetninger'!$C$57+15*'1.4 Øvrige forutsetninger'!$C$58+MAXA(0,'1.1 Alternativ A'!Y212-30)*'1.4 Øvrige forutsetninger'!$C$59,IF('1.1 Alternativ A'!Y212&gt;15,15*'1.4 Øvrige forutsetninger'!$C$57+MAXA(0,'1.1 Alternativ A'!Y212-15)*'1.4 Øvrige forutsetninger'!$C$58,'1.1 Alternativ A'!Y212*'1.4 Øvrige forutsetninger'!$C$57)))),0)</f>
        <v>0</v>
      </c>
      <c r="Y22" s="1">
        <f ca="1">IFERROR(IF('1.1 Alternativ A'!Z212&gt;120,15*'1.4 Øvrige forutsetninger'!$C$57+15*'1.4 Øvrige forutsetninger'!$C$58+30*'1.4 Øvrige forutsetninger'!$C$59+60*'1.4 Øvrige forutsetninger'!$C$60+MAXA(0,'1.1 Alternativ A'!Z212-120)*'1.4 Øvrige forutsetninger'!$C$61,IF('1.1 Alternativ A'!Z212&gt;60,15*'1.4 Øvrige forutsetninger'!$C$57+15*'1.4 Øvrige forutsetninger'!$C$58+30*'1.4 Øvrige forutsetninger'!$C$59+MAXA(0,'1.1 Alternativ A'!Z212-60)*'1.4 Øvrige forutsetninger'!$C$60,IF('1.1 Alternativ A'!Z212&gt;30,15*'1.4 Øvrige forutsetninger'!$C$57+15*'1.4 Øvrige forutsetninger'!$C$58+MAXA(0,'1.1 Alternativ A'!Z212-30)*'1.4 Øvrige forutsetninger'!$C$59,IF('1.1 Alternativ A'!Z212&gt;15,15*'1.4 Øvrige forutsetninger'!$C$57+MAXA(0,'1.1 Alternativ A'!Z212-15)*'1.4 Øvrige forutsetninger'!$C$58,'1.1 Alternativ A'!Z212*'1.4 Øvrige forutsetninger'!$C$57)))),0)</f>
        <v>0</v>
      </c>
      <c r="Z22" s="1">
        <f ca="1">IFERROR(IF('1.1 Alternativ A'!AA212&gt;120,15*'1.4 Øvrige forutsetninger'!$C$57+15*'1.4 Øvrige forutsetninger'!$C$58+30*'1.4 Øvrige forutsetninger'!$C$59+60*'1.4 Øvrige forutsetninger'!$C$60+MAXA(0,'1.1 Alternativ A'!AA212-120)*'1.4 Øvrige forutsetninger'!$C$61,IF('1.1 Alternativ A'!AA212&gt;60,15*'1.4 Øvrige forutsetninger'!$C$57+15*'1.4 Øvrige forutsetninger'!$C$58+30*'1.4 Øvrige forutsetninger'!$C$59+MAXA(0,'1.1 Alternativ A'!AA212-60)*'1.4 Øvrige forutsetninger'!$C$60,IF('1.1 Alternativ A'!AA212&gt;30,15*'1.4 Øvrige forutsetninger'!$C$57+15*'1.4 Øvrige forutsetninger'!$C$58+MAXA(0,'1.1 Alternativ A'!AA212-30)*'1.4 Øvrige forutsetninger'!$C$59,IF('1.1 Alternativ A'!AA212&gt;15,15*'1.4 Øvrige forutsetninger'!$C$57+MAXA(0,'1.1 Alternativ A'!AA212-15)*'1.4 Øvrige forutsetninger'!$C$58,'1.1 Alternativ A'!AA212*'1.4 Øvrige forutsetninger'!$C$57)))),0)</f>
        <v>0</v>
      </c>
      <c r="AA22" s="1">
        <f ca="1">IFERROR(IF('1.1 Alternativ A'!AB212&gt;120,15*'1.4 Øvrige forutsetninger'!$C$57+15*'1.4 Øvrige forutsetninger'!$C$58+30*'1.4 Øvrige forutsetninger'!$C$59+60*'1.4 Øvrige forutsetninger'!$C$60+MAXA(0,'1.1 Alternativ A'!AB212-120)*'1.4 Øvrige forutsetninger'!$C$61,IF('1.1 Alternativ A'!AB212&gt;60,15*'1.4 Øvrige forutsetninger'!$C$57+15*'1.4 Øvrige forutsetninger'!$C$58+30*'1.4 Øvrige forutsetninger'!$C$59+MAXA(0,'1.1 Alternativ A'!AB212-60)*'1.4 Øvrige forutsetninger'!$C$60,IF('1.1 Alternativ A'!AB212&gt;30,15*'1.4 Øvrige forutsetninger'!$C$57+15*'1.4 Øvrige forutsetninger'!$C$58+MAXA(0,'1.1 Alternativ A'!AB212-30)*'1.4 Øvrige forutsetninger'!$C$59,IF('1.1 Alternativ A'!AB212&gt;15,15*'1.4 Øvrige forutsetninger'!$C$57+MAXA(0,'1.1 Alternativ A'!AB212-15)*'1.4 Øvrige forutsetninger'!$C$58,'1.1 Alternativ A'!AB212*'1.4 Øvrige forutsetninger'!$C$57)))),0)</f>
        <v>0</v>
      </c>
      <c r="AB22" s="1">
        <f ca="1">IFERROR(IF('1.1 Alternativ A'!AC212&gt;120,15*'1.4 Øvrige forutsetninger'!$C$57+15*'1.4 Øvrige forutsetninger'!$C$58+30*'1.4 Øvrige forutsetninger'!$C$59+60*'1.4 Øvrige forutsetninger'!$C$60+MAXA(0,'1.1 Alternativ A'!AC212-120)*'1.4 Øvrige forutsetninger'!$C$61,IF('1.1 Alternativ A'!AC212&gt;60,15*'1.4 Øvrige forutsetninger'!$C$57+15*'1.4 Øvrige forutsetninger'!$C$58+30*'1.4 Øvrige forutsetninger'!$C$59+MAXA(0,'1.1 Alternativ A'!AC212-60)*'1.4 Øvrige forutsetninger'!$C$60,IF('1.1 Alternativ A'!AC212&gt;30,15*'1.4 Øvrige forutsetninger'!$C$57+15*'1.4 Øvrige forutsetninger'!$C$58+MAXA(0,'1.1 Alternativ A'!AC212-30)*'1.4 Øvrige forutsetninger'!$C$59,IF('1.1 Alternativ A'!AC212&gt;15,15*'1.4 Øvrige forutsetninger'!$C$57+MAXA(0,'1.1 Alternativ A'!AC212-15)*'1.4 Øvrige forutsetninger'!$C$58,'1.1 Alternativ A'!AC212*'1.4 Øvrige forutsetninger'!$C$57)))),0)</f>
        <v>0</v>
      </c>
      <c r="AC22" s="1">
        <f ca="1">IFERROR(IF('1.1 Alternativ A'!AD212&gt;120,15*'1.4 Øvrige forutsetninger'!$C$57+15*'1.4 Øvrige forutsetninger'!$C$58+30*'1.4 Øvrige forutsetninger'!$C$59+60*'1.4 Øvrige forutsetninger'!$C$60+MAXA(0,'1.1 Alternativ A'!AD212-120)*'1.4 Øvrige forutsetninger'!$C$61,IF('1.1 Alternativ A'!AD212&gt;60,15*'1.4 Øvrige forutsetninger'!$C$57+15*'1.4 Øvrige forutsetninger'!$C$58+30*'1.4 Øvrige forutsetninger'!$C$59+MAXA(0,'1.1 Alternativ A'!AD212-60)*'1.4 Øvrige forutsetninger'!$C$60,IF('1.1 Alternativ A'!AD212&gt;30,15*'1.4 Øvrige forutsetninger'!$C$57+15*'1.4 Øvrige forutsetninger'!$C$58+MAXA(0,'1.1 Alternativ A'!AD212-30)*'1.4 Øvrige forutsetninger'!$C$59,IF('1.1 Alternativ A'!AD212&gt;15,15*'1.4 Øvrige forutsetninger'!$C$57+MAXA(0,'1.1 Alternativ A'!AD212-15)*'1.4 Øvrige forutsetninger'!$C$58,'1.1 Alternativ A'!AD212*'1.4 Øvrige forutsetninger'!$C$57)))),0)</f>
        <v>0</v>
      </c>
      <c r="AD22" s="1">
        <f ca="1">IFERROR(IF('1.1 Alternativ A'!AE212&gt;120,15*'1.4 Øvrige forutsetninger'!$C$57+15*'1.4 Øvrige forutsetninger'!$C$58+30*'1.4 Øvrige forutsetninger'!$C$59+60*'1.4 Øvrige forutsetninger'!$C$60+MAXA(0,'1.1 Alternativ A'!AE212-120)*'1.4 Øvrige forutsetninger'!$C$61,IF('1.1 Alternativ A'!AE212&gt;60,15*'1.4 Øvrige forutsetninger'!$C$57+15*'1.4 Øvrige forutsetninger'!$C$58+30*'1.4 Øvrige forutsetninger'!$C$59+MAXA(0,'1.1 Alternativ A'!AE212-60)*'1.4 Øvrige forutsetninger'!$C$60,IF('1.1 Alternativ A'!AE212&gt;30,15*'1.4 Øvrige forutsetninger'!$C$57+15*'1.4 Øvrige forutsetninger'!$C$58+MAXA(0,'1.1 Alternativ A'!AE212-30)*'1.4 Øvrige forutsetninger'!$C$59,IF('1.1 Alternativ A'!AE212&gt;15,15*'1.4 Øvrige forutsetninger'!$C$57+MAXA(0,'1.1 Alternativ A'!AE212-15)*'1.4 Øvrige forutsetninger'!$C$58,'1.1 Alternativ A'!AE212*'1.4 Øvrige forutsetninger'!$C$57)))),0)</f>
        <v>0</v>
      </c>
      <c r="AE22" s="1">
        <f ca="1">IFERROR(IF('1.1 Alternativ A'!AF212&gt;120,15*'1.4 Øvrige forutsetninger'!$C$57+15*'1.4 Øvrige forutsetninger'!$C$58+30*'1.4 Øvrige forutsetninger'!$C$59+60*'1.4 Øvrige forutsetninger'!$C$60+MAXA(0,'1.1 Alternativ A'!AF212-120)*'1.4 Øvrige forutsetninger'!$C$61,IF('1.1 Alternativ A'!AF212&gt;60,15*'1.4 Øvrige forutsetninger'!$C$57+15*'1.4 Øvrige forutsetninger'!$C$58+30*'1.4 Øvrige forutsetninger'!$C$59+MAXA(0,'1.1 Alternativ A'!AF212-60)*'1.4 Øvrige forutsetninger'!$C$60,IF('1.1 Alternativ A'!AF212&gt;30,15*'1.4 Øvrige forutsetninger'!$C$57+15*'1.4 Øvrige forutsetninger'!$C$58+MAXA(0,'1.1 Alternativ A'!AF212-30)*'1.4 Øvrige forutsetninger'!$C$59,IF('1.1 Alternativ A'!AF212&gt;15,15*'1.4 Øvrige forutsetninger'!$C$57+MAXA(0,'1.1 Alternativ A'!AF212-15)*'1.4 Øvrige forutsetninger'!$C$58,'1.1 Alternativ A'!AF212*'1.4 Øvrige forutsetninger'!$C$57)))),0)</f>
        <v>0</v>
      </c>
      <c r="AF22" s="1">
        <f ca="1">IFERROR(IF('1.1 Alternativ A'!AG212&gt;120,15*'1.4 Øvrige forutsetninger'!$C$57+15*'1.4 Øvrige forutsetninger'!$C$58+30*'1.4 Øvrige forutsetninger'!$C$59+60*'1.4 Øvrige forutsetninger'!$C$60+MAXA(0,'1.1 Alternativ A'!AG212-120)*'1.4 Øvrige forutsetninger'!$C$61,IF('1.1 Alternativ A'!AG212&gt;60,15*'1.4 Øvrige forutsetninger'!$C$57+15*'1.4 Øvrige forutsetninger'!$C$58+30*'1.4 Øvrige forutsetninger'!$C$59+MAXA(0,'1.1 Alternativ A'!AG212-60)*'1.4 Øvrige forutsetninger'!$C$60,IF('1.1 Alternativ A'!AG212&gt;30,15*'1.4 Øvrige forutsetninger'!$C$57+15*'1.4 Øvrige forutsetninger'!$C$58+MAXA(0,'1.1 Alternativ A'!AG212-30)*'1.4 Øvrige forutsetninger'!$C$59,IF('1.1 Alternativ A'!AG212&gt;15,15*'1.4 Øvrige forutsetninger'!$C$57+MAXA(0,'1.1 Alternativ A'!AG212-15)*'1.4 Øvrige forutsetninger'!$C$58,'1.1 Alternativ A'!AG212*'1.4 Øvrige forutsetninger'!$C$57)))),0)</f>
        <v>0</v>
      </c>
    </row>
    <row r="23" spans="2:32" x14ac:dyDescent="0.2">
      <c r="B23" s="1" t="str">
        <f ca="1">IF(OFFSET('1.1 Alternativ A'!$E$19,0,ROW()-ROW($B$12))&gt;0,OFFSET('1.1 Alternativ A'!$E$19,0,ROW()-ROW($B$12)),"")</f>
        <v/>
      </c>
      <c r="C23" s="1">
        <f ca="1">IFERROR(IF('1.1 Alternativ A'!D213&gt;120,15*'1.4 Øvrige forutsetninger'!$C$57+15*'1.4 Øvrige forutsetninger'!$C$58+30*'1.4 Øvrige forutsetninger'!$C$59+60*'1.4 Øvrige forutsetninger'!$C$60+MAXA(0,'1.1 Alternativ A'!D213-120)*'1.4 Øvrige forutsetninger'!$C$61,IF('1.1 Alternativ A'!D213&gt;60,15*'1.4 Øvrige forutsetninger'!$C$57+15*'1.4 Øvrige forutsetninger'!$C$58+30*'1.4 Øvrige forutsetninger'!$C$59+MAXA(0,'1.1 Alternativ A'!D213-60)*'1.4 Øvrige forutsetninger'!$C$60,IF('1.1 Alternativ A'!D213&gt;30,15*'1.4 Øvrige forutsetninger'!$C$57+15*'1.4 Øvrige forutsetninger'!$C$58+MAXA(0,'1.1 Alternativ A'!D213-30)*'1.4 Øvrige forutsetninger'!$C$59,IF('1.1 Alternativ A'!D213&gt;15,15*'1.4 Øvrige forutsetninger'!$C$57+MAXA(0,'1.1 Alternativ A'!D213-15)*'1.4 Øvrige forutsetninger'!$C$58,'1.1 Alternativ A'!D213*'1.4 Øvrige forutsetninger'!$C$57)))),0)</f>
        <v>0</v>
      </c>
      <c r="D23" s="1">
        <f ca="1">IFERROR(IF('1.1 Alternativ A'!E213&gt;120,15*'1.4 Øvrige forutsetninger'!$C$57+15*'1.4 Øvrige forutsetninger'!$C$58+30*'1.4 Øvrige forutsetninger'!$C$59+60*'1.4 Øvrige forutsetninger'!$C$60+MAXA(0,'1.1 Alternativ A'!E213-120)*'1.4 Øvrige forutsetninger'!$C$61,IF('1.1 Alternativ A'!E213&gt;60,15*'1.4 Øvrige forutsetninger'!$C$57+15*'1.4 Øvrige forutsetninger'!$C$58+30*'1.4 Øvrige forutsetninger'!$C$59+MAXA(0,'1.1 Alternativ A'!E213-60)*'1.4 Øvrige forutsetninger'!$C$60,IF('1.1 Alternativ A'!E213&gt;30,15*'1.4 Øvrige forutsetninger'!$C$57+15*'1.4 Øvrige forutsetninger'!$C$58+MAXA(0,'1.1 Alternativ A'!E213-30)*'1.4 Øvrige forutsetninger'!$C$59,IF('1.1 Alternativ A'!E213&gt;15,15*'1.4 Øvrige forutsetninger'!$C$57+MAXA(0,'1.1 Alternativ A'!E213-15)*'1.4 Øvrige forutsetninger'!$C$58,'1.1 Alternativ A'!E213*'1.4 Øvrige forutsetninger'!$C$57)))),0)</f>
        <v>0</v>
      </c>
      <c r="E23" s="1">
        <f ca="1">IFERROR(IF('1.1 Alternativ A'!F213&gt;120,15*'1.4 Øvrige forutsetninger'!$C$57+15*'1.4 Øvrige forutsetninger'!$C$58+30*'1.4 Øvrige forutsetninger'!$C$59+60*'1.4 Øvrige forutsetninger'!$C$60+MAXA(0,'1.1 Alternativ A'!F213-120)*'1.4 Øvrige forutsetninger'!$C$61,IF('1.1 Alternativ A'!F213&gt;60,15*'1.4 Øvrige forutsetninger'!$C$57+15*'1.4 Øvrige forutsetninger'!$C$58+30*'1.4 Øvrige forutsetninger'!$C$59+MAXA(0,'1.1 Alternativ A'!F213-60)*'1.4 Øvrige forutsetninger'!$C$60,IF('1.1 Alternativ A'!F213&gt;30,15*'1.4 Øvrige forutsetninger'!$C$57+15*'1.4 Øvrige forutsetninger'!$C$58+MAXA(0,'1.1 Alternativ A'!F213-30)*'1.4 Øvrige forutsetninger'!$C$59,IF('1.1 Alternativ A'!F213&gt;15,15*'1.4 Øvrige forutsetninger'!$C$57+MAXA(0,'1.1 Alternativ A'!F213-15)*'1.4 Øvrige forutsetninger'!$C$58,'1.1 Alternativ A'!F213*'1.4 Øvrige forutsetninger'!$C$57)))),0)</f>
        <v>0</v>
      </c>
      <c r="F23" s="1">
        <f ca="1">IFERROR(IF('1.1 Alternativ A'!G213&gt;120,15*'1.4 Øvrige forutsetninger'!$C$57+15*'1.4 Øvrige forutsetninger'!$C$58+30*'1.4 Øvrige forutsetninger'!$C$59+60*'1.4 Øvrige forutsetninger'!$C$60+MAXA(0,'1.1 Alternativ A'!G213-120)*'1.4 Øvrige forutsetninger'!$C$61,IF('1.1 Alternativ A'!G213&gt;60,15*'1.4 Øvrige forutsetninger'!$C$57+15*'1.4 Øvrige forutsetninger'!$C$58+30*'1.4 Øvrige forutsetninger'!$C$59+MAXA(0,'1.1 Alternativ A'!G213-60)*'1.4 Øvrige forutsetninger'!$C$60,IF('1.1 Alternativ A'!G213&gt;30,15*'1.4 Øvrige forutsetninger'!$C$57+15*'1.4 Øvrige forutsetninger'!$C$58+MAXA(0,'1.1 Alternativ A'!G213-30)*'1.4 Øvrige forutsetninger'!$C$59,IF('1.1 Alternativ A'!G213&gt;15,15*'1.4 Øvrige forutsetninger'!$C$57+MAXA(0,'1.1 Alternativ A'!G213-15)*'1.4 Øvrige forutsetninger'!$C$58,'1.1 Alternativ A'!G213*'1.4 Øvrige forutsetninger'!$C$57)))),0)</f>
        <v>0</v>
      </c>
      <c r="G23" s="1">
        <f ca="1">IFERROR(IF('1.1 Alternativ A'!H213&gt;120,15*'1.4 Øvrige forutsetninger'!$C$57+15*'1.4 Øvrige forutsetninger'!$C$58+30*'1.4 Øvrige forutsetninger'!$C$59+60*'1.4 Øvrige forutsetninger'!$C$60+MAXA(0,'1.1 Alternativ A'!H213-120)*'1.4 Øvrige forutsetninger'!$C$61,IF('1.1 Alternativ A'!H213&gt;60,15*'1.4 Øvrige forutsetninger'!$C$57+15*'1.4 Øvrige forutsetninger'!$C$58+30*'1.4 Øvrige forutsetninger'!$C$59+MAXA(0,'1.1 Alternativ A'!H213-60)*'1.4 Øvrige forutsetninger'!$C$60,IF('1.1 Alternativ A'!H213&gt;30,15*'1.4 Øvrige forutsetninger'!$C$57+15*'1.4 Øvrige forutsetninger'!$C$58+MAXA(0,'1.1 Alternativ A'!H213-30)*'1.4 Øvrige forutsetninger'!$C$59,IF('1.1 Alternativ A'!H213&gt;15,15*'1.4 Øvrige forutsetninger'!$C$57+MAXA(0,'1.1 Alternativ A'!H213-15)*'1.4 Øvrige forutsetninger'!$C$58,'1.1 Alternativ A'!H213*'1.4 Øvrige forutsetninger'!$C$57)))),0)</f>
        <v>0</v>
      </c>
      <c r="H23" s="1">
        <f ca="1">IFERROR(IF('1.1 Alternativ A'!I213&gt;120,15*'1.4 Øvrige forutsetninger'!$C$57+15*'1.4 Øvrige forutsetninger'!$C$58+30*'1.4 Øvrige forutsetninger'!$C$59+60*'1.4 Øvrige forutsetninger'!$C$60+MAXA(0,'1.1 Alternativ A'!I213-120)*'1.4 Øvrige forutsetninger'!$C$61,IF('1.1 Alternativ A'!I213&gt;60,15*'1.4 Øvrige forutsetninger'!$C$57+15*'1.4 Øvrige forutsetninger'!$C$58+30*'1.4 Øvrige forutsetninger'!$C$59+MAXA(0,'1.1 Alternativ A'!I213-60)*'1.4 Øvrige forutsetninger'!$C$60,IF('1.1 Alternativ A'!I213&gt;30,15*'1.4 Øvrige forutsetninger'!$C$57+15*'1.4 Øvrige forutsetninger'!$C$58+MAXA(0,'1.1 Alternativ A'!I213-30)*'1.4 Øvrige forutsetninger'!$C$59,IF('1.1 Alternativ A'!I213&gt;15,15*'1.4 Øvrige forutsetninger'!$C$57+MAXA(0,'1.1 Alternativ A'!I213-15)*'1.4 Øvrige forutsetninger'!$C$58,'1.1 Alternativ A'!I213*'1.4 Øvrige forutsetninger'!$C$57)))),0)</f>
        <v>0</v>
      </c>
      <c r="I23" s="1">
        <f ca="1">IFERROR(IF('1.1 Alternativ A'!J213&gt;120,15*'1.4 Øvrige forutsetninger'!$C$57+15*'1.4 Øvrige forutsetninger'!$C$58+30*'1.4 Øvrige forutsetninger'!$C$59+60*'1.4 Øvrige forutsetninger'!$C$60+MAXA(0,'1.1 Alternativ A'!J213-120)*'1.4 Øvrige forutsetninger'!$C$61,IF('1.1 Alternativ A'!J213&gt;60,15*'1.4 Øvrige forutsetninger'!$C$57+15*'1.4 Øvrige forutsetninger'!$C$58+30*'1.4 Øvrige forutsetninger'!$C$59+MAXA(0,'1.1 Alternativ A'!J213-60)*'1.4 Øvrige forutsetninger'!$C$60,IF('1.1 Alternativ A'!J213&gt;30,15*'1.4 Øvrige forutsetninger'!$C$57+15*'1.4 Øvrige forutsetninger'!$C$58+MAXA(0,'1.1 Alternativ A'!J213-30)*'1.4 Øvrige forutsetninger'!$C$59,IF('1.1 Alternativ A'!J213&gt;15,15*'1.4 Øvrige forutsetninger'!$C$57+MAXA(0,'1.1 Alternativ A'!J213-15)*'1.4 Øvrige forutsetninger'!$C$58,'1.1 Alternativ A'!J213*'1.4 Øvrige forutsetninger'!$C$57)))),0)</f>
        <v>0</v>
      </c>
      <c r="J23" s="1">
        <f ca="1">IFERROR(IF('1.1 Alternativ A'!K213&gt;120,15*'1.4 Øvrige forutsetninger'!$C$57+15*'1.4 Øvrige forutsetninger'!$C$58+30*'1.4 Øvrige forutsetninger'!$C$59+60*'1.4 Øvrige forutsetninger'!$C$60+MAXA(0,'1.1 Alternativ A'!K213-120)*'1.4 Øvrige forutsetninger'!$C$61,IF('1.1 Alternativ A'!K213&gt;60,15*'1.4 Øvrige forutsetninger'!$C$57+15*'1.4 Øvrige forutsetninger'!$C$58+30*'1.4 Øvrige forutsetninger'!$C$59+MAXA(0,'1.1 Alternativ A'!K213-60)*'1.4 Øvrige forutsetninger'!$C$60,IF('1.1 Alternativ A'!K213&gt;30,15*'1.4 Øvrige forutsetninger'!$C$57+15*'1.4 Øvrige forutsetninger'!$C$58+MAXA(0,'1.1 Alternativ A'!K213-30)*'1.4 Øvrige forutsetninger'!$C$59,IF('1.1 Alternativ A'!K213&gt;15,15*'1.4 Øvrige forutsetninger'!$C$57+MAXA(0,'1.1 Alternativ A'!K213-15)*'1.4 Øvrige forutsetninger'!$C$58,'1.1 Alternativ A'!K213*'1.4 Øvrige forutsetninger'!$C$57)))),0)</f>
        <v>0</v>
      </c>
      <c r="K23" s="1">
        <f ca="1">IFERROR(IF('1.1 Alternativ A'!L213&gt;120,15*'1.4 Øvrige forutsetninger'!$C$57+15*'1.4 Øvrige forutsetninger'!$C$58+30*'1.4 Øvrige forutsetninger'!$C$59+60*'1.4 Øvrige forutsetninger'!$C$60+MAXA(0,'1.1 Alternativ A'!L213-120)*'1.4 Øvrige forutsetninger'!$C$61,IF('1.1 Alternativ A'!L213&gt;60,15*'1.4 Øvrige forutsetninger'!$C$57+15*'1.4 Øvrige forutsetninger'!$C$58+30*'1.4 Øvrige forutsetninger'!$C$59+MAXA(0,'1.1 Alternativ A'!L213-60)*'1.4 Øvrige forutsetninger'!$C$60,IF('1.1 Alternativ A'!L213&gt;30,15*'1.4 Øvrige forutsetninger'!$C$57+15*'1.4 Øvrige forutsetninger'!$C$58+MAXA(0,'1.1 Alternativ A'!L213-30)*'1.4 Øvrige forutsetninger'!$C$59,IF('1.1 Alternativ A'!L213&gt;15,15*'1.4 Øvrige forutsetninger'!$C$57+MAXA(0,'1.1 Alternativ A'!L213-15)*'1.4 Øvrige forutsetninger'!$C$58,'1.1 Alternativ A'!L213*'1.4 Øvrige forutsetninger'!$C$57)))),0)</f>
        <v>0</v>
      </c>
      <c r="L23" s="1">
        <f ca="1">IFERROR(IF('1.1 Alternativ A'!M213&gt;120,15*'1.4 Øvrige forutsetninger'!$C$57+15*'1.4 Øvrige forutsetninger'!$C$58+30*'1.4 Øvrige forutsetninger'!$C$59+60*'1.4 Øvrige forutsetninger'!$C$60+MAXA(0,'1.1 Alternativ A'!M213-120)*'1.4 Øvrige forutsetninger'!$C$61,IF('1.1 Alternativ A'!M213&gt;60,15*'1.4 Øvrige forutsetninger'!$C$57+15*'1.4 Øvrige forutsetninger'!$C$58+30*'1.4 Øvrige forutsetninger'!$C$59+MAXA(0,'1.1 Alternativ A'!M213-60)*'1.4 Øvrige forutsetninger'!$C$60,IF('1.1 Alternativ A'!M213&gt;30,15*'1.4 Øvrige forutsetninger'!$C$57+15*'1.4 Øvrige forutsetninger'!$C$58+MAXA(0,'1.1 Alternativ A'!M213-30)*'1.4 Øvrige forutsetninger'!$C$59,IF('1.1 Alternativ A'!M213&gt;15,15*'1.4 Øvrige forutsetninger'!$C$57+MAXA(0,'1.1 Alternativ A'!M213-15)*'1.4 Øvrige forutsetninger'!$C$58,'1.1 Alternativ A'!M213*'1.4 Øvrige forutsetninger'!$C$57)))),0)</f>
        <v>0</v>
      </c>
      <c r="M23" s="1">
        <f ca="1">IFERROR(IF('1.1 Alternativ A'!N213&gt;120,15*'1.4 Øvrige forutsetninger'!$C$57+15*'1.4 Øvrige forutsetninger'!$C$58+30*'1.4 Øvrige forutsetninger'!$C$59+60*'1.4 Øvrige forutsetninger'!$C$60+MAXA(0,'1.1 Alternativ A'!N213-120)*'1.4 Øvrige forutsetninger'!$C$61,IF('1.1 Alternativ A'!N213&gt;60,15*'1.4 Øvrige forutsetninger'!$C$57+15*'1.4 Øvrige forutsetninger'!$C$58+30*'1.4 Øvrige forutsetninger'!$C$59+MAXA(0,'1.1 Alternativ A'!N213-60)*'1.4 Øvrige forutsetninger'!$C$60,IF('1.1 Alternativ A'!N213&gt;30,15*'1.4 Øvrige forutsetninger'!$C$57+15*'1.4 Øvrige forutsetninger'!$C$58+MAXA(0,'1.1 Alternativ A'!N213-30)*'1.4 Øvrige forutsetninger'!$C$59,IF('1.1 Alternativ A'!N213&gt;15,15*'1.4 Øvrige forutsetninger'!$C$57+MAXA(0,'1.1 Alternativ A'!N213-15)*'1.4 Øvrige forutsetninger'!$C$58,'1.1 Alternativ A'!N213*'1.4 Øvrige forutsetninger'!$C$57)))),0)</f>
        <v>0</v>
      </c>
      <c r="N23" s="1">
        <f ca="1">IFERROR(IF('1.1 Alternativ A'!O213&gt;120,15*'1.4 Øvrige forutsetninger'!$C$57+15*'1.4 Øvrige forutsetninger'!$C$58+30*'1.4 Øvrige forutsetninger'!$C$59+60*'1.4 Øvrige forutsetninger'!$C$60+MAXA(0,'1.1 Alternativ A'!O213-120)*'1.4 Øvrige forutsetninger'!$C$61,IF('1.1 Alternativ A'!O213&gt;60,15*'1.4 Øvrige forutsetninger'!$C$57+15*'1.4 Øvrige forutsetninger'!$C$58+30*'1.4 Øvrige forutsetninger'!$C$59+MAXA(0,'1.1 Alternativ A'!O213-60)*'1.4 Øvrige forutsetninger'!$C$60,IF('1.1 Alternativ A'!O213&gt;30,15*'1.4 Øvrige forutsetninger'!$C$57+15*'1.4 Øvrige forutsetninger'!$C$58+MAXA(0,'1.1 Alternativ A'!O213-30)*'1.4 Øvrige forutsetninger'!$C$59,IF('1.1 Alternativ A'!O213&gt;15,15*'1.4 Øvrige forutsetninger'!$C$57+MAXA(0,'1.1 Alternativ A'!O213-15)*'1.4 Øvrige forutsetninger'!$C$58,'1.1 Alternativ A'!O213*'1.4 Øvrige forutsetninger'!$C$57)))),0)</f>
        <v>0</v>
      </c>
      <c r="O23" s="1">
        <f ca="1">IFERROR(IF('1.1 Alternativ A'!P213&gt;120,15*'1.4 Øvrige forutsetninger'!$C$57+15*'1.4 Øvrige forutsetninger'!$C$58+30*'1.4 Øvrige forutsetninger'!$C$59+60*'1.4 Øvrige forutsetninger'!$C$60+MAXA(0,'1.1 Alternativ A'!P213-120)*'1.4 Øvrige forutsetninger'!$C$61,IF('1.1 Alternativ A'!P213&gt;60,15*'1.4 Øvrige forutsetninger'!$C$57+15*'1.4 Øvrige forutsetninger'!$C$58+30*'1.4 Øvrige forutsetninger'!$C$59+MAXA(0,'1.1 Alternativ A'!P213-60)*'1.4 Øvrige forutsetninger'!$C$60,IF('1.1 Alternativ A'!P213&gt;30,15*'1.4 Øvrige forutsetninger'!$C$57+15*'1.4 Øvrige forutsetninger'!$C$58+MAXA(0,'1.1 Alternativ A'!P213-30)*'1.4 Øvrige forutsetninger'!$C$59,IF('1.1 Alternativ A'!P213&gt;15,15*'1.4 Øvrige forutsetninger'!$C$57+MAXA(0,'1.1 Alternativ A'!P213-15)*'1.4 Øvrige forutsetninger'!$C$58,'1.1 Alternativ A'!P213*'1.4 Øvrige forutsetninger'!$C$57)))),0)</f>
        <v>0</v>
      </c>
      <c r="P23" s="1">
        <f ca="1">IFERROR(IF('1.1 Alternativ A'!Q213&gt;120,15*'1.4 Øvrige forutsetninger'!$C$57+15*'1.4 Øvrige forutsetninger'!$C$58+30*'1.4 Øvrige forutsetninger'!$C$59+60*'1.4 Øvrige forutsetninger'!$C$60+MAXA(0,'1.1 Alternativ A'!Q213-120)*'1.4 Øvrige forutsetninger'!$C$61,IF('1.1 Alternativ A'!Q213&gt;60,15*'1.4 Øvrige forutsetninger'!$C$57+15*'1.4 Øvrige forutsetninger'!$C$58+30*'1.4 Øvrige forutsetninger'!$C$59+MAXA(0,'1.1 Alternativ A'!Q213-60)*'1.4 Øvrige forutsetninger'!$C$60,IF('1.1 Alternativ A'!Q213&gt;30,15*'1.4 Øvrige forutsetninger'!$C$57+15*'1.4 Øvrige forutsetninger'!$C$58+MAXA(0,'1.1 Alternativ A'!Q213-30)*'1.4 Øvrige forutsetninger'!$C$59,IF('1.1 Alternativ A'!Q213&gt;15,15*'1.4 Øvrige forutsetninger'!$C$57+MAXA(0,'1.1 Alternativ A'!Q213-15)*'1.4 Øvrige forutsetninger'!$C$58,'1.1 Alternativ A'!Q213*'1.4 Øvrige forutsetninger'!$C$57)))),0)</f>
        <v>0</v>
      </c>
      <c r="Q23" s="1">
        <f ca="1">IFERROR(IF('1.1 Alternativ A'!R213&gt;120,15*'1.4 Øvrige forutsetninger'!$C$57+15*'1.4 Øvrige forutsetninger'!$C$58+30*'1.4 Øvrige forutsetninger'!$C$59+60*'1.4 Øvrige forutsetninger'!$C$60+MAXA(0,'1.1 Alternativ A'!R213-120)*'1.4 Øvrige forutsetninger'!$C$61,IF('1.1 Alternativ A'!R213&gt;60,15*'1.4 Øvrige forutsetninger'!$C$57+15*'1.4 Øvrige forutsetninger'!$C$58+30*'1.4 Øvrige forutsetninger'!$C$59+MAXA(0,'1.1 Alternativ A'!R213-60)*'1.4 Øvrige forutsetninger'!$C$60,IF('1.1 Alternativ A'!R213&gt;30,15*'1.4 Øvrige forutsetninger'!$C$57+15*'1.4 Øvrige forutsetninger'!$C$58+MAXA(0,'1.1 Alternativ A'!R213-30)*'1.4 Øvrige forutsetninger'!$C$59,IF('1.1 Alternativ A'!R213&gt;15,15*'1.4 Øvrige forutsetninger'!$C$57+MAXA(0,'1.1 Alternativ A'!R213-15)*'1.4 Øvrige forutsetninger'!$C$58,'1.1 Alternativ A'!R213*'1.4 Øvrige forutsetninger'!$C$57)))),0)</f>
        <v>0</v>
      </c>
      <c r="R23" s="1">
        <f ca="1">IFERROR(IF('1.1 Alternativ A'!S213&gt;120,15*'1.4 Øvrige forutsetninger'!$C$57+15*'1.4 Øvrige forutsetninger'!$C$58+30*'1.4 Øvrige forutsetninger'!$C$59+60*'1.4 Øvrige forutsetninger'!$C$60+MAXA(0,'1.1 Alternativ A'!S213-120)*'1.4 Øvrige forutsetninger'!$C$61,IF('1.1 Alternativ A'!S213&gt;60,15*'1.4 Øvrige forutsetninger'!$C$57+15*'1.4 Øvrige forutsetninger'!$C$58+30*'1.4 Øvrige forutsetninger'!$C$59+MAXA(0,'1.1 Alternativ A'!S213-60)*'1.4 Øvrige forutsetninger'!$C$60,IF('1.1 Alternativ A'!S213&gt;30,15*'1.4 Øvrige forutsetninger'!$C$57+15*'1.4 Øvrige forutsetninger'!$C$58+MAXA(0,'1.1 Alternativ A'!S213-30)*'1.4 Øvrige forutsetninger'!$C$59,IF('1.1 Alternativ A'!S213&gt;15,15*'1.4 Øvrige forutsetninger'!$C$57+MAXA(0,'1.1 Alternativ A'!S213-15)*'1.4 Øvrige forutsetninger'!$C$58,'1.1 Alternativ A'!S213*'1.4 Øvrige forutsetninger'!$C$57)))),0)</f>
        <v>0</v>
      </c>
      <c r="S23" s="1">
        <f ca="1">IFERROR(IF('1.1 Alternativ A'!T213&gt;120,15*'1.4 Øvrige forutsetninger'!$C$57+15*'1.4 Øvrige forutsetninger'!$C$58+30*'1.4 Øvrige forutsetninger'!$C$59+60*'1.4 Øvrige forutsetninger'!$C$60+MAXA(0,'1.1 Alternativ A'!T213-120)*'1.4 Øvrige forutsetninger'!$C$61,IF('1.1 Alternativ A'!T213&gt;60,15*'1.4 Øvrige forutsetninger'!$C$57+15*'1.4 Øvrige forutsetninger'!$C$58+30*'1.4 Øvrige forutsetninger'!$C$59+MAXA(0,'1.1 Alternativ A'!T213-60)*'1.4 Øvrige forutsetninger'!$C$60,IF('1.1 Alternativ A'!T213&gt;30,15*'1.4 Øvrige forutsetninger'!$C$57+15*'1.4 Øvrige forutsetninger'!$C$58+MAXA(0,'1.1 Alternativ A'!T213-30)*'1.4 Øvrige forutsetninger'!$C$59,IF('1.1 Alternativ A'!T213&gt;15,15*'1.4 Øvrige forutsetninger'!$C$57+MAXA(0,'1.1 Alternativ A'!T213-15)*'1.4 Øvrige forutsetninger'!$C$58,'1.1 Alternativ A'!T213*'1.4 Øvrige forutsetninger'!$C$57)))),0)</f>
        <v>0</v>
      </c>
      <c r="T23" s="1">
        <f ca="1">IFERROR(IF('1.1 Alternativ A'!U213&gt;120,15*'1.4 Øvrige forutsetninger'!$C$57+15*'1.4 Øvrige forutsetninger'!$C$58+30*'1.4 Øvrige forutsetninger'!$C$59+60*'1.4 Øvrige forutsetninger'!$C$60+MAXA(0,'1.1 Alternativ A'!U213-120)*'1.4 Øvrige forutsetninger'!$C$61,IF('1.1 Alternativ A'!U213&gt;60,15*'1.4 Øvrige forutsetninger'!$C$57+15*'1.4 Øvrige forutsetninger'!$C$58+30*'1.4 Øvrige forutsetninger'!$C$59+MAXA(0,'1.1 Alternativ A'!U213-60)*'1.4 Øvrige forutsetninger'!$C$60,IF('1.1 Alternativ A'!U213&gt;30,15*'1.4 Øvrige forutsetninger'!$C$57+15*'1.4 Øvrige forutsetninger'!$C$58+MAXA(0,'1.1 Alternativ A'!U213-30)*'1.4 Øvrige forutsetninger'!$C$59,IF('1.1 Alternativ A'!U213&gt;15,15*'1.4 Øvrige forutsetninger'!$C$57+MAXA(0,'1.1 Alternativ A'!U213-15)*'1.4 Øvrige forutsetninger'!$C$58,'1.1 Alternativ A'!U213*'1.4 Øvrige forutsetninger'!$C$57)))),0)</f>
        <v>0</v>
      </c>
      <c r="U23" s="1">
        <f ca="1">IFERROR(IF('1.1 Alternativ A'!V213&gt;120,15*'1.4 Øvrige forutsetninger'!$C$57+15*'1.4 Øvrige forutsetninger'!$C$58+30*'1.4 Øvrige forutsetninger'!$C$59+60*'1.4 Øvrige forutsetninger'!$C$60+MAXA(0,'1.1 Alternativ A'!V213-120)*'1.4 Øvrige forutsetninger'!$C$61,IF('1.1 Alternativ A'!V213&gt;60,15*'1.4 Øvrige forutsetninger'!$C$57+15*'1.4 Øvrige forutsetninger'!$C$58+30*'1.4 Øvrige forutsetninger'!$C$59+MAXA(0,'1.1 Alternativ A'!V213-60)*'1.4 Øvrige forutsetninger'!$C$60,IF('1.1 Alternativ A'!V213&gt;30,15*'1.4 Øvrige forutsetninger'!$C$57+15*'1.4 Øvrige forutsetninger'!$C$58+MAXA(0,'1.1 Alternativ A'!V213-30)*'1.4 Øvrige forutsetninger'!$C$59,IF('1.1 Alternativ A'!V213&gt;15,15*'1.4 Øvrige forutsetninger'!$C$57+MAXA(0,'1.1 Alternativ A'!V213-15)*'1.4 Øvrige forutsetninger'!$C$58,'1.1 Alternativ A'!V213*'1.4 Øvrige forutsetninger'!$C$57)))),0)</f>
        <v>0</v>
      </c>
      <c r="V23" s="1">
        <f ca="1">IFERROR(IF('1.1 Alternativ A'!W213&gt;120,15*'1.4 Øvrige forutsetninger'!$C$57+15*'1.4 Øvrige forutsetninger'!$C$58+30*'1.4 Øvrige forutsetninger'!$C$59+60*'1.4 Øvrige forutsetninger'!$C$60+MAXA(0,'1.1 Alternativ A'!W213-120)*'1.4 Øvrige forutsetninger'!$C$61,IF('1.1 Alternativ A'!W213&gt;60,15*'1.4 Øvrige forutsetninger'!$C$57+15*'1.4 Øvrige forutsetninger'!$C$58+30*'1.4 Øvrige forutsetninger'!$C$59+MAXA(0,'1.1 Alternativ A'!W213-60)*'1.4 Øvrige forutsetninger'!$C$60,IF('1.1 Alternativ A'!W213&gt;30,15*'1.4 Øvrige forutsetninger'!$C$57+15*'1.4 Øvrige forutsetninger'!$C$58+MAXA(0,'1.1 Alternativ A'!W213-30)*'1.4 Øvrige forutsetninger'!$C$59,IF('1.1 Alternativ A'!W213&gt;15,15*'1.4 Øvrige forutsetninger'!$C$57+MAXA(0,'1.1 Alternativ A'!W213-15)*'1.4 Øvrige forutsetninger'!$C$58,'1.1 Alternativ A'!W213*'1.4 Øvrige forutsetninger'!$C$57)))),0)</f>
        <v>0</v>
      </c>
      <c r="W23" s="1">
        <f ca="1">IFERROR(IF('1.1 Alternativ A'!X213&gt;120,15*'1.4 Øvrige forutsetninger'!$C$57+15*'1.4 Øvrige forutsetninger'!$C$58+30*'1.4 Øvrige forutsetninger'!$C$59+60*'1.4 Øvrige forutsetninger'!$C$60+MAXA(0,'1.1 Alternativ A'!X213-120)*'1.4 Øvrige forutsetninger'!$C$61,IF('1.1 Alternativ A'!X213&gt;60,15*'1.4 Øvrige forutsetninger'!$C$57+15*'1.4 Øvrige forutsetninger'!$C$58+30*'1.4 Øvrige forutsetninger'!$C$59+MAXA(0,'1.1 Alternativ A'!X213-60)*'1.4 Øvrige forutsetninger'!$C$60,IF('1.1 Alternativ A'!X213&gt;30,15*'1.4 Øvrige forutsetninger'!$C$57+15*'1.4 Øvrige forutsetninger'!$C$58+MAXA(0,'1.1 Alternativ A'!X213-30)*'1.4 Øvrige forutsetninger'!$C$59,IF('1.1 Alternativ A'!X213&gt;15,15*'1.4 Øvrige forutsetninger'!$C$57+MAXA(0,'1.1 Alternativ A'!X213-15)*'1.4 Øvrige forutsetninger'!$C$58,'1.1 Alternativ A'!X213*'1.4 Øvrige forutsetninger'!$C$57)))),0)</f>
        <v>0</v>
      </c>
      <c r="X23" s="1">
        <f ca="1">IFERROR(IF('1.1 Alternativ A'!Y213&gt;120,15*'1.4 Øvrige forutsetninger'!$C$57+15*'1.4 Øvrige forutsetninger'!$C$58+30*'1.4 Øvrige forutsetninger'!$C$59+60*'1.4 Øvrige forutsetninger'!$C$60+MAXA(0,'1.1 Alternativ A'!Y213-120)*'1.4 Øvrige forutsetninger'!$C$61,IF('1.1 Alternativ A'!Y213&gt;60,15*'1.4 Øvrige forutsetninger'!$C$57+15*'1.4 Øvrige forutsetninger'!$C$58+30*'1.4 Øvrige forutsetninger'!$C$59+MAXA(0,'1.1 Alternativ A'!Y213-60)*'1.4 Øvrige forutsetninger'!$C$60,IF('1.1 Alternativ A'!Y213&gt;30,15*'1.4 Øvrige forutsetninger'!$C$57+15*'1.4 Øvrige forutsetninger'!$C$58+MAXA(0,'1.1 Alternativ A'!Y213-30)*'1.4 Øvrige forutsetninger'!$C$59,IF('1.1 Alternativ A'!Y213&gt;15,15*'1.4 Øvrige forutsetninger'!$C$57+MAXA(0,'1.1 Alternativ A'!Y213-15)*'1.4 Øvrige forutsetninger'!$C$58,'1.1 Alternativ A'!Y213*'1.4 Øvrige forutsetninger'!$C$57)))),0)</f>
        <v>0</v>
      </c>
      <c r="Y23" s="1">
        <f ca="1">IFERROR(IF('1.1 Alternativ A'!Z213&gt;120,15*'1.4 Øvrige forutsetninger'!$C$57+15*'1.4 Øvrige forutsetninger'!$C$58+30*'1.4 Øvrige forutsetninger'!$C$59+60*'1.4 Øvrige forutsetninger'!$C$60+MAXA(0,'1.1 Alternativ A'!Z213-120)*'1.4 Øvrige forutsetninger'!$C$61,IF('1.1 Alternativ A'!Z213&gt;60,15*'1.4 Øvrige forutsetninger'!$C$57+15*'1.4 Øvrige forutsetninger'!$C$58+30*'1.4 Øvrige forutsetninger'!$C$59+MAXA(0,'1.1 Alternativ A'!Z213-60)*'1.4 Øvrige forutsetninger'!$C$60,IF('1.1 Alternativ A'!Z213&gt;30,15*'1.4 Øvrige forutsetninger'!$C$57+15*'1.4 Øvrige forutsetninger'!$C$58+MAXA(0,'1.1 Alternativ A'!Z213-30)*'1.4 Øvrige forutsetninger'!$C$59,IF('1.1 Alternativ A'!Z213&gt;15,15*'1.4 Øvrige forutsetninger'!$C$57+MAXA(0,'1.1 Alternativ A'!Z213-15)*'1.4 Øvrige forutsetninger'!$C$58,'1.1 Alternativ A'!Z213*'1.4 Øvrige forutsetninger'!$C$57)))),0)</f>
        <v>0</v>
      </c>
      <c r="Z23" s="1">
        <f ca="1">IFERROR(IF('1.1 Alternativ A'!AA213&gt;120,15*'1.4 Øvrige forutsetninger'!$C$57+15*'1.4 Øvrige forutsetninger'!$C$58+30*'1.4 Øvrige forutsetninger'!$C$59+60*'1.4 Øvrige forutsetninger'!$C$60+MAXA(0,'1.1 Alternativ A'!AA213-120)*'1.4 Øvrige forutsetninger'!$C$61,IF('1.1 Alternativ A'!AA213&gt;60,15*'1.4 Øvrige forutsetninger'!$C$57+15*'1.4 Øvrige forutsetninger'!$C$58+30*'1.4 Øvrige forutsetninger'!$C$59+MAXA(0,'1.1 Alternativ A'!AA213-60)*'1.4 Øvrige forutsetninger'!$C$60,IF('1.1 Alternativ A'!AA213&gt;30,15*'1.4 Øvrige forutsetninger'!$C$57+15*'1.4 Øvrige forutsetninger'!$C$58+MAXA(0,'1.1 Alternativ A'!AA213-30)*'1.4 Øvrige forutsetninger'!$C$59,IF('1.1 Alternativ A'!AA213&gt;15,15*'1.4 Øvrige forutsetninger'!$C$57+MAXA(0,'1.1 Alternativ A'!AA213-15)*'1.4 Øvrige forutsetninger'!$C$58,'1.1 Alternativ A'!AA213*'1.4 Øvrige forutsetninger'!$C$57)))),0)</f>
        <v>0</v>
      </c>
      <c r="AA23" s="1">
        <f ca="1">IFERROR(IF('1.1 Alternativ A'!AB213&gt;120,15*'1.4 Øvrige forutsetninger'!$C$57+15*'1.4 Øvrige forutsetninger'!$C$58+30*'1.4 Øvrige forutsetninger'!$C$59+60*'1.4 Øvrige forutsetninger'!$C$60+MAXA(0,'1.1 Alternativ A'!AB213-120)*'1.4 Øvrige forutsetninger'!$C$61,IF('1.1 Alternativ A'!AB213&gt;60,15*'1.4 Øvrige forutsetninger'!$C$57+15*'1.4 Øvrige forutsetninger'!$C$58+30*'1.4 Øvrige forutsetninger'!$C$59+MAXA(0,'1.1 Alternativ A'!AB213-60)*'1.4 Øvrige forutsetninger'!$C$60,IF('1.1 Alternativ A'!AB213&gt;30,15*'1.4 Øvrige forutsetninger'!$C$57+15*'1.4 Øvrige forutsetninger'!$C$58+MAXA(0,'1.1 Alternativ A'!AB213-30)*'1.4 Øvrige forutsetninger'!$C$59,IF('1.1 Alternativ A'!AB213&gt;15,15*'1.4 Øvrige forutsetninger'!$C$57+MAXA(0,'1.1 Alternativ A'!AB213-15)*'1.4 Øvrige forutsetninger'!$C$58,'1.1 Alternativ A'!AB213*'1.4 Øvrige forutsetninger'!$C$57)))),0)</f>
        <v>0</v>
      </c>
      <c r="AB23" s="1">
        <f ca="1">IFERROR(IF('1.1 Alternativ A'!AC213&gt;120,15*'1.4 Øvrige forutsetninger'!$C$57+15*'1.4 Øvrige forutsetninger'!$C$58+30*'1.4 Øvrige forutsetninger'!$C$59+60*'1.4 Øvrige forutsetninger'!$C$60+MAXA(0,'1.1 Alternativ A'!AC213-120)*'1.4 Øvrige forutsetninger'!$C$61,IF('1.1 Alternativ A'!AC213&gt;60,15*'1.4 Øvrige forutsetninger'!$C$57+15*'1.4 Øvrige forutsetninger'!$C$58+30*'1.4 Øvrige forutsetninger'!$C$59+MAXA(0,'1.1 Alternativ A'!AC213-60)*'1.4 Øvrige forutsetninger'!$C$60,IF('1.1 Alternativ A'!AC213&gt;30,15*'1.4 Øvrige forutsetninger'!$C$57+15*'1.4 Øvrige forutsetninger'!$C$58+MAXA(0,'1.1 Alternativ A'!AC213-30)*'1.4 Øvrige forutsetninger'!$C$59,IF('1.1 Alternativ A'!AC213&gt;15,15*'1.4 Øvrige forutsetninger'!$C$57+MAXA(0,'1.1 Alternativ A'!AC213-15)*'1.4 Øvrige forutsetninger'!$C$58,'1.1 Alternativ A'!AC213*'1.4 Øvrige forutsetninger'!$C$57)))),0)</f>
        <v>0</v>
      </c>
      <c r="AC23" s="1">
        <f ca="1">IFERROR(IF('1.1 Alternativ A'!AD213&gt;120,15*'1.4 Øvrige forutsetninger'!$C$57+15*'1.4 Øvrige forutsetninger'!$C$58+30*'1.4 Øvrige forutsetninger'!$C$59+60*'1.4 Øvrige forutsetninger'!$C$60+MAXA(0,'1.1 Alternativ A'!AD213-120)*'1.4 Øvrige forutsetninger'!$C$61,IF('1.1 Alternativ A'!AD213&gt;60,15*'1.4 Øvrige forutsetninger'!$C$57+15*'1.4 Øvrige forutsetninger'!$C$58+30*'1.4 Øvrige forutsetninger'!$C$59+MAXA(0,'1.1 Alternativ A'!AD213-60)*'1.4 Øvrige forutsetninger'!$C$60,IF('1.1 Alternativ A'!AD213&gt;30,15*'1.4 Øvrige forutsetninger'!$C$57+15*'1.4 Øvrige forutsetninger'!$C$58+MAXA(0,'1.1 Alternativ A'!AD213-30)*'1.4 Øvrige forutsetninger'!$C$59,IF('1.1 Alternativ A'!AD213&gt;15,15*'1.4 Øvrige forutsetninger'!$C$57+MAXA(0,'1.1 Alternativ A'!AD213-15)*'1.4 Øvrige forutsetninger'!$C$58,'1.1 Alternativ A'!AD213*'1.4 Øvrige forutsetninger'!$C$57)))),0)</f>
        <v>0</v>
      </c>
      <c r="AD23" s="1">
        <f ca="1">IFERROR(IF('1.1 Alternativ A'!AE213&gt;120,15*'1.4 Øvrige forutsetninger'!$C$57+15*'1.4 Øvrige forutsetninger'!$C$58+30*'1.4 Øvrige forutsetninger'!$C$59+60*'1.4 Øvrige forutsetninger'!$C$60+MAXA(0,'1.1 Alternativ A'!AE213-120)*'1.4 Øvrige forutsetninger'!$C$61,IF('1.1 Alternativ A'!AE213&gt;60,15*'1.4 Øvrige forutsetninger'!$C$57+15*'1.4 Øvrige forutsetninger'!$C$58+30*'1.4 Øvrige forutsetninger'!$C$59+MAXA(0,'1.1 Alternativ A'!AE213-60)*'1.4 Øvrige forutsetninger'!$C$60,IF('1.1 Alternativ A'!AE213&gt;30,15*'1.4 Øvrige forutsetninger'!$C$57+15*'1.4 Øvrige forutsetninger'!$C$58+MAXA(0,'1.1 Alternativ A'!AE213-30)*'1.4 Øvrige forutsetninger'!$C$59,IF('1.1 Alternativ A'!AE213&gt;15,15*'1.4 Øvrige forutsetninger'!$C$57+MAXA(0,'1.1 Alternativ A'!AE213-15)*'1.4 Øvrige forutsetninger'!$C$58,'1.1 Alternativ A'!AE213*'1.4 Øvrige forutsetninger'!$C$57)))),0)</f>
        <v>0</v>
      </c>
      <c r="AE23" s="1">
        <f ca="1">IFERROR(IF('1.1 Alternativ A'!AF213&gt;120,15*'1.4 Øvrige forutsetninger'!$C$57+15*'1.4 Øvrige forutsetninger'!$C$58+30*'1.4 Øvrige forutsetninger'!$C$59+60*'1.4 Øvrige forutsetninger'!$C$60+MAXA(0,'1.1 Alternativ A'!AF213-120)*'1.4 Øvrige forutsetninger'!$C$61,IF('1.1 Alternativ A'!AF213&gt;60,15*'1.4 Øvrige forutsetninger'!$C$57+15*'1.4 Øvrige forutsetninger'!$C$58+30*'1.4 Øvrige forutsetninger'!$C$59+MAXA(0,'1.1 Alternativ A'!AF213-60)*'1.4 Øvrige forutsetninger'!$C$60,IF('1.1 Alternativ A'!AF213&gt;30,15*'1.4 Øvrige forutsetninger'!$C$57+15*'1.4 Øvrige forutsetninger'!$C$58+MAXA(0,'1.1 Alternativ A'!AF213-30)*'1.4 Øvrige forutsetninger'!$C$59,IF('1.1 Alternativ A'!AF213&gt;15,15*'1.4 Øvrige forutsetninger'!$C$57+MAXA(0,'1.1 Alternativ A'!AF213-15)*'1.4 Øvrige forutsetninger'!$C$58,'1.1 Alternativ A'!AF213*'1.4 Øvrige forutsetninger'!$C$57)))),0)</f>
        <v>0</v>
      </c>
      <c r="AF23" s="1">
        <f ca="1">IFERROR(IF('1.1 Alternativ A'!AG213&gt;120,15*'1.4 Øvrige forutsetninger'!$C$57+15*'1.4 Øvrige forutsetninger'!$C$58+30*'1.4 Øvrige forutsetninger'!$C$59+60*'1.4 Øvrige forutsetninger'!$C$60+MAXA(0,'1.1 Alternativ A'!AG213-120)*'1.4 Øvrige forutsetninger'!$C$61,IF('1.1 Alternativ A'!AG213&gt;60,15*'1.4 Øvrige forutsetninger'!$C$57+15*'1.4 Øvrige forutsetninger'!$C$58+30*'1.4 Øvrige forutsetninger'!$C$59+MAXA(0,'1.1 Alternativ A'!AG213-60)*'1.4 Øvrige forutsetninger'!$C$60,IF('1.1 Alternativ A'!AG213&gt;30,15*'1.4 Øvrige forutsetninger'!$C$57+15*'1.4 Øvrige forutsetninger'!$C$58+MAXA(0,'1.1 Alternativ A'!AG213-30)*'1.4 Øvrige forutsetninger'!$C$59,IF('1.1 Alternativ A'!AG213&gt;15,15*'1.4 Øvrige forutsetninger'!$C$57+MAXA(0,'1.1 Alternativ A'!AG213-15)*'1.4 Øvrige forutsetninger'!$C$58,'1.1 Alternativ A'!AG213*'1.4 Øvrige forutsetninger'!$C$57)))),0)</f>
        <v>0</v>
      </c>
    </row>
    <row r="24" spans="2:32" x14ac:dyDescent="0.2">
      <c r="B24" s="1" t="str">
        <f ca="1">IF(OFFSET('1.1 Alternativ A'!$E$19,0,ROW()-ROW($B$12))&gt;0,OFFSET('1.1 Alternativ A'!$E$19,0,ROW()-ROW($B$12)),"")</f>
        <v/>
      </c>
      <c r="C24" s="1">
        <f ca="1">IFERROR(IF('1.1 Alternativ A'!D214&gt;120,15*'1.4 Øvrige forutsetninger'!$C$57+15*'1.4 Øvrige forutsetninger'!$C$58+30*'1.4 Øvrige forutsetninger'!$C$59+60*'1.4 Øvrige forutsetninger'!$C$60+MAXA(0,'1.1 Alternativ A'!D214-120)*'1.4 Øvrige forutsetninger'!$C$61,IF('1.1 Alternativ A'!D214&gt;60,15*'1.4 Øvrige forutsetninger'!$C$57+15*'1.4 Øvrige forutsetninger'!$C$58+30*'1.4 Øvrige forutsetninger'!$C$59+MAXA(0,'1.1 Alternativ A'!D214-60)*'1.4 Øvrige forutsetninger'!$C$60,IF('1.1 Alternativ A'!D214&gt;30,15*'1.4 Øvrige forutsetninger'!$C$57+15*'1.4 Øvrige forutsetninger'!$C$58+MAXA(0,'1.1 Alternativ A'!D214-30)*'1.4 Øvrige forutsetninger'!$C$59,IF('1.1 Alternativ A'!D214&gt;15,15*'1.4 Øvrige forutsetninger'!$C$57+MAXA(0,'1.1 Alternativ A'!D214-15)*'1.4 Øvrige forutsetninger'!$C$58,'1.1 Alternativ A'!D214*'1.4 Øvrige forutsetninger'!$C$57)))),0)</f>
        <v>0</v>
      </c>
      <c r="D24" s="1">
        <f ca="1">IFERROR(IF('1.1 Alternativ A'!E214&gt;120,15*'1.4 Øvrige forutsetninger'!$C$57+15*'1.4 Øvrige forutsetninger'!$C$58+30*'1.4 Øvrige forutsetninger'!$C$59+60*'1.4 Øvrige forutsetninger'!$C$60+MAXA(0,'1.1 Alternativ A'!E214-120)*'1.4 Øvrige forutsetninger'!$C$61,IF('1.1 Alternativ A'!E214&gt;60,15*'1.4 Øvrige forutsetninger'!$C$57+15*'1.4 Øvrige forutsetninger'!$C$58+30*'1.4 Øvrige forutsetninger'!$C$59+MAXA(0,'1.1 Alternativ A'!E214-60)*'1.4 Øvrige forutsetninger'!$C$60,IF('1.1 Alternativ A'!E214&gt;30,15*'1.4 Øvrige forutsetninger'!$C$57+15*'1.4 Øvrige forutsetninger'!$C$58+MAXA(0,'1.1 Alternativ A'!E214-30)*'1.4 Øvrige forutsetninger'!$C$59,IF('1.1 Alternativ A'!E214&gt;15,15*'1.4 Øvrige forutsetninger'!$C$57+MAXA(0,'1.1 Alternativ A'!E214-15)*'1.4 Øvrige forutsetninger'!$C$58,'1.1 Alternativ A'!E214*'1.4 Øvrige forutsetninger'!$C$57)))),0)</f>
        <v>0</v>
      </c>
      <c r="E24" s="1">
        <f ca="1">IFERROR(IF('1.1 Alternativ A'!F214&gt;120,15*'1.4 Øvrige forutsetninger'!$C$57+15*'1.4 Øvrige forutsetninger'!$C$58+30*'1.4 Øvrige forutsetninger'!$C$59+60*'1.4 Øvrige forutsetninger'!$C$60+MAXA(0,'1.1 Alternativ A'!F214-120)*'1.4 Øvrige forutsetninger'!$C$61,IF('1.1 Alternativ A'!F214&gt;60,15*'1.4 Øvrige forutsetninger'!$C$57+15*'1.4 Øvrige forutsetninger'!$C$58+30*'1.4 Øvrige forutsetninger'!$C$59+MAXA(0,'1.1 Alternativ A'!F214-60)*'1.4 Øvrige forutsetninger'!$C$60,IF('1.1 Alternativ A'!F214&gt;30,15*'1.4 Øvrige forutsetninger'!$C$57+15*'1.4 Øvrige forutsetninger'!$C$58+MAXA(0,'1.1 Alternativ A'!F214-30)*'1.4 Øvrige forutsetninger'!$C$59,IF('1.1 Alternativ A'!F214&gt;15,15*'1.4 Øvrige forutsetninger'!$C$57+MAXA(0,'1.1 Alternativ A'!F214-15)*'1.4 Øvrige forutsetninger'!$C$58,'1.1 Alternativ A'!F214*'1.4 Øvrige forutsetninger'!$C$57)))),0)</f>
        <v>0</v>
      </c>
      <c r="F24" s="1">
        <f ca="1">IFERROR(IF('1.1 Alternativ A'!G214&gt;120,15*'1.4 Øvrige forutsetninger'!$C$57+15*'1.4 Øvrige forutsetninger'!$C$58+30*'1.4 Øvrige forutsetninger'!$C$59+60*'1.4 Øvrige forutsetninger'!$C$60+MAXA(0,'1.1 Alternativ A'!G214-120)*'1.4 Øvrige forutsetninger'!$C$61,IF('1.1 Alternativ A'!G214&gt;60,15*'1.4 Øvrige forutsetninger'!$C$57+15*'1.4 Øvrige forutsetninger'!$C$58+30*'1.4 Øvrige forutsetninger'!$C$59+MAXA(0,'1.1 Alternativ A'!G214-60)*'1.4 Øvrige forutsetninger'!$C$60,IF('1.1 Alternativ A'!G214&gt;30,15*'1.4 Øvrige forutsetninger'!$C$57+15*'1.4 Øvrige forutsetninger'!$C$58+MAXA(0,'1.1 Alternativ A'!G214-30)*'1.4 Øvrige forutsetninger'!$C$59,IF('1.1 Alternativ A'!G214&gt;15,15*'1.4 Øvrige forutsetninger'!$C$57+MAXA(0,'1.1 Alternativ A'!G214-15)*'1.4 Øvrige forutsetninger'!$C$58,'1.1 Alternativ A'!G214*'1.4 Øvrige forutsetninger'!$C$57)))),0)</f>
        <v>0</v>
      </c>
      <c r="G24" s="1">
        <f ca="1">IFERROR(IF('1.1 Alternativ A'!H214&gt;120,15*'1.4 Øvrige forutsetninger'!$C$57+15*'1.4 Øvrige forutsetninger'!$C$58+30*'1.4 Øvrige forutsetninger'!$C$59+60*'1.4 Øvrige forutsetninger'!$C$60+MAXA(0,'1.1 Alternativ A'!H214-120)*'1.4 Øvrige forutsetninger'!$C$61,IF('1.1 Alternativ A'!H214&gt;60,15*'1.4 Øvrige forutsetninger'!$C$57+15*'1.4 Øvrige forutsetninger'!$C$58+30*'1.4 Øvrige forutsetninger'!$C$59+MAXA(0,'1.1 Alternativ A'!H214-60)*'1.4 Øvrige forutsetninger'!$C$60,IF('1.1 Alternativ A'!H214&gt;30,15*'1.4 Øvrige forutsetninger'!$C$57+15*'1.4 Øvrige forutsetninger'!$C$58+MAXA(0,'1.1 Alternativ A'!H214-30)*'1.4 Øvrige forutsetninger'!$C$59,IF('1.1 Alternativ A'!H214&gt;15,15*'1.4 Øvrige forutsetninger'!$C$57+MAXA(0,'1.1 Alternativ A'!H214-15)*'1.4 Øvrige forutsetninger'!$C$58,'1.1 Alternativ A'!H214*'1.4 Øvrige forutsetninger'!$C$57)))),0)</f>
        <v>0</v>
      </c>
      <c r="H24" s="1">
        <f ca="1">IFERROR(IF('1.1 Alternativ A'!I214&gt;120,15*'1.4 Øvrige forutsetninger'!$C$57+15*'1.4 Øvrige forutsetninger'!$C$58+30*'1.4 Øvrige forutsetninger'!$C$59+60*'1.4 Øvrige forutsetninger'!$C$60+MAXA(0,'1.1 Alternativ A'!I214-120)*'1.4 Øvrige forutsetninger'!$C$61,IF('1.1 Alternativ A'!I214&gt;60,15*'1.4 Øvrige forutsetninger'!$C$57+15*'1.4 Øvrige forutsetninger'!$C$58+30*'1.4 Øvrige forutsetninger'!$C$59+MAXA(0,'1.1 Alternativ A'!I214-60)*'1.4 Øvrige forutsetninger'!$C$60,IF('1.1 Alternativ A'!I214&gt;30,15*'1.4 Øvrige forutsetninger'!$C$57+15*'1.4 Øvrige forutsetninger'!$C$58+MAXA(0,'1.1 Alternativ A'!I214-30)*'1.4 Øvrige forutsetninger'!$C$59,IF('1.1 Alternativ A'!I214&gt;15,15*'1.4 Øvrige forutsetninger'!$C$57+MAXA(0,'1.1 Alternativ A'!I214-15)*'1.4 Øvrige forutsetninger'!$C$58,'1.1 Alternativ A'!I214*'1.4 Øvrige forutsetninger'!$C$57)))),0)</f>
        <v>0</v>
      </c>
      <c r="I24" s="1">
        <f ca="1">IFERROR(IF('1.1 Alternativ A'!J214&gt;120,15*'1.4 Øvrige forutsetninger'!$C$57+15*'1.4 Øvrige forutsetninger'!$C$58+30*'1.4 Øvrige forutsetninger'!$C$59+60*'1.4 Øvrige forutsetninger'!$C$60+MAXA(0,'1.1 Alternativ A'!J214-120)*'1.4 Øvrige forutsetninger'!$C$61,IF('1.1 Alternativ A'!J214&gt;60,15*'1.4 Øvrige forutsetninger'!$C$57+15*'1.4 Øvrige forutsetninger'!$C$58+30*'1.4 Øvrige forutsetninger'!$C$59+MAXA(0,'1.1 Alternativ A'!J214-60)*'1.4 Øvrige forutsetninger'!$C$60,IF('1.1 Alternativ A'!J214&gt;30,15*'1.4 Øvrige forutsetninger'!$C$57+15*'1.4 Øvrige forutsetninger'!$C$58+MAXA(0,'1.1 Alternativ A'!J214-30)*'1.4 Øvrige forutsetninger'!$C$59,IF('1.1 Alternativ A'!J214&gt;15,15*'1.4 Øvrige forutsetninger'!$C$57+MAXA(0,'1.1 Alternativ A'!J214-15)*'1.4 Øvrige forutsetninger'!$C$58,'1.1 Alternativ A'!J214*'1.4 Øvrige forutsetninger'!$C$57)))),0)</f>
        <v>0</v>
      </c>
      <c r="J24" s="1">
        <f ca="1">IFERROR(IF('1.1 Alternativ A'!K214&gt;120,15*'1.4 Øvrige forutsetninger'!$C$57+15*'1.4 Øvrige forutsetninger'!$C$58+30*'1.4 Øvrige forutsetninger'!$C$59+60*'1.4 Øvrige forutsetninger'!$C$60+MAXA(0,'1.1 Alternativ A'!K214-120)*'1.4 Øvrige forutsetninger'!$C$61,IF('1.1 Alternativ A'!K214&gt;60,15*'1.4 Øvrige forutsetninger'!$C$57+15*'1.4 Øvrige forutsetninger'!$C$58+30*'1.4 Øvrige forutsetninger'!$C$59+MAXA(0,'1.1 Alternativ A'!K214-60)*'1.4 Øvrige forutsetninger'!$C$60,IF('1.1 Alternativ A'!K214&gt;30,15*'1.4 Øvrige forutsetninger'!$C$57+15*'1.4 Øvrige forutsetninger'!$C$58+MAXA(0,'1.1 Alternativ A'!K214-30)*'1.4 Øvrige forutsetninger'!$C$59,IF('1.1 Alternativ A'!K214&gt;15,15*'1.4 Øvrige forutsetninger'!$C$57+MAXA(0,'1.1 Alternativ A'!K214-15)*'1.4 Øvrige forutsetninger'!$C$58,'1.1 Alternativ A'!K214*'1.4 Øvrige forutsetninger'!$C$57)))),0)</f>
        <v>0</v>
      </c>
      <c r="K24" s="1">
        <f ca="1">IFERROR(IF('1.1 Alternativ A'!L214&gt;120,15*'1.4 Øvrige forutsetninger'!$C$57+15*'1.4 Øvrige forutsetninger'!$C$58+30*'1.4 Øvrige forutsetninger'!$C$59+60*'1.4 Øvrige forutsetninger'!$C$60+MAXA(0,'1.1 Alternativ A'!L214-120)*'1.4 Øvrige forutsetninger'!$C$61,IF('1.1 Alternativ A'!L214&gt;60,15*'1.4 Øvrige forutsetninger'!$C$57+15*'1.4 Øvrige forutsetninger'!$C$58+30*'1.4 Øvrige forutsetninger'!$C$59+MAXA(0,'1.1 Alternativ A'!L214-60)*'1.4 Øvrige forutsetninger'!$C$60,IF('1.1 Alternativ A'!L214&gt;30,15*'1.4 Øvrige forutsetninger'!$C$57+15*'1.4 Øvrige forutsetninger'!$C$58+MAXA(0,'1.1 Alternativ A'!L214-30)*'1.4 Øvrige forutsetninger'!$C$59,IF('1.1 Alternativ A'!L214&gt;15,15*'1.4 Øvrige forutsetninger'!$C$57+MAXA(0,'1.1 Alternativ A'!L214-15)*'1.4 Øvrige forutsetninger'!$C$58,'1.1 Alternativ A'!L214*'1.4 Øvrige forutsetninger'!$C$57)))),0)</f>
        <v>0</v>
      </c>
      <c r="L24" s="1">
        <f ca="1">IFERROR(IF('1.1 Alternativ A'!M214&gt;120,15*'1.4 Øvrige forutsetninger'!$C$57+15*'1.4 Øvrige forutsetninger'!$C$58+30*'1.4 Øvrige forutsetninger'!$C$59+60*'1.4 Øvrige forutsetninger'!$C$60+MAXA(0,'1.1 Alternativ A'!M214-120)*'1.4 Øvrige forutsetninger'!$C$61,IF('1.1 Alternativ A'!M214&gt;60,15*'1.4 Øvrige forutsetninger'!$C$57+15*'1.4 Øvrige forutsetninger'!$C$58+30*'1.4 Øvrige forutsetninger'!$C$59+MAXA(0,'1.1 Alternativ A'!M214-60)*'1.4 Øvrige forutsetninger'!$C$60,IF('1.1 Alternativ A'!M214&gt;30,15*'1.4 Øvrige forutsetninger'!$C$57+15*'1.4 Øvrige forutsetninger'!$C$58+MAXA(0,'1.1 Alternativ A'!M214-30)*'1.4 Øvrige forutsetninger'!$C$59,IF('1.1 Alternativ A'!M214&gt;15,15*'1.4 Øvrige forutsetninger'!$C$57+MAXA(0,'1.1 Alternativ A'!M214-15)*'1.4 Øvrige forutsetninger'!$C$58,'1.1 Alternativ A'!M214*'1.4 Øvrige forutsetninger'!$C$57)))),0)</f>
        <v>0</v>
      </c>
      <c r="M24" s="1">
        <f ca="1">IFERROR(IF('1.1 Alternativ A'!N214&gt;120,15*'1.4 Øvrige forutsetninger'!$C$57+15*'1.4 Øvrige forutsetninger'!$C$58+30*'1.4 Øvrige forutsetninger'!$C$59+60*'1.4 Øvrige forutsetninger'!$C$60+MAXA(0,'1.1 Alternativ A'!N214-120)*'1.4 Øvrige forutsetninger'!$C$61,IF('1.1 Alternativ A'!N214&gt;60,15*'1.4 Øvrige forutsetninger'!$C$57+15*'1.4 Øvrige forutsetninger'!$C$58+30*'1.4 Øvrige forutsetninger'!$C$59+MAXA(0,'1.1 Alternativ A'!N214-60)*'1.4 Øvrige forutsetninger'!$C$60,IF('1.1 Alternativ A'!N214&gt;30,15*'1.4 Øvrige forutsetninger'!$C$57+15*'1.4 Øvrige forutsetninger'!$C$58+MAXA(0,'1.1 Alternativ A'!N214-30)*'1.4 Øvrige forutsetninger'!$C$59,IF('1.1 Alternativ A'!N214&gt;15,15*'1.4 Øvrige forutsetninger'!$C$57+MAXA(0,'1.1 Alternativ A'!N214-15)*'1.4 Øvrige forutsetninger'!$C$58,'1.1 Alternativ A'!N214*'1.4 Øvrige forutsetninger'!$C$57)))),0)</f>
        <v>0</v>
      </c>
      <c r="N24" s="1">
        <f ca="1">IFERROR(IF('1.1 Alternativ A'!O214&gt;120,15*'1.4 Øvrige forutsetninger'!$C$57+15*'1.4 Øvrige forutsetninger'!$C$58+30*'1.4 Øvrige forutsetninger'!$C$59+60*'1.4 Øvrige forutsetninger'!$C$60+MAXA(0,'1.1 Alternativ A'!O214-120)*'1.4 Øvrige forutsetninger'!$C$61,IF('1.1 Alternativ A'!O214&gt;60,15*'1.4 Øvrige forutsetninger'!$C$57+15*'1.4 Øvrige forutsetninger'!$C$58+30*'1.4 Øvrige forutsetninger'!$C$59+MAXA(0,'1.1 Alternativ A'!O214-60)*'1.4 Øvrige forutsetninger'!$C$60,IF('1.1 Alternativ A'!O214&gt;30,15*'1.4 Øvrige forutsetninger'!$C$57+15*'1.4 Øvrige forutsetninger'!$C$58+MAXA(0,'1.1 Alternativ A'!O214-30)*'1.4 Øvrige forutsetninger'!$C$59,IF('1.1 Alternativ A'!O214&gt;15,15*'1.4 Øvrige forutsetninger'!$C$57+MAXA(0,'1.1 Alternativ A'!O214-15)*'1.4 Øvrige forutsetninger'!$C$58,'1.1 Alternativ A'!O214*'1.4 Øvrige forutsetninger'!$C$57)))),0)</f>
        <v>0</v>
      </c>
      <c r="O24" s="1">
        <f ca="1">IFERROR(IF('1.1 Alternativ A'!P214&gt;120,15*'1.4 Øvrige forutsetninger'!$C$57+15*'1.4 Øvrige forutsetninger'!$C$58+30*'1.4 Øvrige forutsetninger'!$C$59+60*'1.4 Øvrige forutsetninger'!$C$60+MAXA(0,'1.1 Alternativ A'!P214-120)*'1.4 Øvrige forutsetninger'!$C$61,IF('1.1 Alternativ A'!P214&gt;60,15*'1.4 Øvrige forutsetninger'!$C$57+15*'1.4 Øvrige forutsetninger'!$C$58+30*'1.4 Øvrige forutsetninger'!$C$59+MAXA(0,'1.1 Alternativ A'!P214-60)*'1.4 Øvrige forutsetninger'!$C$60,IF('1.1 Alternativ A'!P214&gt;30,15*'1.4 Øvrige forutsetninger'!$C$57+15*'1.4 Øvrige forutsetninger'!$C$58+MAXA(0,'1.1 Alternativ A'!P214-30)*'1.4 Øvrige forutsetninger'!$C$59,IF('1.1 Alternativ A'!P214&gt;15,15*'1.4 Øvrige forutsetninger'!$C$57+MAXA(0,'1.1 Alternativ A'!P214-15)*'1.4 Øvrige forutsetninger'!$C$58,'1.1 Alternativ A'!P214*'1.4 Øvrige forutsetninger'!$C$57)))),0)</f>
        <v>0</v>
      </c>
      <c r="P24" s="1">
        <f ca="1">IFERROR(IF('1.1 Alternativ A'!Q214&gt;120,15*'1.4 Øvrige forutsetninger'!$C$57+15*'1.4 Øvrige forutsetninger'!$C$58+30*'1.4 Øvrige forutsetninger'!$C$59+60*'1.4 Øvrige forutsetninger'!$C$60+MAXA(0,'1.1 Alternativ A'!Q214-120)*'1.4 Øvrige forutsetninger'!$C$61,IF('1.1 Alternativ A'!Q214&gt;60,15*'1.4 Øvrige forutsetninger'!$C$57+15*'1.4 Øvrige forutsetninger'!$C$58+30*'1.4 Øvrige forutsetninger'!$C$59+MAXA(0,'1.1 Alternativ A'!Q214-60)*'1.4 Øvrige forutsetninger'!$C$60,IF('1.1 Alternativ A'!Q214&gt;30,15*'1.4 Øvrige forutsetninger'!$C$57+15*'1.4 Øvrige forutsetninger'!$C$58+MAXA(0,'1.1 Alternativ A'!Q214-30)*'1.4 Øvrige forutsetninger'!$C$59,IF('1.1 Alternativ A'!Q214&gt;15,15*'1.4 Øvrige forutsetninger'!$C$57+MAXA(0,'1.1 Alternativ A'!Q214-15)*'1.4 Øvrige forutsetninger'!$C$58,'1.1 Alternativ A'!Q214*'1.4 Øvrige forutsetninger'!$C$57)))),0)</f>
        <v>0</v>
      </c>
      <c r="Q24" s="1">
        <f ca="1">IFERROR(IF('1.1 Alternativ A'!R214&gt;120,15*'1.4 Øvrige forutsetninger'!$C$57+15*'1.4 Øvrige forutsetninger'!$C$58+30*'1.4 Øvrige forutsetninger'!$C$59+60*'1.4 Øvrige forutsetninger'!$C$60+MAXA(0,'1.1 Alternativ A'!R214-120)*'1.4 Øvrige forutsetninger'!$C$61,IF('1.1 Alternativ A'!R214&gt;60,15*'1.4 Øvrige forutsetninger'!$C$57+15*'1.4 Øvrige forutsetninger'!$C$58+30*'1.4 Øvrige forutsetninger'!$C$59+MAXA(0,'1.1 Alternativ A'!R214-60)*'1.4 Øvrige forutsetninger'!$C$60,IF('1.1 Alternativ A'!R214&gt;30,15*'1.4 Øvrige forutsetninger'!$C$57+15*'1.4 Øvrige forutsetninger'!$C$58+MAXA(0,'1.1 Alternativ A'!R214-30)*'1.4 Øvrige forutsetninger'!$C$59,IF('1.1 Alternativ A'!R214&gt;15,15*'1.4 Øvrige forutsetninger'!$C$57+MAXA(0,'1.1 Alternativ A'!R214-15)*'1.4 Øvrige forutsetninger'!$C$58,'1.1 Alternativ A'!R214*'1.4 Øvrige forutsetninger'!$C$57)))),0)</f>
        <v>0</v>
      </c>
      <c r="R24" s="1">
        <f ca="1">IFERROR(IF('1.1 Alternativ A'!S214&gt;120,15*'1.4 Øvrige forutsetninger'!$C$57+15*'1.4 Øvrige forutsetninger'!$C$58+30*'1.4 Øvrige forutsetninger'!$C$59+60*'1.4 Øvrige forutsetninger'!$C$60+MAXA(0,'1.1 Alternativ A'!S214-120)*'1.4 Øvrige forutsetninger'!$C$61,IF('1.1 Alternativ A'!S214&gt;60,15*'1.4 Øvrige forutsetninger'!$C$57+15*'1.4 Øvrige forutsetninger'!$C$58+30*'1.4 Øvrige forutsetninger'!$C$59+MAXA(0,'1.1 Alternativ A'!S214-60)*'1.4 Øvrige forutsetninger'!$C$60,IF('1.1 Alternativ A'!S214&gt;30,15*'1.4 Øvrige forutsetninger'!$C$57+15*'1.4 Øvrige forutsetninger'!$C$58+MAXA(0,'1.1 Alternativ A'!S214-30)*'1.4 Øvrige forutsetninger'!$C$59,IF('1.1 Alternativ A'!S214&gt;15,15*'1.4 Øvrige forutsetninger'!$C$57+MAXA(0,'1.1 Alternativ A'!S214-15)*'1.4 Øvrige forutsetninger'!$C$58,'1.1 Alternativ A'!S214*'1.4 Øvrige forutsetninger'!$C$57)))),0)</f>
        <v>0</v>
      </c>
      <c r="S24" s="1">
        <f ca="1">IFERROR(IF('1.1 Alternativ A'!T214&gt;120,15*'1.4 Øvrige forutsetninger'!$C$57+15*'1.4 Øvrige forutsetninger'!$C$58+30*'1.4 Øvrige forutsetninger'!$C$59+60*'1.4 Øvrige forutsetninger'!$C$60+MAXA(0,'1.1 Alternativ A'!T214-120)*'1.4 Øvrige forutsetninger'!$C$61,IF('1.1 Alternativ A'!T214&gt;60,15*'1.4 Øvrige forutsetninger'!$C$57+15*'1.4 Øvrige forutsetninger'!$C$58+30*'1.4 Øvrige forutsetninger'!$C$59+MAXA(0,'1.1 Alternativ A'!T214-60)*'1.4 Øvrige forutsetninger'!$C$60,IF('1.1 Alternativ A'!T214&gt;30,15*'1.4 Øvrige forutsetninger'!$C$57+15*'1.4 Øvrige forutsetninger'!$C$58+MAXA(0,'1.1 Alternativ A'!T214-30)*'1.4 Øvrige forutsetninger'!$C$59,IF('1.1 Alternativ A'!T214&gt;15,15*'1.4 Øvrige forutsetninger'!$C$57+MAXA(0,'1.1 Alternativ A'!T214-15)*'1.4 Øvrige forutsetninger'!$C$58,'1.1 Alternativ A'!T214*'1.4 Øvrige forutsetninger'!$C$57)))),0)</f>
        <v>0</v>
      </c>
      <c r="T24" s="1">
        <f ca="1">IFERROR(IF('1.1 Alternativ A'!U214&gt;120,15*'1.4 Øvrige forutsetninger'!$C$57+15*'1.4 Øvrige forutsetninger'!$C$58+30*'1.4 Øvrige forutsetninger'!$C$59+60*'1.4 Øvrige forutsetninger'!$C$60+MAXA(0,'1.1 Alternativ A'!U214-120)*'1.4 Øvrige forutsetninger'!$C$61,IF('1.1 Alternativ A'!U214&gt;60,15*'1.4 Øvrige forutsetninger'!$C$57+15*'1.4 Øvrige forutsetninger'!$C$58+30*'1.4 Øvrige forutsetninger'!$C$59+MAXA(0,'1.1 Alternativ A'!U214-60)*'1.4 Øvrige forutsetninger'!$C$60,IF('1.1 Alternativ A'!U214&gt;30,15*'1.4 Øvrige forutsetninger'!$C$57+15*'1.4 Øvrige forutsetninger'!$C$58+MAXA(0,'1.1 Alternativ A'!U214-30)*'1.4 Øvrige forutsetninger'!$C$59,IF('1.1 Alternativ A'!U214&gt;15,15*'1.4 Øvrige forutsetninger'!$C$57+MAXA(0,'1.1 Alternativ A'!U214-15)*'1.4 Øvrige forutsetninger'!$C$58,'1.1 Alternativ A'!U214*'1.4 Øvrige forutsetninger'!$C$57)))),0)</f>
        <v>0</v>
      </c>
      <c r="U24" s="1">
        <f ca="1">IFERROR(IF('1.1 Alternativ A'!V214&gt;120,15*'1.4 Øvrige forutsetninger'!$C$57+15*'1.4 Øvrige forutsetninger'!$C$58+30*'1.4 Øvrige forutsetninger'!$C$59+60*'1.4 Øvrige forutsetninger'!$C$60+MAXA(0,'1.1 Alternativ A'!V214-120)*'1.4 Øvrige forutsetninger'!$C$61,IF('1.1 Alternativ A'!V214&gt;60,15*'1.4 Øvrige forutsetninger'!$C$57+15*'1.4 Øvrige forutsetninger'!$C$58+30*'1.4 Øvrige forutsetninger'!$C$59+MAXA(0,'1.1 Alternativ A'!V214-60)*'1.4 Øvrige forutsetninger'!$C$60,IF('1.1 Alternativ A'!V214&gt;30,15*'1.4 Øvrige forutsetninger'!$C$57+15*'1.4 Øvrige forutsetninger'!$C$58+MAXA(0,'1.1 Alternativ A'!V214-30)*'1.4 Øvrige forutsetninger'!$C$59,IF('1.1 Alternativ A'!V214&gt;15,15*'1.4 Øvrige forutsetninger'!$C$57+MAXA(0,'1.1 Alternativ A'!V214-15)*'1.4 Øvrige forutsetninger'!$C$58,'1.1 Alternativ A'!V214*'1.4 Øvrige forutsetninger'!$C$57)))),0)</f>
        <v>0</v>
      </c>
      <c r="V24" s="1">
        <f ca="1">IFERROR(IF('1.1 Alternativ A'!W214&gt;120,15*'1.4 Øvrige forutsetninger'!$C$57+15*'1.4 Øvrige forutsetninger'!$C$58+30*'1.4 Øvrige forutsetninger'!$C$59+60*'1.4 Øvrige forutsetninger'!$C$60+MAXA(0,'1.1 Alternativ A'!W214-120)*'1.4 Øvrige forutsetninger'!$C$61,IF('1.1 Alternativ A'!W214&gt;60,15*'1.4 Øvrige forutsetninger'!$C$57+15*'1.4 Øvrige forutsetninger'!$C$58+30*'1.4 Øvrige forutsetninger'!$C$59+MAXA(0,'1.1 Alternativ A'!W214-60)*'1.4 Øvrige forutsetninger'!$C$60,IF('1.1 Alternativ A'!W214&gt;30,15*'1.4 Øvrige forutsetninger'!$C$57+15*'1.4 Øvrige forutsetninger'!$C$58+MAXA(0,'1.1 Alternativ A'!W214-30)*'1.4 Øvrige forutsetninger'!$C$59,IF('1.1 Alternativ A'!W214&gt;15,15*'1.4 Øvrige forutsetninger'!$C$57+MAXA(0,'1.1 Alternativ A'!W214-15)*'1.4 Øvrige forutsetninger'!$C$58,'1.1 Alternativ A'!W214*'1.4 Øvrige forutsetninger'!$C$57)))),0)</f>
        <v>0</v>
      </c>
      <c r="W24" s="1">
        <f ca="1">IFERROR(IF('1.1 Alternativ A'!X214&gt;120,15*'1.4 Øvrige forutsetninger'!$C$57+15*'1.4 Øvrige forutsetninger'!$C$58+30*'1.4 Øvrige forutsetninger'!$C$59+60*'1.4 Øvrige forutsetninger'!$C$60+MAXA(0,'1.1 Alternativ A'!X214-120)*'1.4 Øvrige forutsetninger'!$C$61,IF('1.1 Alternativ A'!X214&gt;60,15*'1.4 Øvrige forutsetninger'!$C$57+15*'1.4 Øvrige forutsetninger'!$C$58+30*'1.4 Øvrige forutsetninger'!$C$59+MAXA(0,'1.1 Alternativ A'!X214-60)*'1.4 Øvrige forutsetninger'!$C$60,IF('1.1 Alternativ A'!X214&gt;30,15*'1.4 Øvrige forutsetninger'!$C$57+15*'1.4 Øvrige forutsetninger'!$C$58+MAXA(0,'1.1 Alternativ A'!X214-30)*'1.4 Øvrige forutsetninger'!$C$59,IF('1.1 Alternativ A'!X214&gt;15,15*'1.4 Øvrige forutsetninger'!$C$57+MAXA(0,'1.1 Alternativ A'!X214-15)*'1.4 Øvrige forutsetninger'!$C$58,'1.1 Alternativ A'!X214*'1.4 Øvrige forutsetninger'!$C$57)))),0)</f>
        <v>0</v>
      </c>
      <c r="X24" s="1">
        <f ca="1">IFERROR(IF('1.1 Alternativ A'!Y214&gt;120,15*'1.4 Øvrige forutsetninger'!$C$57+15*'1.4 Øvrige forutsetninger'!$C$58+30*'1.4 Øvrige forutsetninger'!$C$59+60*'1.4 Øvrige forutsetninger'!$C$60+MAXA(0,'1.1 Alternativ A'!Y214-120)*'1.4 Øvrige forutsetninger'!$C$61,IF('1.1 Alternativ A'!Y214&gt;60,15*'1.4 Øvrige forutsetninger'!$C$57+15*'1.4 Øvrige forutsetninger'!$C$58+30*'1.4 Øvrige forutsetninger'!$C$59+MAXA(0,'1.1 Alternativ A'!Y214-60)*'1.4 Øvrige forutsetninger'!$C$60,IF('1.1 Alternativ A'!Y214&gt;30,15*'1.4 Øvrige forutsetninger'!$C$57+15*'1.4 Øvrige forutsetninger'!$C$58+MAXA(0,'1.1 Alternativ A'!Y214-30)*'1.4 Øvrige forutsetninger'!$C$59,IF('1.1 Alternativ A'!Y214&gt;15,15*'1.4 Øvrige forutsetninger'!$C$57+MAXA(0,'1.1 Alternativ A'!Y214-15)*'1.4 Øvrige forutsetninger'!$C$58,'1.1 Alternativ A'!Y214*'1.4 Øvrige forutsetninger'!$C$57)))),0)</f>
        <v>0</v>
      </c>
      <c r="Y24" s="1">
        <f ca="1">IFERROR(IF('1.1 Alternativ A'!Z214&gt;120,15*'1.4 Øvrige forutsetninger'!$C$57+15*'1.4 Øvrige forutsetninger'!$C$58+30*'1.4 Øvrige forutsetninger'!$C$59+60*'1.4 Øvrige forutsetninger'!$C$60+MAXA(0,'1.1 Alternativ A'!Z214-120)*'1.4 Øvrige forutsetninger'!$C$61,IF('1.1 Alternativ A'!Z214&gt;60,15*'1.4 Øvrige forutsetninger'!$C$57+15*'1.4 Øvrige forutsetninger'!$C$58+30*'1.4 Øvrige forutsetninger'!$C$59+MAXA(0,'1.1 Alternativ A'!Z214-60)*'1.4 Øvrige forutsetninger'!$C$60,IF('1.1 Alternativ A'!Z214&gt;30,15*'1.4 Øvrige forutsetninger'!$C$57+15*'1.4 Øvrige forutsetninger'!$C$58+MAXA(0,'1.1 Alternativ A'!Z214-30)*'1.4 Øvrige forutsetninger'!$C$59,IF('1.1 Alternativ A'!Z214&gt;15,15*'1.4 Øvrige forutsetninger'!$C$57+MAXA(0,'1.1 Alternativ A'!Z214-15)*'1.4 Øvrige forutsetninger'!$C$58,'1.1 Alternativ A'!Z214*'1.4 Øvrige forutsetninger'!$C$57)))),0)</f>
        <v>0</v>
      </c>
      <c r="Z24" s="1">
        <f ca="1">IFERROR(IF('1.1 Alternativ A'!AA214&gt;120,15*'1.4 Øvrige forutsetninger'!$C$57+15*'1.4 Øvrige forutsetninger'!$C$58+30*'1.4 Øvrige forutsetninger'!$C$59+60*'1.4 Øvrige forutsetninger'!$C$60+MAXA(0,'1.1 Alternativ A'!AA214-120)*'1.4 Øvrige forutsetninger'!$C$61,IF('1.1 Alternativ A'!AA214&gt;60,15*'1.4 Øvrige forutsetninger'!$C$57+15*'1.4 Øvrige forutsetninger'!$C$58+30*'1.4 Øvrige forutsetninger'!$C$59+MAXA(0,'1.1 Alternativ A'!AA214-60)*'1.4 Øvrige forutsetninger'!$C$60,IF('1.1 Alternativ A'!AA214&gt;30,15*'1.4 Øvrige forutsetninger'!$C$57+15*'1.4 Øvrige forutsetninger'!$C$58+MAXA(0,'1.1 Alternativ A'!AA214-30)*'1.4 Øvrige forutsetninger'!$C$59,IF('1.1 Alternativ A'!AA214&gt;15,15*'1.4 Øvrige forutsetninger'!$C$57+MAXA(0,'1.1 Alternativ A'!AA214-15)*'1.4 Øvrige forutsetninger'!$C$58,'1.1 Alternativ A'!AA214*'1.4 Øvrige forutsetninger'!$C$57)))),0)</f>
        <v>0</v>
      </c>
      <c r="AA24" s="1">
        <f ca="1">IFERROR(IF('1.1 Alternativ A'!AB214&gt;120,15*'1.4 Øvrige forutsetninger'!$C$57+15*'1.4 Øvrige forutsetninger'!$C$58+30*'1.4 Øvrige forutsetninger'!$C$59+60*'1.4 Øvrige forutsetninger'!$C$60+MAXA(0,'1.1 Alternativ A'!AB214-120)*'1.4 Øvrige forutsetninger'!$C$61,IF('1.1 Alternativ A'!AB214&gt;60,15*'1.4 Øvrige forutsetninger'!$C$57+15*'1.4 Øvrige forutsetninger'!$C$58+30*'1.4 Øvrige forutsetninger'!$C$59+MAXA(0,'1.1 Alternativ A'!AB214-60)*'1.4 Øvrige forutsetninger'!$C$60,IF('1.1 Alternativ A'!AB214&gt;30,15*'1.4 Øvrige forutsetninger'!$C$57+15*'1.4 Øvrige forutsetninger'!$C$58+MAXA(0,'1.1 Alternativ A'!AB214-30)*'1.4 Øvrige forutsetninger'!$C$59,IF('1.1 Alternativ A'!AB214&gt;15,15*'1.4 Øvrige forutsetninger'!$C$57+MAXA(0,'1.1 Alternativ A'!AB214-15)*'1.4 Øvrige forutsetninger'!$C$58,'1.1 Alternativ A'!AB214*'1.4 Øvrige forutsetninger'!$C$57)))),0)</f>
        <v>0</v>
      </c>
      <c r="AB24" s="1">
        <f ca="1">IFERROR(IF('1.1 Alternativ A'!AC214&gt;120,15*'1.4 Øvrige forutsetninger'!$C$57+15*'1.4 Øvrige forutsetninger'!$C$58+30*'1.4 Øvrige forutsetninger'!$C$59+60*'1.4 Øvrige forutsetninger'!$C$60+MAXA(0,'1.1 Alternativ A'!AC214-120)*'1.4 Øvrige forutsetninger'!$C$61,IF('1.1 Alternativ A'!AC214&gt;60,15*'1.4 Øvrige forutsetninger'!$C$57+15*'1.4 Øvrige forutsetninger'!$C$58+30*'1.4 Øvrige forutsetninger'!$C$59+MAXA(0,'1.1 Alternativ A'!AC214-60)*'1.4 Øvrige forutsetninger'!$C$60,IF('1.1 Alternativ A'!AC214&gt;30,15*'1.4 Øvrige forutsetninger'!$C$57+15*'1.4 Øvrige forutsetninger'!$C$58+MAXA(0,'1.1 Alternativ A'!AC214-30)*'1.4 Øvrige forutsetninger'!$C$59,IF('1.1 Alternativ A'!AC214&gt;15,15*'1.4 Øvrige forutsetninger'!$C$57+MAXA(0,'1.1 Alternativ A'!AC214-15)*'1.4 Øvrige forutsetninger'!$C$58,'1.1 Alternativ A'!AC214*'1.4 Øvrige forutsetninger'!$C$57)))),0)</f>
        <v>0</v>
      </c>
      <c r="AC24" s="1">
        <f ca="1">IFERROR(IF('1.1 Alternativ A'!AD214&gt;120,15*'1.4 Øvrige forutsetninger'!$C$57+15*'1.4 Øvrige forutsetninger'!$C$58+30*'1.4 Øvrige forutsetninger'!$C$59+60*'1.4 Øvrige forutsetninger'!$C$60+MAXA(0,'1.1 Alternativ A'!AD214-120)*'1.4 Øvrige forutsetninger'!$C$61,IF('1.1 Alternativ A'!AD214&gt;60,15*'1.4 Øvrige forutsetninger'!$C$57+15*'1.4 Øvrige forutsetninger'!$C$58+30*'1.4 Øvrige forutsetninger'!$C$59+MAXA(0,'1.1 Alternativ A'!AD214-60)*'1.4 Øvrige forutsetninger'!$C$60,IF('1.1 Alternativ A'!AD214&gt;30,15*'1.4 Øvrige forutsetninger'!$C$57+15*'1.4 Øvrige forutsetninger'!$C$58+MAXA(0,'1.1 Alternativ A'!AD214-30)*'1.4 Øvrige forutsetninger'!$C$59,IF('1.1 Alternativ A'!AD214&gt;15,15*'1.4 Øvrige forutsetninger'!$C$57+MAXA(0,'1.1 Alternativ A'!AD214-15)*'1.4 Øvrige forutsetninger'!$C$58,'1.1 Alternativ A'!AD214*'1.4 Øvrige forutsetninger'!$C$57)))),0)</f>
        <v>0</v>
      </c>
      <c r="AD24" s="1">
        <f ca="1">IFERROR(IF('1.1 Alternativ A'!AE214&gt;120,15*'1.4 Øvrige forutsetninger'!$C$57+15*'1.4 Øvrige forutsetninger'!$C$58+30*'1.4 Øvrige forutsetninger'!$C$59+60*'1.4 Øvrige forutsetninger'!$C$60+MAXA(0,'1.1 Alternativ A'!AE214-120)*'1.4 Øvrige forutsetninger'!$C$61,IF('1.1 Alternativ A'!AE214&gt;60,15*'1.4 Øvrige forutsetninger'!$C$57+15*'1.4 Øvrige forutsetninger'!$C$58+30*'1.4 Øvrige forutsetninger'!$C$59+MAXA(0,'1.1 Alternativ A'!AE214-60)*'1.4 Øvrige forutsetninger'!$C$60,IF('1.1 Alternativ A'!AE214&gt;30,15*'1.4 Øvrige forutsetninger'!$C$57+15*'1.4 Øvrige forutsetninger'!$C$58+MAXA(0,'1.1 Alternativ A'!AE214-30)*'1.4 Øvrige forutsetninger'!$C$59,IF('1.1 Alternativ A'!AE214&gt;15,15*'1.4 Øvrige forutsetninger'!$C$57+MAXA(0,'1.1 Alternativ A'!AE214-15)*'1.4 Øvrige forutsetninger'!$C$58,'1.1 Alternativ A'!AE214*'1.4 Øvrige forutsetninger'!$C$57)))),0)</f>
        <v>0</v>
      </c>
      <c r="AE24" s="1">
        <f ca="1">IFERROR(IF('1.1 Alternativ A'!AF214&gt;120,15*'1.4 Øvrige forutsetninger'!$C$57+15*'1.4 Øvrige forutsetninger'!$C$58+30*'1.4 Øvrige forutsetninger'!$C$59+60*'1.4 Øvrige forutsetninger'!$C$60+MAXA(0,'1.1 Alternativ A'!AF214-120)*'1.4 Øvrige forutsetninger'!$C$61,IF('1.1 Alternativ A'!AF214&gt;60,15*'1.4 Øvrige forutsetninger'!$C$57+15*'1.4 Øvrige forutsetninger'!$C$58+30*'1.4 Øvrige forutsetninger'!$C$59+MAXA(0,'1.1 Alternativ A'!AF214-60)*'1.4 Øvrige forutsetninger'!$C$60,IF('1.1 Alternativ A'!AF214&gt;30,15*'1.4 Øvrige forutsetninger'!$C$57+15*'1.4 Øvrige forutsetninger'!$C$58+MAXA(0,'1.1 Alternativ A'!AF214-30)*'1.4 Øvrige forutsetninger'!$C$59,IF('1.1 Alternativ A'!AF214&gt;15,15*'1.4 Øvrige forutsetninger'!$C$57+MAXA(0,'1.1 Alternativ A'!AF214-15)*'1.4 Øvrige forutsetninger'!$C$58,'1.1 Alternativ A'!AF214*'1.4 Øvrige forutsetninger'!$C$57)))),0)</f>
        <v>0</v>
      </c>
      <c r="AF24" s="1">
        <f ca="1">IFERROR(IF('1.1 Alternativ A'!AG214&gt;120,15*'1.4 Øvrige forutsetninger'!$C$57+15*'1.4 Øvrige forutsetninger'!$C$58+30*'1.4 Øvrige forutsetninger'!$C$59+60*'1.4 Øvrige forutsetninger'!$C$60+MAXA(0,'1.1 Alternativ A'!AG214-120)*'1.4 Øvrige forutsetninger'!$C$61,IF('1.1 Alternativ A'!AG214&gt;60,15*'1.4 Øvrige forutsetninger'!$C$57+15*'1.4 Øvrige forutsetninger'!$C$58+30*'1.4 Øvrige forutsetninger'!$C$59+MAXA(0,'1.1 Alternativ A'!AG214-60)*'1.4 Øvrige forutsetninger'!$C$60,IF('1.1 Alternativ A'!AG214&gt;30,15*'1.4 Øvrige forutsetninger'!$C$57+15*'1.4 Øvrige forutsetninger'!$C$58+MAXA(0,'1.1 Alternativ A'!AG214-30)*'1.4 Øvrige forutsetninger'!$C$59,IF('1.1 Alternativ A'!AG214&gt;15,15*'1.4 Øvrige forutsetninger'!$C$57+MAXA(0,'1.1 Alternativ A'!AG214-15)*'1.4 Øvrige forutsetninger'!$C$58,'1.1 Alternativ A'!AG214*'1.4 Øvrige forutsetninger'!$C$57)))),0)</f>
        <v>0</v>
      </c>
    </row>
    <row r="25" spans="2:32" x14ac:dyDescent="0.2">
      <c r="B25" s="1" t="str">
        <f ca="1">IF(OFFSET('1.1 Alternativ A'!$E$19,0,ROW()-ROW($B$12))&gt;0,OFFSET('1.1 Alternativ A'!$E$19,0,ROW()-ROW($B$12)),"")</f>
        <v/>
      </c>
      <c r="C25" s="1">
        <f ca="1">IFERROR(IF('1.1 Alternativ A'!D215&gt;120,15*'1.4 Øvrige forutsetninger'!$C$57+15*'1.4 Øvrige forutsetninger'!$C$58+30*'1.4 Øvrige forutsetninger'!$C$59+60*'1.4 Øvrige forutsetninger'!$C$60+MAXA(0,'1.1 Alternativ A'!D215-120)*'1.4 Øvrige forutsetninger'!$C$61,IF('1.1 Alternativ A'!D215&gt;60,15*'1.4 Øvrige forutsetninger'!$C$57+15*'1.4 Øvrige forutsetninger'!$C$58+30*'1.4 Øvrige forutsetninger'!$C$59+MAXA(0,'1.1 Alternativ A'!D215-60)*'1.4 Øvrige forutsetninger'!$C$60,IF('1.1 Alternativ A'!D215&gt;30,15*'1.4 Øvrige forutsetninger'!$C$57+15*'1.4 Øvrige forutsetninger'!$C$58+MAXA(0,'1.1 Alternativ A'!D215-30)*'1.4 Øvrige forutsetninger'!$C$59,IF('1.1 Alternativ A'!D215&gt;15,15*'1.4 Øvrige forutsetninger'!$C$57+MAXA(0,'1.1 Alternativ A'!D215-15)*'1.4 Øvrige forutsetninger'!$C$58,'1.1 Alternativ A'!D215*'1.4 Øvrige forutsetninger'!$C$57)))),0)</f>
        <v>0</v>
      </c>
      <c r="D25" s="1">
        <f ca="1">IFERROR(IF('1.1 Alternativ A'!E215&gt;120,15*'1.4 Øvrige forutsetninger'!$C$57+15*'1.4 Øvrige forutsetninger'!$C$58+30*'1.4 Øvrige forutsetninger'!$C$59+60*'1.4 Øvrige forutsetninger'!$C$60+MAXA(0,'1.1 Alternativ A'!E215-120)*'1.4 Øvrige forutsetninger'!$C$61,IF('1.1 Alternativ A'!E215&gt;60,15*'1.4 Øvrige forutsetninger'!$C$57+15*'1.4 Øvrige forutsetninger'!$C$58+30*'1.4 Øvrige forutsetninger'!$C$59+MAXA(0,'1.1 Alternativ A'!E215-60)*'1.4 Øvrige forutsetninger'!$C$60,IF('1.1 Alternativ A'!E215&gt;30,15*'1.4 Øvrige forutsetninger'!$C$57+15*'1.4 Øvrige forutsetninger'!$C$58+MAXA(0,'1.1 Alternativ A'!E215-30)*'1.4 Øvrige forutsetninger'!$C$59,IF('1.1 Alternativ A'!E215&gt;15,15*'1.4 Øvrige forutsetninger'!$C$57+MAXA(0,'1.1 Alternativ A'!E215-15)*'1.4 Øvrige forutsetninger'!$C$58,'1.1 Alternativ A'!E215*'1.4 Øvrige forutsetninger'!$C$57)))),0)</f>
        <v>0</v>
      </c>
      <c r="E25" s="1">
        <f ca="1">IFERROR(IF('1.1 Alternativ A'!F215&gt;120,15*'1.4 Øvrige forutsetninger'!$C$57+15*'1.4 Øvrige forutsetninger'!$C$58+30*'1.4 Øvrige forutsetninger'!$C$59+60*'1.4 Øvrige forutsetninger'!$C$60+MAXA(0,'1.1 Alternativ A'!F215-120)*'1.4 Øvrige forutsetninger'!$C$61,IF('1.1 Alternativ A'!F215&gt;60,15*'1.4 Øvrige forutsetninger'!$C$57+15*'1.4 Øvrige forutsetninger'!$C$58+30*'1.4 Øvrige forutsetninger'!$C$59+MAXA(0,'1.1 Alternativ A'!F215-60)*'1.4 Øvrige forutsetninger'!$C$60,IF('1.1 Alternativ A'!F215&gt;30,15*'1.4 Øvrige forutsetninger'!$C$57+15*'1.4 Øvrige forutsetninger'!$C$58+MAXA(0,'1.1 Alternativ A'!F215-30)*'1.4 Øvrige forutsetninger'!$C$59,IF('1.1 Alternativ A'!F215&gt;15,15*'1.4 Øvrige forutsetninger'!$C$57+MAXA(0,'1.1 Alternativ A'!F215-15)*'1.4 Øvrige forutsetninger'!$C$58,'1.1 Alternativ A'!F215*'1.4 Øvrige forutsetninger'!$C$57)))),0)</f>
        <v>0</v>
      </c>
      <c r="F25" s="1">
        <f ca="1">IFERROR(IF('1.1 Alternativ A'!G215&gt;120,15*'1.4 Øvrige forutsetninger'!$C$57+15*'1.4 Øvrige forutsetninger'!$C$58+30*'1.4 Øvrige forutsetninger'!$C$59+60*'1.4 Øvrige forutsetninger'!$C$60+MAXA(0,'1.1 Alternativ A'!G215-120)*'1.4 Øvrige forutsetninger'!$C$61,IF('1.1 Alternativ A'!G215&gt;60,15*'1.4 Øvrige forutsetninger'!$C$57+15*'1.4 Øvrige forutsetninger'!$C$58+30*'1.4 Øvrige forutsetninger'!$C$59+MAXA(0,'1.1 Alternativ A'!G215-60)*'1.4 Øvrige forutsetninger'!$C$60,IF('1.1 Alternativ A'!G215&gt;30,15*'1.4 Øvrige forutsetninger'!$C$57+15*'1.4 Øvrige forutsetninger'!$C$58+MAXA(0,'1.1 Alternativ A'!G215-30)*'1.4 Øvrige forutsetninger'!$C$59,IF('1.1 Alternativ A'!G215&gt;15,15*'1.4 Øvrige forutsetninger'!$C$57+MAXA(0,'1.1 Alternativ A'!G215-15)*'1.4 Øvrige forutsetninger'!$C$58,'1.1 Alternativ A'!G215*'1.4 Øvrige forutsetninger'!$C$57)))),0)</f>
        <v>0</v>
      </c>
      <c r="G25" s="1">
        <f ca="1">IFERROR(IF('1.1 Alternativ A'!H215&gt;120,15*'1.4 Øvrige forutsetninger'!$C$57+15*'1.4 Øvrige forutsetninger'!$C$58+30*'1.4 Øvrige forutsetninger'!$C$59+60*'1.4 Øvrige forutsetninger'!$C$60+MAXA(0,'1.1 Alternativ A'!H215-120)*'1.4 Øvrige forutsetninger'!$C$61,IF('1.1 Alternativ A'!H215&gt;60,15*'1.4 Øvrige forutsetninger'!$C$57+15*'1.4 Øvrige forutsetninger'!$C$58+30*'1.4 Øvrige forutsetninger'!$C$59+MAXA(0,'1.1 Alternativ A'!H215-60)*'1.4 Øvrige forutsetninger'!$C$60,IF('1.1 Alternativ A'!H215&gt;30,15*'1.4 Øvrige forutsetninger'!$C$57+15*'1.4 Øvrige forutsetninger'!$C$58+MAXA(0,'1.1 Alternativ A'!H215-30)*'1.4 Øvrige forutsetninger'!$C$59,IF('1.1 Alternativ A'!H215&gt;15,15*'1.4 Øvrige forutsetninger'!$C$57+MAXA(0,'1.1 Alternativ A'!H215-15)*'1.4 Øvrige forutsetninger'!$C$58,'1.1 Alternativ A'!H215*'1.4 Øvrige forutsetninger'!$C$57)))),0)</f>
        <v>0</v>
      </c>
      <c r="H25" s="1">
        <f ca="1">IFERROR(IF('1.1 Alternativ A'!I215&gt;120,15*'1.4 Øvrige forutsetninger'!$C$57+15*'1.4 Øvrige forutsetninger'!$C$58+30*'1.4 Øvrige forutsetninger'!$C$59+60*'1.4 Øvrige forutsetninger'!$C$60+MAXA(0,'1.1 Alternativ A'!I215-120)*'1.4 Øvrige forutsetninger'!$C$61,IF('1.1 Alternativ A'!I215&gt;60,15*'1.4 Øvrige forutsetninger'!$C$57+15*'1.4 Øvrige forutsetninger'!$C$58+30*'1.4 Øvrige forutsetninger'!$C$59+MAXA(0,'1.1 Alternativ A'!I215-60)*'1.4 Øvrige forutsetninger'!$C$60,IF('1.1 Alternativ A'!I215&gt;30,15*'1.4 Øvrige forutsetninger'!$C$57+15*'1.4 Øvrige forutsetninger'!$C$58+MAXA(0,'1.1 Alternativ A'!I215-30)*'1.4 Øvrige forutsetninger'!$C$59,IF('1.1 Alternativ A'!I215&gt;15,15*'1.4 Øvrige forutsetninger'!$C$57+MAXA(0,'1.1 Alternativ A'!I215-15)*'1.4 Øvrige forutsetninger'!$C$58,'1.1 Alternativ A'!I215*'1.4 Øvrige forutsetninger'!$C$57)))),0)</f>
        <v>0</v>
      </c>
      <c r="I25" s="1">
        <f ca="1">IFERROR(IF('1.1 Alternativ A'!J215&gt;120,15*'1.4 Øvrige forutsetninger'!$C$57+15*'1.4 Øvrige forutsetninger'!$C$58+30*'1.4 Øvrige forutsetninger'!$C$59+60*'1.4 Øvrige forutsetninger'!$C$60+MAXA(0,'1.1 Alternativ A'!J215-120)*'1.4 Øvrige forutsetninger'!$C$61,IF('1.1 Alternativ A'!J215&gt;60,15*'1.4 Øvrige forutsetninger'!$C$57+15*'1.4 Øvrige forutsetninger'!$C$58+30*'1.4 Øvrige forutsetninger'!$C$59+MAXA(0,'1.1 Alternativ A'!J215-60)*'1.4 Øvrige forutsetninger'!$C$60,IF('1.1 Alternativ A'!J215&gt;30,15*'1.4 Øvrige forutsetninger'!$C$57+15*'1.4 Øvrige forutsetninger'!$C$58+MAXA(0,'1.1 Alternativ A'!J215-30)*'1.4 Øvrige forutsetninger'!$C$59,IF('1.1 Alternativ A'!J215&gt;15,15*'1.4 Øvrige forutsetninger'!$C$57+MAXA(0,'1.1 Alternativ A'!J215-15)*'1.4 Øvrige forutsetninger'!$C$58,'1.1 Alternativ A'!J215*'1.4 Øvrige forutsetninger'!$C$57)))),0)</f>
        <v>0</v>
      </c>
      <c r="J25" s="1">
        <f ca="1">IFERROR(IF('1.1 Alternativ A'!K215&gt;120,15*'1.4 Øvrige forutsetninger'!$C$57+15*'1.4 Øvrige forutsetninger'!$C$58+30*'1.4 Øvrige forutsetninger'!$C$59+60*'1.4 Øvrige forutsetninger'!$C$60+MAXA(0,'1.1 Alternativ A'!K215-120)*'1.4 Øvrige forutsetninger'!$C$61,IF('1.1 Alternativ A'!K215&gt;60,15*'1.4 Øvrige forutsetninger'!$C$57+15*'1.4 Øvrige forutsetninger'!$C$58+30*'1.4 Øvrige forutsetninger'!$C$59+MAXA(0,'1.1 Alternativ A'!K215-60)*'1.4 Øvrige forutsetninger'!$C$60,IF('1.1 Alternativ A'!K215&gt;30,15*'1.4 Øvrige forutsetninger'!$C$57+15*'1.4 Øvrige forutsetninger'!$C$58+MAXA(0,'1.1 Alternativ A'!K215-30)*'1.4 Øvrige forutsetninger'!$C$59,IF('1.1 Alternativ A'!K215&gt;15,15*'1.4 Øvrige forutsetninger'!$C$57+MAXA(0,'1.1 Alternativ A'!K215-15)*'1.4 Øvrige forutsetninger'!$C$58,'1.1 Alternativ A'!K215*'1.4 Øvrige forutsetninger'!$C$57)))),0)</f>
        <v>0</v>
      </c>
      <c r="K25" s="1">
        <f ca="1">IFERROR(IF('1.1 Alternativ A'!L215&gt;120,15*'1.4 Øvrige forutsetninger'!$C$57+15*'1.4 Øvrige forutsetninger'!$C$58+30*'1.4 Øvrige forutsetninger'!$C$59+60*'1.4 Øvrige forutsetninger'!$C$60+MAXA(0,'1.1 Alternativ A'!L215-120)*'1.4 Øvrige forutsetninger'!$C$61,IF('1.1 Alternativ A'!L215&gt;60,15*'1.4 Øvrige forutsetninger'!$C$57+15*'1.4 Øvrige forutsetninger'!$C$58+30*'1.4 Øvrige forutsetninger'!$C$59+MAXA(0,'1.1 Alternativ A'!L215-60)*'1.4 Øvrige forutsetninger'!$C$60,IF('1.1 Alternativ A'!L215&gt;30,15*'1.4 Øvrige forutsetninger'!$C$57+15*'1.4 Øvrige forutsetninger'!$C$58+MAXA(0,'1.1 Alternativ A'!L215-30)*'1.4 Øvrige forutsetninger'!$C$59,IF('1.1 Alternativ A'!L215&gt;15,15*'1.4 Øvrige forutsetninger'!$C$57+MAXA(0,'1.1 Alternativ A'!L215-15)*'1.4 Øvrige forutsetninger'!$C$58,'1.1 Alternativ A'!L215*'1.4 Øvrige forutsetninger'!$C$57)))),0)</f>
        <v>0</v>
      </c>
      <c r="L25" s="1">
        <f ca="1">IFERROR(IF('1.1 Alternativ A'!M215&gt;120,15*'1.4 Øvrige forutsetninger'!$C$57+15*'1.4 Øvrige forutsetninger'!$C$58+30*'1.4 Øvrige forutsetninger'!$C$59+60*'1.4 Øvrige forutsetninger'!$C$60+MAXA(0,'1.1 Alternativ A'!M215-120)*'1.4 Øvrige forutsetninger'!$C$61,IF('1.1 Alternativ A'!M215&gt;60,15*'1.4 Øvrige forutsetninger'!$C$57+15*'1.4 Øvrige forutsetninger'!$C$58+30*'1.4 Øvrige forutsetninger'!$C$59+MAXA(0,'1.1 Alternativ A'!M215-60)*'1.4 Øvrige forutsetninger'!$C$60,IF('1.1 Alternativ A'!M215&gt;30,15*'1.4 Øvrige forutsetninger'!$C$57+15*'1.4 Øvrige forutsetninger'!$C$58+MAXA(0,'1.1 Alternativ A'!M215-30)*'1.4 Øvrige forutsetninger'!$C$59,IF('1.1 Alternativ A'!M215&gt;15,15*'1.4 Øvrige forutsetninger'!$C$57+MAXA(0,'1.1 Alternativ A'!M215-15)*'1.4 Øvrige forutsetninger'!$C$58,'1.1 Alternativ A'!M215*'1.4 Øvrige forutsetninger'!$C$57)))),0)</f>
        <v>0</v>
      </c>
      <c r="M25" s="1">
        <f ca="1">IFERROR(IF('1.1 Alternativ A'!N215&gt;120,15*'1.4 Øvrige forutsetninger'!$C$57+15*'1.4 Øvrige forutsetninger'!$C$58+30*'1.4 Øvrige forutsetninger'!$C$59+60*'1.4 Øvrige forutsetninger'!$C$60+MAXA(0,'1.1 Alternativ A'!N215-120)*'1.4 Øvrige forutsetninger'!$C$61,IF('1.1 Alternativ A'!N215&gt;60,15*'1.4 Øvrige forutsetninger'!$C$57+15*'1.4 Øvrige forutsetninger'!$C$58+30*'1.4 Øvrige forutsetninger'!$C$59+MAXA(0,'1.1 Alternativ A'!N215-60)*'1.4 Øvrige forutsetninger'!$C$60,IF('1.1 Alternativ A'!N215&gt;30,15*'1.4 Øvrige forutsetninger'!$C$57+15*'1.4 Øvrige forutsetninger'!$C$58+MAXA(0,'1.1 Alternativ A'!N215-30)*'1.4 Øvrige forutsetninger'!$C$59,IF('1.1 Alternativ A'!N215&gt;15,15*'1.4 Øvrige forutsetninger'!$C$57+MAXA(0,'1.1 Alternativ A'!N215-15)*'1.4 Øvrige forutsetninger'!$C$58,'1.1 Alternativ A'!N215*'1.4 Øvrige forutsetninger'!$C$57)))),0)</f>
        <v>0</v>
      </c>
      <c r="N25" s="1">
        <f ca="1">IFERROR(IF('1.1 Alternativ A'!O215&gt;120,15*'1.4 Øvrige forutsetninger'!$C$57+15*'1.4 Øvrige forutsetninger'!$C$58+30*'1.4 Øvrige forutsetninger'!$C$59+60*'1.4 Øvrige forutsetninger'!$C$60+MAXA(0,'1.1 Alternativ A'!O215-120)*'1.4 Øvrige forutsetninger'!$C$61,IF('1.1 Alternativ A'!O215&gt;60,15*'1.4 Øvrige forutsetninger'!$C$57+15*'1.4 Øvrige forutsetninger'!$C$58+30*'1.4 Øvrige forutsetninger'!$C$59+MAXA(0,'1.1 Alternativ A'!O215-60)*'1.4 Øvrige forutsetninger'!$C$60,IF('1.1 Alternativ A'!O215&gt;30,15*'1.4 Øvrige forutsetninger'!$C$57+15*'1.4 Øvrige forutsetninger'!$C$58+MAXA(0,'1.1 Alternativ A'!O215-30)*'1.4 Øvrige forutsetninger'!$C$59,IF('1.1 Alternativ A'!O215&gt;15,15*'1.4 Øvrige forutsetninger'!$C$57+MAXA(0,'1.1 Alternativ A'!O215-15)*'1.4 Øvrige forutsetninger'!$C$58,'1.1 Alternativ A'!O215*'1.4 Øvrige forutsetninger'!$C$57)))),0)</f>
        <v>0</v>
      </c>
      <c r="O25" s="1">
        <f ca="1">IFERROR(IF('1.1 Alternativ A'!P215&gt;120,15*'1.4 Øvrige forutsetninger'!$C$57+15*'1.4 Øvrige forutsetninger'!$C$58+30*'1.4 Øvrige forutsetninger'!$C$59+60*'1.4 Øvrige forutsetninger'!$C$60+MAXA(0,'1.1 Alternativ A'!P215-120)*'1.4 Øvrige forutsetninger'!$C$61,IF('1.1 Alternativ A'!P215&gt;60,15*'1.4 Øvrige forutsetninger'!$C$57+15*'1.4 Øvrige forutsetninger'!$C$58+30*'1.4 Øvrige forutsetninger'!$C$59+MAXA(0,'1.1 Alternativ A'!P215-60)*'1.4 Øvrige forutsetninger'!$C$60,IF('1.1 Alternativ A'!P215&gt;30,15*'1.4 Øvrige forutsetninger'!$C$57+15*'1.4 Øvrige forutsetninger'!$C$58+MAXA(0,'1.1 Alternativ A'!P215-30)*'1.4 Øvrige forutsetninger'!$C$59,IF('1.1 Alternativ A'!P215&gt;15,15*'1.4 Øvrige forutsetninger'!$C$57+MAXA(0,'1.1 Alternativ A'!P215-15)*'1.4 Øvrige forutsetninger'!$C$58,'1.1 Alternativ A'!P215*'1.4 Øvrige forutsetninger'!$C$57)))),0)</f>
        <v>0</v>
      </c>
      <c r="P25" s="1">
        <f ca="1">IFERROR(IF('1.1 Alternativ A'!Q215&gt;120,15*'1.4 Øvrige forutsetninger'!$C$57+15*'1.4 Øvrige forutsetninger'!$C$58+30*'1.4 Øvrige forutsetninger'!$C$59+60*'1.4 Øvrige forutsetninger'!$C$60+MAXA(0,'1.1 Alternativ A'!Q215-120)*'1.4 Øvrige forutsetninger'!$C$61,IF('1.1 Alternativ A'!Q215&gt;60,15*'1.4 Øvrige forutsetninger'!$C$57+15*'1.4 Øvrige forutsetninger'!$C$58+30*'1.4 Øvrige forutsetninger'!$C$59+MAXA(0,'1.1 Alternativ A'!Q215-60)*'1.4 Øvrige forutsetninger'!$C$60,IF('1.1 Alternativ A'!Q215&gt;30,15*'1.4 Øvrige forutsetninger'!$C$57+15*'1.4 Øvrige forutsetninger'!$C$58+MAXA(0,'1.1 Alternativ A'!Q215-30)*'1.4 Øvrige forutsetninger'!$C$59,IF('1.1 Alternativ A'!Q215&gt;15,15*'1.4 Øvrige forutsetninger'!$C$57+MAXA(0,'1.1 Alternativ A'!Q215-15)*'1.4 Øvrige forutsetninger'!$C$58,'1.1 Alternativ A'!Q215*'1.4 Øvrige forutsetninger'!$C$57)))),0)</f>
        <v>0</v>
      </c>
      <c r="Q25" s="1">
        <f ca="1">IFERROR(IF('1.1 Alternativ A'!R215&gt;120,15*'1.4 Øvrige forutsetninger'!$C$57+15*'1.4 Øvrige forutsetninger'!$C$58+30*'1.4 Øvrige forutsetninger'!$C$59+60*'1.4 Øvrige forutsetninger'!$C$60+MAXA(0,'1.1 Alternativ A'!R215-120)*'1.4 Øvrige forutsetninger'!$C$61,IF('1.1 Alternativ A'!R215&gt;60,15*'1.4 Øvrige forutsetninger'!$C$57+15*'1.4 Øvrige forutsetninger'!$C$58+30*'1.4 Øvrige forutsetninger'!$C$59+MAXA(0,'1.1 Alternativ A'!R215-60)*'1.4 Øvrige forutsetninger'!$C$60,IF('1.1 Alternativ A'!R215&gt;30,15*'1.4 Øvrige forutsetninger'!$C$57+15*'1.4 Øvrige forutsetninger'!$C$58+MAXA(0,'1.1 Alternativ A'!R215-30)*'1.4 Øvrige forutsetninger'!$C$59,IF('1.1 Alternativ A'!R215&gt;15,15*'1.4 Øvrige forutsetninger'!$C$57+MAXA(0,'1.1 Alternativ A'!R215-15)*'1.4 Øvrige forutsetninger'!$C$58,'1.1 Alternativ A'!R215*'1.4 Øvrige forutsetninger'!$C$57)))),0)</f>
        <v>0</v>
      </c>
      <c r="R25" s="1">
        <f ca="1">IFERROR(IF('1.1 Alternativ A'!S215&gt;120,15*'1.4 Øvrige forutsetninger'!$C$57+15*'1.4 Øvrige forutsetninger'!$C$58+30*'1.4 Øvrige forutsetninger'!$C$59+60*'1.4 Øvrige forutsetninger'!$C$60+MAXA(0,'1.1 Alternativ A'!S215-120)*'1.4 Øvrige forutsetninger'!$C$61,IF('1.1 Alternativ A'!S215&gt;60,15*'1.4 Øvrige forutsetninger'!$C$57+15*'1.4 Øvrige forutsetninger'!$C$58+30*'1.4 Øvrige forutsetninger'!$C$59+MAXA(0,'1.1 Alternativ A'!S215-60)*'1.4 Øvrige forutsetninger'!$C$60,IF('1.1 Alternativ A'!S215&gt;30,15*'1.4 Øvrige forutsetninger'!$C$57+15*'1.4 Øvrige forutsetninger'!$C$58+MAXA(0,'1.1 Alternativ A'!S215-30)*'1.4 Øvrige forutsetninger'!$C$59,IF('1.1 Alternativ A'!S215&gt;15,15*'1.4 Øvrige forutsetninger'!$C$57+MAXA(0,'1.1 Alternativ A'!S215-15)*'1.4 Øvrige forutsetninger'!$C$58,'1.1 Alternativ A'!S215*'1.4 Øvrige forutsetninger'!$C$57)))),0)</f>
        <v>0</v>
      </c>
      <c r="S25" s="1">
        <f ca="1">IFERROR(IF('1.1 Alternativ A'!T215&gt;120,15*'1.4 Øvrige forutsetninger'!$C$57+15*'1.4 Øvrige forutsetninger'!$C$58+30*'1.4 Øvrige forutsetninger'!$C$59+60*'1.4 Øvrige forutsetninger'!$C$60+MAXA(0,'1.1 Alternativ A'!T215-120)*'1.4 Øvrige forutsetninger'!$C$61,IF('1.1 Alternativ A'!T215&gt;60,15*'1.4 Øvrige forutsetninger'!$C$57+15*'1.4 Øvrige forutsetninger'!$C$58+30*'1.4 Øvrige forutsetninger'!$C$59+MAXA(0,'1.1 Alternativ A'!T215-60)*'1.4 Øvrige forutsetninger'!$C$60,IF('1.1 Alternativ A'!T215&gt;30,15*'1.4 Øvrige forutsetninger'!$C$57+15*'1.4 Øvrige forutsetninger'!$C$58+MAXA(0,'1.1 Alternativ A'!T215-30)*'1.4 Øvrige forutsetninger'!$C$59,IF('1.1 Alternativ A'!T215&gt;15,15*'1.4 Øvrige forutsetninger'!$C$57+MAXA(0,'1.1 Alternativ A'!T215-15)*'1.4 Øvrige forutsetninger'!$C$58,'1.1 Alternativ A'!T215*'1.4 Øvrige forutsetninger'!$C$57)))),0)</f>
        <v>0</v>
      </c>
      <c r="T25" s="1">
        <f ca="1">IFERROR(IF('1.1 Alternativ A'!U215&gt;120,15*'1.4 Øvrige forutsetninger'!$C$57+15*'1.4 Øvrige forutsetninger'!$C$58+30*'1.4 Øvrige forutsetninger'!$C$59+60*'1.4 Øvrige forutsetninger'!$C$60+MAXA(0,'1.1 Alternativ A'!U215-120)*'1.4 Øvrige forutsetninger'!$C$61,IF('1.1 Alternativ A'!U215&gt;60,15*'1.4 Øvrige forutsetninger'!$C$57+15*'1.4 Øvrige forutsetninger'!$C$58+30*'1.4 Øvrige forutsetninger'!$C$59+MAXA(0,'1.1 Alternativ A'!U215-60)*'1.4 Øvrige forutsetninger'!$C$60,IF('1.1 Alternativ A'!U215&gt;30,15*'1.4 Øvrige forutsetninger'!$C$57+15*'1.4 Øvrige forutsetninger'!$C$58+MAXA(0,'1.1 Alternativ A'!U215-30)*'1.4 Øvrige forutsetninger'!$C$59,IF('1.1 Alternativ A'!U215&gt;15,15*'1.4 Øvrige forutsetninger'!$C$57+MAXA(0,'1.1 Alternativ A'!U215-15)*'1.4 Øvrige forutsetninger'!$C$58,'1.1 Alternativ A'!U215*'1.4 Øvrige forutsetninger'!$C$57)))),0)</f>
        <v>0</v>
      </c>
      <c r="U25" s="1">
        <f ca="1">IFERROR(IF('1.1 Alternativ A'!V215&gt;120,15*'1.4 Øvrige forutsetninger'!$C$57+15*'1.4 Øvrige forutsetninger'!$C$58+30*'1.4 Øvrige forutsetninger'!$C$59+60*'1.4 Øvrige forutsetninger'!$C$60+MAXA(0,'1.1 Alternativ A'!V215-120)*'1.4 Øvrige forutsetninger'!$C$61,IF('1.1 Alternativ A'!V215&gt;60,15*'1.4 Øvrige forutsetninger'!$C$57+15*'1.4 Øvrige forutsetninger'!$C$58+30*'1.4 Øvrige forutsetninger'!$C$59+MAXA(0,'1.1 Alternativ A'!V215-60)*'1.4 Øvrige forutsetninger'!$C$60,IF('1.1 Alternativ A'!V215&gt;30,15*'1.4 Øvrige forutsetninger'!$C$57+15*'1.4 Øvrige forutsetninger'!$C$58+MAXA(0,'1.1 Alternativ A'!V215-30)*'1.4 Øvrige forutsetninger'!$C$59,IF('1.1 Alternativ A'!V215&gt;15,15*'1.4 Øvrige forutsetninger'!$C$57+MAXA(0,'1.1 Alternativ A'!V215-15)*'1.4 Øvrige forutsetninger'!$C$58,'1.1 Alternativ A'!V215*'1.4 Øvrige forutsetninger'!$C$57)))),0)</f>
        <v>0</v>
      </c>
      <c r="V25" s="1">
        <f ca="1">IFERROR(IF('1.1 Alternativ A'!W215&gt;120,15*'1.4 Øvrige forutsetninger'!$C$57+15*'1.4 Øvrige forutsetninger'!$C$58+30*'1.4 Øvrige forutsetninger'!$C$59+60*'1.4 Øvrige forutsetninger'!$C$60+MAXA(0,'1.1 Alternativ A'!W215-120)*'1.4 Øvrige forutsetninger'!$C$61,IF('1.1 Alternativ A'!W215&gt;60,15*'1.4 Øvrige forutsetninger'!$C$57+15*'1.4 Øvrige forutsetninger'!$C$58+30*'1.4 Øvrige forutsetninger'!$C$59+MAXA(0,'1.1 Alternativ A'!W215-60)*'1.4 Øvrige forutsetninger'!$C$60,IF('1.1 Alternativ A'!W215&gt;30,15*'1.4 Øvrige forutsetninger'!$C$57+15*'1.4 Øvrige forutsetninger'!$C$58+MAXA(0,'1.1 Alternativ A'!W215-30)*'1.4 Øvrige forutsetninger'!$C$59,IF('1.1 Alternativ A'!W215&gt;15,15*'1.4 Øvrige forutsetninger'!$C$57+MAXA(0,'1.1 Alternativ A'!W215-15)*'1.4 Øvrige forutsetninger'!$C$58,'1.1 Alternativ A'!W215*'1.4 Øvrige forutsetninger'!$C$57)))),0)</f>
        <v>0</v>
      </c>
      <c r="W25" s="1">
        <f ca="1">IFERROR(IF('1.1 Alternativ A'!X215&gt;120,15*'1.4 Øvrige forutsetninger'!$C$57+15*'1.4 Øvrige forutsetninger'!$C$58+30*'1.4 Øvrige forutsetninger'!$C$59+60*'1.4 Øvrige forutsetninger'!$C$60+MAXA(0,'1.1 Alternativ A'!X215-120)*'1.4 Øvrige forutsetninger'!$C$61,IF('1.1 Alternativ A'!X215&gt;60,15*'1.4 Øvrige forutsetninger'!$C$57+15*'1.4 Øvrige forutsetninger'!$C$58+30*'1.4 Øvrige forutsetninger'!$C$59+MAXA(0,'1.1 Alternativ A'!X215-60)*'1.4 Øvrige forutsetninger'!$C$60,IF('1.1 Alternativ A'!X215&gt;30,15*'1.4 Øvrige forutsetninger'!$C$57+15*'1.4 Øvrige forutsetninger'!$C$58+MAXA(0,'1.1 Alternativ A'!X215-30)*'1.4 Øvrige forutsetninger'!$C$59,IF('1.1 Alternativ A'!X215&gt;15,15*'1.4 Øvrige forutsetninger'!$C$57+MAXA(0,'1.1 Alternativ A'!X215-15)*'1.4 Øvrige forutsetninger'!$C$58,'1.1 Alternativ A'!X215*'1.4 Øvrige forutsetninger'!$C$57)))),0)</f>
        <v>0</v>
      </c>
      <c r="X25" s="1">
        <f ca="1">IFERROR(IF('1.1 Alternativ A'!Y215&gt;120,15*'1.4 Øvrige forutsetninger'!$C$57+15*'1.4 Øvrige forutsetninger'!$C$58+30*'1.4 Øvrige forutsetninger'!$C$59+60*'1.4 Øvrige forutsetninger'!$C$60+MAXA(0,'1.1 Alternativ A'!Y215-120)*'1.4 Øvrige forutsetninger'!$C$61,IF('1.1 Alternativ A'!Y215&gt;60,15*'1.4 Øvrige forutsetninger'!$C$57+15*'1.4 Øvrige forutsetninger'!$C$58+30*'1.4 Øvrige forutsetninger'!$C$59+MAXA(0,'1.1 Alternativ A'!Y215-60)*'1.4 Øvrige forutsetninger'!$C$60,IF('1.1 Alternativ A'!Y215&gt;30,15*'1.4 Øvrige forutsetninger'!$C$57+15*'1.4 Øvrige forutsetninger'!$C$58+MAXA(0,'1.1 Alternativ A'!Y215-30)*'1.4 Øvrige forutsetninger'!$C$59,IF('1.1 Alternativ A'!Y215&gt;15,15*'1.4 Øvrige forutsetninger'!$C$57+MAXA(0,'1.1 Alternativ A'!Y215-15)*'1.4 Øvrige forutsetninger'!$C$58,'1.1 Alternativ A'!Y215*'1.4 Øvrige forutsetninger'!$C$57)))),0)</f>
        <v>0</v>
      </c>
      <c r="Y25" s="1">
        <f ca="1">IFERROR(IF('1.1 Alternativ A'!Z215&gt;120,15*'1.4 Øvrige forutsetninger'!$C$57+15*'1.4 Øvrige forutsetninger'!$C$58+30*'1.4 Øvrige forutsetninger'!$C$59+60*'1.4 Øvrige forutsetninger'!$C$60+MAXA(0,'1.1 Alternativ A'!Z215-120)*'1.4 Øvrige forutsetninger'!$C$61,IF('1.1 Alternativ A'!Z215&gt;60,15*'1.4 Øvrige forutsetninger'!$C$57+15*'1.4 Øvrige forutsetninger'!$C$58+30*'1.4 Øvrige forutsetninger'!$C$59+MAXA(0,'1.1 Alternativ A'!Z215-60)*'1.4 Øvrige forutsetninger'!$C$60,IF('1.1 Alternativ A'!Z215&gt;30,15*'1.4 Øvrige forutsetninger'!$C$57+15*'1.4 Øvrige forutsetninger'!$C$58+MAXA(0,'1.1 Alternativ A'!Z215-30)*'1.4 Øvrige forutsetninger'!$C$59,IF('1.1 Alternativ A'!Z215&gt;15,15*'1.4 Øvrige forutsetninger'!$C$57+MAXA(0,'1.1 Alternativ A'!Z215-15)*'1.4 Øvrige forutsetninger'!$C$58,'1.1 Alternativ A'!Z215*'1.4 Øvrige forutsetninger'!$C$57)))),0)</f>
        <v>0</v>
      </c>
      <c r="Z25" s="1">
        <f ca="1">IFERROR(IF('1.1 Alternativ A'!AA215&gt;120,15*'1.4 Øvrige forutsetninger'!$C$57+15*'1.4 Øvrige forutsetninger'!$C$58+30*'1.4 Øvrige forutsetninger'!$C$59+60*'1.4 Øvrige forutsetninger'!$C$60+MAXA(0,'1.1 Alternativ A'!AA215-120)*'1.4 Øvrige forutsetninger'!$C$61,IF('1.1 Alternativ A'!AA215&gt;60,15*'1.4 Øvrige forutsetninger'!$C$57+15*'1.4 Øvrige forutsetninger'!$C$58+30*'1.4 Øvrige forutsetninger'!$C$59+MAXA(0,'1.1 Alternativ A'!AA215-60)*'1.4 Øvrige forutsetninger'!$C$60,IF('1.1 Alternativ A'!AA215&gt;30,15*'1.4 Øvrige forutsetninger'!$C$57+15*'1.4 Øvrige forutsetninger'!$C$58+MAXA(0,'1.1 Alternativ A'!AA215-30)*'1.4 Øvrige forutsetninger'!$C$59,IF('1.1 Alternativ A'!AA215&gt;15,15*'1.4 Øvrige forutsetninger'!$C$57+MAXA(0,'1.1 Alternativ A'!AA215-15)*'1.4 Øvrige forutsetninger'!$C$58,'1.1 Alternativ A'!AA215*'1.4 Øvrige forutsetninger'!$C$57)))),0)</f>
        <v>0</v>
      </c>
      <c r="AA25" s="1">
        <f ca="1">IFERROR(IF('1.1 Alternativ A'!AB215&gt;120,15*'1.4 Øvrige forutsetninger'!$C$57+15*'1.4 Øvrige forutsetninger'!$C$58+30*'1.4 Øvrige forutsetninger'!$C$59+60*'1.4 Øvrige forutsetninger'!$C$60+MAXA(0,'1.1 Alternativ A'!AB215-120)*'1.4 Øvrige forutsetninger'!$C$61,IF('1.1 Alternativ A'!AB215&gt;60,15*'1.4 Øvrige forutsetninger'!$C$57+15*'1.4 Øvrige forutsetninger'!$C$58+30*'1.4 Øvrige forutsetninger'!$C$59+MAXA(0,'1.1 Alternativ A'!AB215-60)*'1.4 Øvrige forutsetninger'!$C$60,IF('1.1 Alternativ A'!AB215&gt;30,15*'1.4 Øvrige forutsetninger'!$C$57+15*'1.4 Øvrige forutsetninger'!$C$58+MAXA(0,'1.1 Alternativ A'!AB215-30)*'1.4 Øvrige forutsetninger'!$C$59,IF('1.1 Alternativ A'!AB215&gt;15,15*'1.4 Øvrige forutsetninger'!$C$57+MAXA(0,'1.1 Alternativ A'!AB215-15)*'1.4 Øvrige forutsetninger'!$C$58,'1.1 Alternativ A'!AB215*'1.4 Øvrige forutsetninger'!$C$57)))),0)</f>
        <v>0</v>
      </c>
      <c r="AB25" s="1">
        <f ca="1">IFERROR(IF('1.1 Alternativ A'!AC215&gt;120,15*'1.4 Øvrige forutsetninger'!$C$57+15*'1.4 Øvrige forutsetninger'!$C$58+30*'1.4 Øvrige forutsetninger'!$C$59+60*'1.4 Øvrige forutsetninger'!$C$60+MAXA(0,'1.1 Alternativ A'!AC215-120)*'1.4 Øvrige forutsetninger'!$C$61,IF('1.1 Alternativ A'!AC215&gt;60,15*'1.4 Øvrige forutsetninger'!$C$57+15*'1.4 Øvrige forutsetninger'!$C$58+30*'1.4 Øvrige forutsetninger'!$C$59+MAXA(0,'1.1 Alternativ A'!AC215-60)*'1.4 Øvrige forutsetninger'!$C$60,IF('1.1 Alternativ A'!AC215&gt;30,15*'1.4 Øvrige forutsetninger'!$C$57+15*'1.4 Øvrige forutsetninger'!$C$58+MAXA(0,'1.1 Alternativ A'!AC215-30)*'1.4 Øvrige forutsetninger'!$C$59,IF('1.1 Alternativ A'!AC215&gt;15,15*'1.4 Øvrige forutsetninger'!$C$57+MAXA(0,'1.1 Alternativ A'!AC215-15)*'1.4 Øvrige forutsetninger'!$C$58,'1.1 Alternativ A'!AC215*'1.4 Øvrige forutsetninger'!$C$57)))),0)</f>
        <v>0</v>
      </c>
      <c r="AC25" s="1">
        <f ca="1">IFERROR(IF('1.1 Alternativ A'!AD215&gt;120,15*'1.4 Øvrige forutsetninger'!$C$57+15*'1.4 Øvrige forutsetninger'!$C$58+30*'1.4 Øvrige forutsetninger'!$C$59+60*'1.4 Øvrige forutsetninger'!$C$60+MAXA(0,'1.1 Alternativ A'!AD215-120)*'1.4 Øvrige forutsetninger'!$C$61,IF('1.1 Alternativ A'!AD215&gt;60,15*'1.4 Øvrige forutsetninger'!$C$57+15*'1.4 Øvrige forutsetninger'!$C$58+30*'1.4 Øvrige forutsetninger'!$C$59+MAXA(0,'1.1 Alternativ A'!AD215-60)*'1.4 Øvrige forutsetninger'!$C$60,IF('1.1 Alternativ A'!AD215&gt;30,15*'1.4 Øvrige forutsetninger'!$C$57+15*'1.4 Øvrige forutsetninger'!$C$58+MAXA(0,'1.1 Alternativ A'!AD215-30)*'1.4 Øvrige forutsetninger'!$C$59,IF('1.1 Alternativ A'!AD215&gt;15,15*'1.4 Øvrige forutsetninger'!$C$57+MAXA(0,'1.1 Alternativ A'!AD215-15)*'1.4 Øvrige forutsetninger'!$C$58,'1.1 Alternativ A'!AD215*'1.4 Øvrige forutsetninger'!$C$57)))),0)</f>
        <v>0</v>
      </c>
      <c r="AD25" s="1">
        <f ca="1">IFERROR(IF('1.1 Alternativ A'!AE215&gt;120,15*'1.4 Øvrige forutsetninger'!$C$57+15*'1.4 Øvrige forutsetninger'!$C$58+30*'1.4 Øvrige forutsetninger'!$C$59+60*'1.4 Øvrige forutsetninger'!$C$60+MAXA(0,'1.1 Alternativ A'!AE215-120)*'1.4 Øvrige forutsetninger'!$C$61,IF('1.1 Alternativ A'!AE215&gt;60,15*'1.4 Øvrige forutsetninger'!$C$57+15*'1.4 Øvrige forutsetninger'!$C$58+30*'1.4 Øvrige forutsetninger'!$C$59+MAXA(0,'1.1 Alternativ A'!AE215-60)*'1.4 Øvrige forutsetninger'!$C$60,IF('1.1 Alternativ A'!AE215&gt;30,15*'1.4 Øvrige forutsetninger'!$C$57+15*'1.4 Øvrige forutsetninger'!$C$58+MAXA(0,'1.1 Alternativ A'!AE215-30)*'1.4 Øvrige forutsetninger'!$C$59,IF('1.1 Alternativ A'!AE215&gt;15,15*'1.4 Øvrige forutsetninger'!$C$57+MAXA(0,'1.1 Alternativ A'!AE215-15)*'1.4 Øvrige forutsetninger'!$C$58,'1.1 Alternativ A'!AE215*'1.4 Øvrige forutsetninger'!$C$57)))),0)</f>
        <v>0</v>
      </c>
      <c r="AE25" s="1">
        <f ca="1">IFERROR(IF('1.1 Alternativ A'!AF215&gt;120,15*'1.4 Øvrige forutsetninger'!$C$57+15*'1.4 Øvrige forutsetninger'!$C$58+30*'1.4 Øvrige forutsetninger'!$C$59+60*'1.4 Øvrige forutsetninger'!$C$60+MAXA(0,'1.1 Alternativ A'!AF215-120)*'1.4 Øvrige forutsetninger'!$C$61,IF('1.1 Alternativ A'!AF215&gt;60,15*'1.4 Øvrige forutsetninger'!$C$57+15*'1.4 Øvrige forutsetninger'!$C$58+30*'1.4 Øvrige forutsetninger'!$C$59+MAXA(0,'1.1 Alternativ A'!AF215-60)*'1.4 Øvrige forutsetninger'!$C$60,IF('1.1 Alternativ A'!AF215&gt;30,15*'1.4 Øvrige forutsetninger'!$C$57+15*'1.4 Øvrige forutsetninger'!$C$58+MAXA(0,'1.1 Alternativ A'!AF215-30)*'1.4 Øvrige forutsetninger'!$C$59,IF('1.1 Alternativ A'!AF215&gt;15,15*'1.4 Øvrige forutsetninger'!$C$57+MAXA(0,'1.1 Alternativ A'!AF215-15)*'1.4 Øvrige forutsetninger'!$C$58,'1.1 Alternativ A'!AF215*'1.4 Øvrige forutsetninger'!$C$57)))),0)</f>
        <v>0</v>
      </c>
      <c r="AF25" s="1">
        <f ca="1">IFERROR(IF('1.1 Alternativ A'!AG215&gt;120,15*'1.4 Øvrige forutsetninger'!$C$57+15*'1.4 Øvrige forutsetninger'!$C$58+30*'1.4 Øvrige forutsetninger'!$C$59+60*'1.4 Øvrige forutsetninger'!$C$60+MAXA(0,'1.1 Alternativ A'!AG215-120)*'1.4 Øvrige forutsetninger'!$C$61,IF('1.1 Alternativ A'!AG215&gt;60,15*'1.4 Øvrige forutsetninger'!$C$57+15*'1.4 Øvrige forutsetninger'!$C$58+30*'1.4 Øvrige forutsetninger'!$C$59+MAXA(0,'1.1 Alternativ A'!AG215-60)*'1.4 Øvrige forutsetninger'!$C$60,IF('1.1 Alternativ A'!AG215&gt;30,15*'1.4 Øvrige forutsetninger'!$C$57+15*'1.4 Øvrige forutsetninger'!$C$58+MAXA(0,'1.1 Alternativ A'!AG215-30)*'1.4 Øvrige forutsetninger'!$C$59,IF('1.1 Alternativ A'!AG215&gt;15,15*'1.4 Øvrige forutsetninger'!$C$57+MAXA(0,'1.1 Alternativ A'!AG215-15)*'1.4 Øvrige forutsetninger'!$C$58,'1.1 Alternativ A'!AG215*'1.4 Øvrige forutsetninger'!$C$57)))),0)</f>
        <v>0</v>
      </c>
    </row>
    <row r="26" spans="2:32" x14ac:dyDescent="0.2">
      <c r="B26" s="1" t="str">
        <f ca="1">IF(OFFSET('1.1 Alternativ A'!$E$19,0,ROW()-ROW($B$12))&gt;0,OFFSET('1.1 Alternativ A'!$E$19,0,ROW()-ROW($B$12)),"")</f>
        <v/>
      </c>
      <c r="C26" s="1">
        <f ca="1">IFERROR(IF('1.1 Alternativ A'!D216&gt;120,15*'1.4 Øvrige forutsetninger'!$C$57+15*'1.4 Øvrige forutsetninger'!$C$58+30*'1.4 Øvrige forutsetninger'!$C$59+60*'1.4 Øvrige forutsetninger'!$C$60+MAXA(0,'1.1 Alternativ A'!D216-120)*'1.4 Øvrige forutsetninger'!$C$61,IF('1.1 Alternativ A'!D216&gt;60,15*'1.4 Øvrige forutsetninger'!$C$57+15*'1.4 Øvrige forutsetninger'!$C$58+30*'1.4 Øvrige forutsetninger'!$C$59+MAXA(0,'1.1 Alternativ A'!D216-60)*'1.4 Øvrige forutsetninger'!$C$60,IF('1.1 Alternativ A'!D216&gt;30,15*'1.4 Øvrige forutsetninger'!$C$57+15*'1.4 Øvrige forutsetninger'!$C$58+MAXA(0,'1.1 Alternativ A'!D216-30)*'1.4 Øvrige forutsetninger'!$C$59,IF('1.1 Alternativ A'!D216&gt;15,15*'1.4 Øvrige forutsetninger'!$C$57+MAXA(0,'1.1 Alternativ A'!D216-15)*'1.4 Øvrige forutsetninger'!$C$58,'1.1 Alternativ A'!D216*'1.4 Øvrige forutsetninger'!$C$57)))),0)</f>
        <v>0</v>
      </c>
      <c r="D26" s="1">
        <f ca="1">IFERROR(IF('1.1 Alternativ A'!E216&gt;120,15*'1.4 Øvrige forutsetninger'!$C$57+15*'1.4 Øvrige forutsetninger'!$C$58+30*'1.4 Øvrige forutsetninger'!$C$59+60*'1.4 Øvrige forutsetninger'!$C$60+MAXA(0,'1.1 Alternativ A'!E216-120)*'1.4 Øvrige forutsetninger'!$C$61,IF('1.1 Alternativ A'!E216&gt;60,15*'1.4 Øvrige forutsetninger'!$C$57+15*'1.4 Øvrige forutsetninger'!$C$58+30*'1.4 Øvrige forutsetninger'!$C$59+MAXA(0,'1.1 Alternativ A'!E216-60)*'1.4 Øvrige forutsetninger'!$C$60,IF('1.1 Alternativ A'!E216&gt;30,15*'1.4 Øvrige forutsetninger'!$C$57+15*'1.4 Øvrige forutsetninger'!$C$58+MAXA(0,'1.1 Alternativ A'!E216-30)*'1.4 Øvrige forutsetninger'!$C$59,IF('1.1 Alternativ A'!E216&gt;15,15*'1.4 Øvrige forutsetninger'!$C$57+MAXA(0,'1.1 Alternativ A'!E216-15)*'1.4 Øvrige forutsetninger'!$C$58,'1.1 Alternativ A'!E216*'1.4 Øvrige forutsetninger'!$C$57)))),0)</f>
        <v>0</v>
      </c>
      <c r="E26" s="1">
        <f ca="1">IFERROR(IF('1.1 Alternativ A'!F216&gt;120,15*'1.4 Øvrige forutsetninger'!$C$57+15*'1.4 Øvrige forutsetninger'!$C$58+30*'1.4 Øvrige forutsetninger'!$C$59+60*'1.4 Øvrige forutsetninger'!$C$60+MAXA(0,'1.1 Alternativ A'!F216-120)*'1.4 Øvrige forutsetninger'!$C$61,IF('1.1 Alternativ A'!F216&gt;60,15*'1.4 Øvrige forutsetninger'!$C$57+15*'1.4 Øvrige forutsetninger'!$C$58+30*'1.4 Øvrige forutsetninger'!$C$59+MAXA(0,'1.1 Alternativ A'!F216-60)*'1.4 Øvrige forutsetninger'!$C$60,IF('1.1 Alternativ A'!F216&gt;30,15*'1.4 Øvrige forutsetninger'!$C$57+15*'1.4 Øvrige forutsetninger'!$C$58+MAXA(0,'1.1 Alternativ A'!F216-30)*'1.4 Øvrige forutsetninger'!$C$59,IF('1.1 Alternativ A'!F216&gt;15,15*'1.4 Øvrige forutsetninger'!$C$57+MAXA(0,'1.1 Alternativ A'!F216-15)*'1.4 Øvrige forutsetninger'!$C$58,'1.1 Alternativ A'!F216*'1.4 Øvrige forutsetninger'!$C$57)))),0)</f>
        <v>0</v>
      </c>
      <c r="F26" s="1">
        <f ca="1">IFERROR(IF('1.1 Alternativ A'!G216&gt;120,15*'1.4 Øvrige forutsetninger'!$C$57+15*'1.4 Øvrige forutsetninger'!$C$58+30*'1.4 Øvrige forutsetninger'!$C$59+60*'1.4 Øvrige forutsetninger'!$C$60+MAXA(0,'1.1 Alternativ A'!G216-120)*'1.4 Øvrige forutsetninger'!$C$61,IF('1.1 Alternativ A'!G216&gt;60,15*'1.4 Øvrige forutsetninger'!$C$57+15*'1.4 Øvrige forutsetninger'!$C$58+30*'1.4 Øvrige forutsetninger'!$C$59+MAXA(0,'1.1 Alternativ A'!G216-60)*'1.4 Øvrige forutsetninger'!$C$60,IF('1.1 Alternativ A'!G216&gt;30,15*'1.4 Øvrige forutsetninger'!$C$57+15*'1.4 Øvrige forutsetninger'!$C$58+MAXA(0,'1.1 Alternativ A'!G216-30)*'1.4 Øvrige forutsetninger'!$C$59,IF('1.1 Alternativ A'!G216&gt;15,15*'1.4 Øvrige forutsetninger'!$C$57+MAXA(0,'1.1 Alternativ A'!G216-15)*'1.4 Øvrige forutsetninger'!$C$58,'1.1 Alternativ A'!G216*'1.4 Øvrige forutsetninger'!$C$57)))),0)</f>
        <v>0</v>
      </c>
      <c r="G26" s="1">
        <f ca="1">IFERROR(IF('1.1 Alternativ A'!H216&gt;120,15*'1.4 Øvrige forutsetninger'!$C$57+15*'1.4 Øvrige forutsetninger'!$C$58+30*'1.4 Øvrige forutsetninger'!$C$59+60*'1.4 Øvrige forutsetninger'!$C$60+MAXA(0,'1.1 Alternativ A'!H216-120)*'1.4 Øvrige forutsetninger'!$C$61,IF('1.1 Alternativ A'!H216&gt;60,15*'1.4 Øvrige forutsetninger'!$C$57+15*'1.4 Øvrige forutsetninger'!$C$58+30*'1.4 Øvrige forutsetninger'!$C$59+MAXA(0,'1.1 Alternativ A'!H216-60)*'1.4 Øvrige forutsetninger'!$C$60,IF('1.1 Alternativ A'!H216&gt;30,15*'1.4 Øvrige forutsetninger'!$C$57+15*'1.4 Øvrige forutsetninger'!$C$58+MAXA(0,'1.1 Alternativ A'!H216-30)*'1.4 Øvrige forutsetninger'!$C$59,IF('1.1 Alternativ A'!H216&gt;15,15*'1.4 Øvrige forutsetninger'!$C$57+MAXA(0,'1.1 Alternativ A'!H216-15)*'1.4 Øvrige forutsetninger'!$C$58,'1.1 Alternativ A'!H216*'1.4 Øvrige forutsetninger'!$C$57)))),0)</f>
        <v>0</v>
      </c>
      <c r="H26" s="1">
        <f ca="1">IFERROR(IF('1.1 Alternativ A'!I216&gt;120,15*'1.4 Øvrige forutsetninger'!$C$57+15*'1.4 Øvrige forutsetninger'!$C$58+30*'1.4 Øvrige forutsetninger'!$C$59+60*'1.4 Øvrige forutsetninger'!$C$60+MAXA(0,'1.1 Alternativ A'!I216-120)*'1.4 Øvrige forutsetninger'!$C$61,IF('1.1 Alternativ A'!I216&gt;60,15*'1.4 Øvrige forutsetninger'!$C$57+15*'1.4 Øvrige forutsetninger'!$C$58+30*'1.4 Øvrige forutsetninger'!$C$59+MAXA(0,'1.1 Alternativ A'!I216-60)*'1.4 Øvrige forutsetninger'!$C$60,IF('1.1 Alternativ A'!I216&gt;30,15*'1.4 Øvrige forutsetninger'!$C$57+15*'1.4 Øvrige forutsetninger'!$C$58+MAXA(0,'1.1 Alternativ A'!I216-30)*'1.4 Øvrige forutsetninger'!$C$59,IF('1.1 Alternativ A'!I216&gt;15,15*'1.4 Øvrige forutsetninger'!$C$57+MAXA(0,'1.1 Alternativ A'!I216-15)*'1.4 Øvrige forutsetninger'!$C$58,'1.1 Alternativ A'!I216*'1.4 Øvrige forutsetninger'!$C$57)))),0)</f>
        <v>0</v>
      </c>
      <c r="I26" s="1">
        <f ca="1">IFERROR(IF('1.1 Alternativ A'!J216&gt;120,15*'1.4 Øvrige forutsetninger'!$C$57+15*'1.4 Øvrige forutsetninger'!$C$58+30*'1.4 Øvrige forutsetninger'!$C$59+60*'1.4 Øvrige forutsetninger'!$C$60+MAXA(0,'1.1 Alternativ A'!J216-120)*'1.4 Øvrige forutsetninger'!$C$61,IF('1.1 Alternativ A'!J216&gt;60,15*'1.4 Øvrige forutsetninger'!$C$57+15*'1.4 Øvrige forutsetninger'!$C$58+30*'1.4 Øvrige forutsetninger'!$C$59+MAXA(0,'1.1 Alternativ A'!J216-60)*'1.4 Øvrige forutsetninger'!$C$60,IF('1.1 Alternativ A'!J216&gt;30,15*'1.4 Øvrige forutsetninger'!$C$57+15*'1.4 Øvrige forutsetninger'!$C$58+MAXA(0,'1.1 Alternativ A'!J216-30)*'1.4 Øvrige forutsetninger'!$C$59,IF('1.1 Alternativ A'!J216&gt;15,15*'1.4 Øvrige forutsetninger'!$C$57+MAXA(0,'1.1 Alternativ A'!J216-15)*'1.4 Øvrige forutsetninger'!$C$58,'1.1 Alternativ A'!J216*'1.4 Øvrige forutsetninger'!$C$57)))),0)</f>
        <v>0</v>
      </c>
      <c r="J26" s="1">
        <f ca="1">IFERROR(IF('1.1 Alternativ A'!K216&gt;120,15*'1.4 Øvrige forutsetninger'!$C$57+15*'1.4 Øvrige forutsetninger'!$C$58+30*'1.4 Øvrige forutsetninger'!$C$59+60*'1.4 Øvrige forutsetninger'!$C$60+MAXA(0,'1.1 Alternativ A'!K216-120)*'1.4 Øvrige forutsetninger'!$C$61,IF('1.1 Alternativ A'!K216&gt;60,15*'1.4 Øvrige forutsetninger'!$C$57+15*'1.4 Øvrige forutsetninger'!$C$58+30*'1.4 Øvrige forutsetninger'!$C$59+MAXA(0,'1.1 Alternativ A'!K216-60)*'1.4 Øvrige forutsetninger'!$C$60,IF('1.1 Alternativ A'!K216&gt;30,15*'1.4 Øvrige forutsetninger'!$C$57+15*'1.4 Øvrige forutsetninger'!$C$58+MAXA(0,'1.1 Alternativ A'!K216-30)*'1.4 Øvrige forutsetninger'!$C$59,IF('1.1 Alternativ A'!K216&gt;15,15*'1.4 Øvrige forutsetninger'!$C$57+MAXA(0,'1.1 Alternativ A'!K216-15)*'1.4 Øvrige forutsetninger'!$C$58,'1.1 Alternativ A'!K216*'1.4 Øvrige forutsetninger'!$C$57)))),0)</f>
        <v>0</v>
      </c>
      <c r="K26" s="1">
        <f ca="1">IFERROR(IF('1.1 Alternativ A'!L216&gt;120,15*'1.4 Øvrige forutsetninger'!$C$57+15*'1.4 Øvrige forutsetninger'!$C$58+30*'1.4 Øvrige forutsetninger'!$C$59+60*'1.4 Øvrige forutsetninger'!$C$60+MAXA(0,'1.1 Alternativ A'!L216-120)*'1.4 Øvrige forutsetninger'!$C$61,IF('1.1 Alternativ A'!L216&gt;60,15*'1.4 Øvrige forutsetninger'!$C$57+15*'1.4 Øvrige forutsetninger'!$C$58+30*'1.4 Øvrige forutsetninger'!$C$59+MAXA(0,'1.1 Alternativ A'!L216-60)*'1.4 Øvrige forutsetninger'!$C$60,IF('1.1 Alternativ A'!L216&gt;30,15*'1.4 Øvrige forutsetninger'!$C$57+15*'1.4 Øvrige forutsetninger'!$C$58+MAXA(0,'1.1 Alternativ A'!L216-30)*'1.4 Øvrige forutsetninger'!$C$59,IF('1.1 Alternativ A'!L216&gt;15,15*'1.4 Øvrige forutsetninger'!$C$57+MAXA(0,'1.1 Alternativ A'!L216-15)*'1.4 Øvrige forutsetninger'!$C$58,'1.1 Alternativ A'!L216*'1.4 Øvrige forutsetninger'!$C$57)))),0)</f>
        <v>0</v>
      </c>
      <c r="L26" s="1">
        <f ca="1">IFERROR(IF('1.1 Alternativ A'!M216&gt;120,15*'1.4 Øvrige forutsetninger'!$C$57+15*'1.4 Øvrige forutsetninger'!$C$58+30*'1.4 Øvrige forutsetninger'!$C$59+60*'1.4 Øvrige forutsetninger'!$C$60+MAXA(0,'1.1 Alternativ A'!M216-120)*'1.4 Øvrige forutsetninger'!$C$61,IF('1.1 Alternativ A'!M216&gt;60,15*'1.4 Øvrige forutsetninger'!$C$57+15*'1.4 Øvrige forutsetninger'!$C$58+30*'1.4 Øvrige forutsetninger'!$C$59+MAXA(0,'1.1 Alternativ A'!M216-60)*'1.4 Øvrige forutsetninger'!$C$60,IF('1.1 Alternativ A'!M216&gt;30,15*'1.4 Øvrige forutsetninger'!$C$57+15*'1.4 Øvrige forutsetninger'!$C$58+MAXA(0,'1.1 Alternativ A'!M216-30)*'1.4 Øvrige forutsetninger'!$C$59,IF('1.1 Alternativ A'!M216&gt;15,15*'1.4 Øvrige forutsetninger'!$C$57+MAXA(0,'1.1 Alternativ A'!M216-15)*'1.4 Øvrige forutsetninger'!$C$58,'1.1 Alternativ A'!M216*'1.4 Øvrige forutsetninger'!$C$57)))),0)</f>
        <v>0</v>
      </c>
      <c r="M26" s="1">
        <f ca="1">IFERROR(IF('1.1 Alternativ A'!N216&gt;120,15*'1.4 Øvrige forutsetninger'!$C$57+15*'1.4 Øvrige forutsetninger'!$C$58+30*'1.4 Øvrige forutsetninger'!$C$59+60*'1.4 Øvrige forutsetninger'!$C$60+MAXA(0,'1.1 Alternativ A'!N216-120)*'1.4 Øvrige forutsetninger'!$C$61,IF('1.1 Alternativ A'!N216&gt;60,15*'1.4 Øvrige forutsetninger'!$C$57+15*'1.4 Øvrige forutsetninger'!$C$58+30*'1.4 Øvrige forutsetninger'!$C$59+MAXA(0,'1.1 Alternativ A'!N216-60)*'1.4 Øvrige forutsetninger'!$C$60,IF('1.1 Alternativ A'!N216&gt;30,15*'1.4 Øvrige forutsetninger'!$C$57+15*'1.4 Øvrige forutsetninger'!$C$58+MAXA(0,'1.1 Alternativ A'!N216-30)*'1.4 Øvrige forutsetninger'!$C$59,IF('1.1 Alternativ A'!N216&gt;15,15*'1.4 Øvrige forutsetninger'!$C$57+MAXA(0,'1.1 Alternativ A'!N216-15)*'1.4 Øvrige forutsetninger'!$C$58,'1.1 Alternativ A'!N216*'1.4 Øvrige forutsetninger'!$C$57)))),0)</f>
        <v>0</v>
      </c>
      <c r="N26" s="1">
        <f ca="1">IFERROR(IF('1.1 Alternativ A'!O216&gt;120,15*'1.4 Øvrige forutsetninger'!$C$57+15*'1.4 Øvrige forutsetninger'!$C$58+30*'1.4 Øvrige forutsetninger'!$C$59+60*'1.4 Øvrige forutsetninger'!$C$60+MAXA(0,'1.1 Alternativ A'!O216-120)*'1.4 Øvrige forutsetninger'!$C$61,IF('1.1 Alternativ A'!O216&gt;60,15*'1.4 Øvrige forutsetninger'!$C$57+15*'1.4 Øvrige forutsetninger'!$C$58+30*'1.4 Øvrige forutsetninger'!$C$59+MAXA(0,'1.1 Alternativ A'!O216-60)*'1.4 Øvrige forutsetninger'!$C$60,IF('1.1 Alternativ A'!O216&gt;30,15*'1.4 Øvrige forutsetninger'!$C$57+15*'1.4 Øvrige forutsetninger'!$C$58+MAXA(0,'1.1 Alternativ A'!O216-30)*'1.4 Øvrige forutsetninger'!$C$59,IF('1.1 Alternativ A'!O216&gt;15,15*'1.4 Øvrige forutsetninger'!$C$57+MAXA(0,'1.1 Alternativ A'!O216-15)*'1.4 Øvrige forutsetninger'!$C$58,'1.1 Alternativ A'!O216*'1.4 Øvrige forutsetninger'!$C$57)))),0)</f>
        <v>0</v>
      </c>
      <c r="O26" s="1">
        <f ca="1">IFERROR(IF('1.1 Alternativ A'!P216&gt;120,15*'1.4 Øvrige forutsetninger'!$C$57+15*'1.4 Øvrige forutsetninger'!$C$58+30*'1.4 Øvrige forutsetninger'!$C$59+60*'1.4 Øvrige forutsetninger'!$C$60+MAXA(0,'1.1 Alternativ A'!P216-120)*'1.4 Øvrige forutsetninger'!$C$61,IF('1.1 Alternativ A'!P216&gt;60,15*'1.4 Øvrige forutsetninger'!$C$57+15*'1.4 Øvrige forutsetninger'!$C$58+30*'1.4 Øvrige forutsetninger'!$C$59+MAXA(0,'1.1 Alternativ A'!P216-60)*'1.4 Øvrige forutsetninger'!$C$60,IF('1.1 Alternativ A'!P216&gt;30,15*'1.4 Øvrige forutsetninger'!$C$57+15*'1.4 Øvrige forutsetninger'!$C$58+MAXA(0,'1.1 Alternativ A'!P216-30)*'1.4 Øvrige forutsetninger'!$C$59,IF('1.1 Alternativ A'!P216&gt;15,15*'1.4 Øvrige forutsetninger'!$C$57+MAXA(0,'1.1 Alternativ A'!P216-15)*'1.4 Øvrige forutsetninger'!$C$58,'1.1 Alternativ A'!P216*'1.4 Øvrige forutsetninger'!$C$57)))),0)</f>
        <v>0</v>
      </c>
      <c r="P26" s="1">
        <f ca="1">IFERROR(IF('1.1 Alternativ A'!Q216&gt;120,15*'1.4 Øvrige forutsetninger'!$C$57+15*'1.4 Øvrige forutsetninger'!$C$58+30*'1.4 Øvrige forutsetninger'!$C$59+60*'1.4 Øvrige forutsetninger'!$C$60+MAXA(0,'1.1 Alternativ A'!Q216-120)*'1.4 Øvrige forutsetninger'!$C$61,IF('1.1 Alternativ A'!Q216&gt;60,15*'1.4 Øvrige forutsetninger'!$C$57+15*'1.4 Øvrige forutsetninger'!$C$58+30*'1.4 Øvrige forutsetninger'!$C$59+MAXA(0,'1.1 Alternativ A'!Q216-60)*'1.4 Øvrige forutsetninger'!$C$60,IF('1.1 Alternativ A'!Q216&gt;30,15*'1.4 Øvrige forutsetninger'!$C$57+15*'1.4 Øvrige forutsetninger'!$C$58+MAXA(0,'1.1 Alternativ A'!Q216-30)*'1.4 Øvrige forutsetninger'!$C$59,IF('1.1 Alternativ A'!Q216&gt;15,15*'1.4 Øvrige forutsetninger'!$C$57+MAXA(0,'1.1 Alternativ A'!Q216-15)*'1.4 Øvrige forutsetninger'!$C$58,'1.1 Alternativ A'!Q216*'1.4 Øvrige forutsetninger'!$C$57)))),0)</f>
        <v>0</v>
      </c>
      <c r="Q26" s="1">
        <f ca="1">IFERROR(IF('1.1 Alternativ A'!R216&gt;120,15*'1.4 Øvrige forutsetninger'!$C$57+15*'1.4 Øvrige forutsetninger'!$C$58+30*'1.4 Øvrige forutsetninger'!$C$59+60*'1.4 Øvrige forutsetninger'!$C$60+MAXA(0,'1.1 Alternativ A'!R216-120)*'1.4 Øvrige forutsetninger'!$C$61,IF('1.1 Alternativ A'!R216&gt;60,15*'1.4 Øvrige forutsetninger'!$C$57+15*'1.4 Øvrige forutsetninger'!$C$58+30*'1.4 Øvrige forutsetninger'!$C$59+MAXA(0,'1.1 Alternativ A'!R216-60)*'1.4 Øvrige forutsetninger'!$C$60,IF('1.1 Alternativ A'!R216&gt;30,15*'1.4 Øvrige forutsetninger'!$C$57+15*'1.4 Øvrige forutsetninger'!$C$58+MAXA(0,'1.1 Alternativ A'!R216-30)*'1.4 Øvrige forutsetninger'!$C$59,IF('1.1 Alternativ A'!R216&gt;15,15*'1.4 Øvrige forutsetninger'!$C$57+MAXA(0,'1.1 Alternativ A'!R216-15)*'1.4 Øvrige forutsetninger'!$C$58,'1.1 Alternativ A'!R216*'1.4 Øvrige forutsetninger'!$C$57)))),0)</f>
        <v>0</v>
      </c>
      <c r="R26" s="1">
        <f ca="1">IFERROR(IF('1.1 Alternativ A'!S216&gt;120,15*'1.4 Øvrige forutsetninger'!$C$57+15*'1.4 Øvrige forutsetninger'!$C$58+30*'1.4 Øvrige forutsetninger'!$C$59+60*'1.4 Øvrige forutsetninger'!$C$60+MAXA(0,'1.1 Alternativ A'!S216-120)*'1.4 Øvrige forutsetninger'!$C$61,IF('1.1 Alternativ A'!S216&gt;60,15*'1.4 Øvrige forutsetninger'!$C$57+15*'1.4 Øvrige forutsetninger'!$C$58+30*'1.4 Øvrige forutsetninger'!$C$59+MAXA(0,'1.1 Alternativ A'!S216-60)*'1.4 Øvrige forutsetninger'!$C$60,IF('1.1 Alternativ A'!S216&gt;30,15*'1.4 Øvrige forutsetninger'!$C$57+15*'1.4 Øvrige forutsetninger'!$C$58+MAXA(0,'1.1 Alternativ A'!S216-30)*'1.4 Øvrige forutsetninger'!$C$59,IF('1.1 Alternativ A'!S216&gt;15,15*'1.4 Øvrige forutsetninger'!$C$57+MAXA(0,'1.1 Alternativ A'!S216-15)*'1.4 Øvrige forutsetninger'!$C$58,'1.1 Alternativ A'!S216*'1.4 Øvrige forutsetninger'!$C$57)))),0)</f>
        <v>0</v>
      </c>
      <c r="S26" s="1">
        <f ca="1">IFERROR(IF('1.1 Alternativ A'!T216&gt;120,15*'1.4 Øvrige forutsetninger'!$C$57+15*'1.4 Øvrige forutsetninger'!$C$58+30*'1.4 Øvrige forutsetninger'!$C$59+60*'1.4 Øvrige forutsetninger'!$C$60+MAXA(0,'1.1 Alternativ A'!T216-120)*'1.4 Øvrige forutsetninger'!$C$61,IF('1.1 Alternativ A'!T216&gt;60,15*'1.4 Øvrige forutsetninger'!$C$57+15*'1.4 Øvrige forutsetninger'!$C$58+30*'1.4 Øvrige forutsetninger'!$C$59+MAXA(0,'1.1 Alternativ A'!T216-60)*'1.4 Øvrige forutsetninger'!$C$60,IF('1.1 Alternativ A'!T216&gt;30,15*'1.4 Øvrige forutsetninger'!$C$57+15*'1.4 Øvrige forutsetninger'!$C$58+MAXA(0,'1.1 Alternativ A'!T216-30)*'1.4 Øvrige forutsetninger'!$C$59,IF('1.1 Alternativ A'!T216&gt;15,15*'1.4 Øvrige forutsetninger'!$C$57+MAXA(0,'1.1 Alternativ A'!T216-15)*'1.4 Øvrige forutsetninger'!$C$58,'1.1 Alternativ A'!T216*'1.4 Øvrige forutsetninger'!$C$57)))),0)</f>
        <v>0</v>
      </c>
      <c r="T26" s="1">
        <f ca="1">IFERROR(IF('1.1 Alternativ A'!U216&gt;120,15*'1.4 Øvrige forutsetninger'!$C$57+15*'1.4 Øvrige forutsetninger'!$C$58+30*'1.4 Øvrige forutsetninger'!$C$59+60*'1.4 Øvrige forutsetninger'!$C$60+MAXA(0,'1.1 Alternativ A'!U216-120)*'1.4 Øvrige forutsetninger'!$C$61,IF('1.1 Alternativ A'!U216&gt;60,15*'1.4 Øvrige forutsetninger'!$C$57+15*'1.4 Øvrige forutsetninger'!$C$58+30*'1.4 Øvrige forutsetninger'!$C$59+MAXA(0,'1.1 Alternativ A'!U216-60)*'1.4 Øvrige forutsetninger'!$C$60,IF('1.1 Alternativ A'!U216&gt;30,15*'1.4 Øvrige forutsetninger'!$C$57+15*'1.4 Øvrige forutsetninger'!$C$58+MAXA(0,'1.1 Alternativ A'!U216-30)*'1.4 Øvrige forutsetninger'!$C$59,IF('1.1 Alternativ A'!U216&gt;15,15*'1.4 Øvrige forutsetninger'!$C$57+MAXA(0,'1.1 Alternativ A'!U216-15)*'1.4 Øvrige forutsetninger'!$C$58,'1.1 Alternativ A'!U216*'1.4 Øvrige forutsetninger'!$C$57)))),0)</f>
        <v>0</v>
      </c>
      <c r="U26" s="1">
        <f ca="1">IFERROR(IF('1.1 Alternativ A'!V216&gt;120,15*'1.4 Øvrige forutsetninger'!$C$57+15*'1.4 Øvrige forutsetninger'!$C$58+30*'1.4 Øvrige forutsetninger'!$C$59+60*'1.4 Øvrige forutsetninger'!$C$60+MAXA(0,'1.1 Alternativ A'!V216-120)*'1.4 Øvrige forutsetninger'!$C$61,IF('1.1 Alternativ A'!V216&gt;60,15*'1.4 Øvrige forutsetninger'!$C$57+15*'1.4 Øvrige forutsetninger'!$C$58+30*'1.4 Øvrige forutsetninger'!$C$59+MAXA(0,'1.1 Alternativ A'!V216-60)*'1.4 Øvrige forutsetninger'!$C$60,IF('1.1 Alternativ A'!V216&gt;30,15*'1.4 Øvrige forutsetninger'!$C$57+15*'1.4 Øvrige forutsetninger'!$C$58+MAXA(0,'1.1 Alternativ A'!V216-30)*'1.4 Øvrige forutsetninger'!$C$59,IF('1.1 Alternativ A'!V216&gt;15,15*'1.4 Øvrige forutsetninger'!$C$57+MAXA(0,'1.1 Alternativ A'!V216-15)*'1.4 Øvrige forutsetninger'!$C$58,'1.1 Alternativ A'!V216*'1.4 Øvrige forutsetninger'!$C$57)))),0)</f>
        <v>0</v>
      </c>
      <c r="V26" s="1">
        <f ca="1">IFERROR(IF('1.1 Alternativ A'!W216&gt;120,15*'1.4 Øvrige forutsetninger'!$C$57+15*'1.4 Øvrige forutsetninger'!$C$58+30*'1.4 Øvrige forutsetninger'!$C$59+60*'1.4 Øvrige forutsetninger'!$C$60+MAXA(0,'1.1 Alternativ A'!W216-120)*'1.4 Øvrige forutsetninger'!$C$61,IF('1.1 Alternativ A'!W216&gt;60,15*'1.4 Øvrige forutsetninger'!$C$57+15*'1.4 Øvrige forutsetninger'!$C$58+30*'1.4 Øvrige forutsetninger'!$C$59+MAXA(0,'1.1 Alternativ A'!W216-60)*'1.4 Øvrige forutsetninger'!$C$60,IF('1.1 Alternativ A'!W216&gt;30,15*'1.4 Øvrige forutsetninger'!$C$57+15*'1.4 Øvrige forutsetninger'!$C$58+MAXA(0,'1.1 Alternativ A'!W216-30)*'1.4 Øvrige forutsetninger'!$C$59,IF('1.1 Alternativ A'!W216&gt;15,15*'1.4 Øvrige forutsetninger'!$C$57+MAXA(0,'1.1 Alternativ A'!W216-15)*'1.4 Øvrige forutsetninger'!$C$58,'1.1 Alternativ A'!W216*'1.4 Øvrige forutsetninger'!$C$57)))),0)</f>
        <v>0</v>
      </c>
      <c r="W26" s="1">
        <f ca="1">IFERROR(IF('1.1 Alternativ A'!X216&gt;120,15*'1.4 Øvrige forutsetninger'!$C$57+15*'1.4 Øvrige forutsetninger'!$C$58+30*'1.4 Øvrige forutsetninger'!$C$59+60*'1.4 Øvrige forutsetninger'!$C$60+MAXA(0,'1.1 Alternativ A'!X216-120)*'1.4 Øvrige forutsetninger'!$C$61,IF('1.1 Alternativ A'!X216&gt;60,15*'1.4 Øvrige forutsetninger'!$C$57+15*'1.4 Øvrige forutsetninger'!$C$58+30*'1.4 Øvrige forutsetninger'!$C$59+MAXA(0,'1.1 Alternativ A'!X216-60)*'1.4 Øvrige forutsetninger'!$C$60,IF('1.1 Alternativ A'!X216&gt;30,15*'1.4 Øvrige forutsetninger'!$C$57+15*'1.4 Øvrige forutsetninger'!$C$58+MAXA(0,'1.1 Alternativ A'!X216-30)*'1.4 Øvrige forutsetninger'!$C$59,IF('1.1 Alternativ A'!X216&gt;15,15*'1.4 Øvrige forutsetninger'!$C$57+MAXA(0,'1.1 Alternativ A'!X216-15)*'1.4 Øvrige forutsetninger'!$C$58,'1.1 Alternativ A'!X216*'1.4 Øvrige forutsetninger'!$C$57)))),0)</f>
        <v>0</v>
      </c>
      <c r="X26" s="1">
        <f ca="1">IFERROR(IF('1.1 Alternativ A'!Y216&gt;120,15*'1.4 Øvrige forutsetninger'!$C$57+15*'1.4 Øvrige forutsetninger'!$C$58+30*'1.4 Øvrige forutsetninger'!$C$59+60*'1.4 Øvrige forutsetninger'!$C$60+MAXA(0,'1.1 Alternativ A'!Y216-120)*'1.4 Øvrige forutsetninger'!$C$61,IF('1.1 Alternativ A'!Y216&gt;60,15*'1.4 Øvrige forutsetninger'!$C$57+15*'1.4 Øvrige forutsetninger'!$C$58+30*'1.4 Øvrige forutsetninger'!$C$59+MAXA(0,'1.1 Alternativ A'!Y216-60)*'1.4 Øvrige forutsetninger'!$C$60,IF('1.1 Alternativ A'!Y216&gt;30,15*'1.4 Øvrige forutsetninger'!$C$57+15*'1.4 Øvrige forutsetninger'!$C$58+MAXA(0,'1.1 Alternativ A'!Y216-30)*'1.4 Øvrige forutsetninger'!$C$59,IF('1.1 Alternativ A'!Y216&gt;15,15*'1.4 Øvrige forutsetninger'!$C$57+MAXA(0,'1.1 Alternativ A'!Y216-15)*'1.4 Øvrige forutsetninger'!$C$58,'1.1 Alternativ A'!Y216*'1.4 Øvrige forutsetninger'!$C$57)))),0)</f>
        <v>0</v>
      </c>
      <c r="Y26" s="1">
        <f ca="1">IFERROR(IF('1.1 Alternativ A'!Z216&gt;120,15*'1.4 Øvrige forutsetninger'!$C$57+15*'1.4 Øvrige forutsetninger'!$C$58+30*'1.4 Øvrige forutsetninger'!$C$59+60*'1.4 Øvrige forutsetninger'!$C$60+MAXA(0,'1.1 Alternativ A'!Z216-120)*'1.4 Øvrige forutsetninger'!$C$61,IF('1.1 Alternativ A'!Z216&gt;60,15*'1.4 Øvrige forutsetninger'!$C$57+15*'1.4 Øvrige forutsetninger'!$C$58+30*'1.4 Øvrige forutsetninger'!$C$59+MAXA(0,'1.1 Alternativ A'!Z216-60)*'1.4 Øvrige forutsetninger'!$C$60,IF('1.1 Alternativ A'!Z216&gt;30,15*'1.4 Øvrige forutsetninger'!$C$57+15*'1.4 Øvrige forutsetninger'!$C$58+MAXA(0,'1.1 Alternativ A'!Z216-30)*'1.4 Øvrige forutsetninger'!$C$59,IF('1.1 Alternativ A'!Z216&gt;15,15*'1.4 Øvrige forutsetninger'!$C$57+MAXA(0,'1.1 Alternativ A'!Z216-15)*'1.4 Øvrige forutsetninger'!$C$58,'1.1 Alternativ A'!Z216*'1.4 Øvrige forutsetninger'!$C$57)))),0)</f>
        <v>0</v>
      </c>
      <c r="Z26" s="1">
        <f ca="1">IFERROR(IF('1.1 Alternativ A'!AA216&gt;120,15*'1.4 Øvrige forutsetninger'!$C$57+15*'1.4 Øvrige forutsetninger'!$C$58+30*'1.4 Øvrige forutsetninger'!$C$59+60*'1.4 Øvrige forutsetninger'!$C$60+MAXA(0,'1.1 Alternativ A'!AA216-120)*'1.4 Øvrige forutsetninger'!$C$61,IF('1.1 Alternativ A'!AA216&gt;60,15*'1.4 Øvrige forutsetninger'!$C$57+15*'1.4 Øvrige forutsetninger'!$C$58+30*'1.4 Øvrige forutsetninger'!$C$59+MAXA(0,'1.1 Alternativ A'!AA216-60)*'1.4 Øvrige forutsetninger'!$C$60,IF('1.1 Alternativ A'!AA216&gt;30,15*'1.4 Øvrige forutsetninger'!$C$57+15*'1.4 Øvrige forutsetninger'!$C$58+MAXA(0,'1.1 Alternativ A'!AA216-30)*'1.4 Øvrige forutsetninger'!$C$59,IF('1.1 Alternativ A'!AA216&gt;15,15*'1.4 Øvrige forutsetninger'!$C$57+MAXA(0,'1.1 Alternativ A'!AA216-15)*'1.4 Øvrige forutsetninger'!$C$58,'1.1 Alternativ A'!AA216*'1.4 Øvrige forutsetninger'!$C$57)))),0)</f>
        <v>0</v>
      </c>
      <c r="AA26" s="1">
        <f ca="1">IFERROR(IF('1.1 Alternativ A'!AB216&gt;120,15*'1.4 Øvrige forutsetninger'!$C$57+15*'1.4 Øvrige forutsetninger'!$C$58+30*'1.4 Øvrige forutsetninger'!$C$59+60*'1.4 Øvrige forutsetninger'!$C$60+MAXA(0,'1.1 Alternativ A'!AB216-120)*'1.4 Øvrige forutsetninger'!$C$61,IF('1.1 Alternativ A'!AB216&gt;60,15*'1.4 Øvrige forutsetninger'!$C$57+15*'1.4 Øvrige forutsetninger'!$C$58+30*'1.4 Øvrige forutsetninger'!$C$59+MAXA(0,'1.1 Alternativ A'!AB216-60)*'1.4 Øvrige forutsetninger'!$C$60,IF('1.1 Alternativ A'!AB216&gt;30,15*'1.4 Øvrige forutsetninger'!$C$57+15*'1.4 Øvrige forutsetninger'!$C$58+MAXA(0,'1.1 Alternativ A'!AB216-30)*'1.4 Øvrige forutsetninger'!$C$59,IF('1.1 Alternativ A'!AB216&gt;15,15*'1.4 Øvrige forutsetninger'!$C$57+MAXA(0,'1.1 Alternativ A'!AB216-15)*'1.4 Øvrige forutsetninger'!$C$58,'1.1 Alternativ A'!AB216*'1.4 Øvrige forutsetninger'!$C$57)))),0)</f>
        <v>0</v>
      </c>
      <c r="AB26" s="1">
        <f ca="1">IFERROR(IF('1.1 Alternativ A'!AC216&gt;120,15*'1.4 Øvrige forutsetninger'!$C$57+15*'1.4 Øvrige forutsetninger'!$C$58+30*'1.4 Øvrige forutsetninger'!$C$59+60*'1.4 Øvrige forutsetninger'!$C$60+MAXA(0,'1.1 Alternativ A'!AC216-120)*'1.4 Øvrige forutsetninger'!$C$61,IF('1.1 Alternativ A'!AC216&gt;60,15*'1.4 Øvrige forutsetninger'!$C$57+15*'1.4 Øvrige forutsetninger'!$C$58+30*'1.4 Øvrige forutsetninger'!$C$59+MAXA(0,'1.1 Alternativ A'!AC216-60)*'1.4 Øvrige forutsetninger'!$C$60,IF('1.1 Alternativ A'!AC216&gt;30,15*'1.4 Øvrige forutsetninger'!$C$57+15*'1.4 Øvrige forutsetninger'!$C$58+MAXA(0,'1.1 Alternativ A'!AC216-30)*'1.4 Øvrige forutsetninger'!$C$59,IF('1.1 Alternativ A'!AC216&gt;15,15*'1.4 Øvrige forutsetninger'!$C$57+MAXA(0,'1.1 Alternativ A'!AC216-15)*'1.4 Øvrige forutsetninger'!$C$58,'1.1 Alternativ A'!AC216*'1.4 Øvrige forutsetninger'!$C$57)))),0)</f>
        <v>0</v>
      </c>
      <c r="AC26" s="1">
        <f ca="1">IFERROR(IF('1.1 Alternativ A'!AD216&gt;120,15*'1.4 Øvrige forutsetninger'!$C$57+15*'1.4 Øvrige forutsetninger'!$C$58+30*'1.4 Øvrige forutsetninger'!$C$59+60*'1.4 Øvrige forutsetninger'!$C$60+MAXA(0,'1.1 Alternativ A'!AD216-120)*'1.4 Øvrige forutsetninger'!$C$61,IF('1.1 Alternativ A'!AD216&gt;60,15*'1.4 Øvrige forutsetninger'!$C$57+15*'1.4 Øvrige forutsetninger'!$C$58+30*'1.4 Øvrige forutsetninger'!$C$59+MAXA(0,'1.1 Alternativ A'!AD216-60)*'1.4 Øvrige forutsetninger'!$C$60,IF('1.1 Alternativ A'!AD216&gt;30,15*'1.4 Øvrige forutsetninger'!$C$57+15*'1.4 Øvrige forutsetninger'!$C$58+MAXA(0,'1.1 Alternativ A'!AD216-30)*'1.4 Øvrige forutsetninger'!$C$59,IF('1.1 Alternativ A'!AD216&gt;15,15*'1.4 Øvrige forutsetninger'!$C$57+MAXA(0,'1.1 Alternativ A'!AD216-15)*'1.4 Øvrige forutsetninger'!$C$58,'1.1 Alternativ A'!AD216*'1.4 Øvrige forutsetninger'!$C$57)))),0)</f>
        <v>0</v>
      </c>
      <c r="AD26" s="1">
        <f ca="1">IFERROR(IF('1.1 Alternativ A'!AE216&gt;120,15*'1.4 Øvrige forutsetninger'!$C$57+15*'1.4 Øvrige forutsetninger'!$C$58+30*'1.4 Øvrige forutsetninger'!$C$59+60*'1.4 Øvrige forutsetninger'!$C$60+MAXA(0,'1.1 Alternativ A'!AE216-120)*'1.4 Øvrige forutsetninger'!$C$61,IF('1.1 Alternativ A'!AE216&gt;60,15*'1.4 Øvrige forutsetninger'!$C$57+15*'1.4 Øvrige forutsetninger'!$C$58+30*'1.4 Øvrige forutsetninger'!$C$59+MAXA(0,'1.1 Alternativ A'!AE216-60)*'1.4 Øvrige forutsetninger'!$C$60,IF('1.1 Alternativ A'!AE216&gt;30,15*'1.4 Øvrige forutsetninger'!$C$57+15*'1.4 Øvrige forutsetninger'!$C$58+MAXA(0,'1.1 Alternativ A'!AE216-30)*'1.4 Øvrige forutsetninger'!$C$59,IF('1.1 Alternativ A'!AE216&gt;15,15*'1.4 Øvrige forutsetninger'!$C$57+MAXA(0,'1.1 Alternativ A'!AE216-15)*'1.4 Øvrige forutsetninger'!$C$58,'1.1 Alternativ A'!AE216*'1.4 Øvrige forutsetninger'!$C$57)))),0)</f>
        <v>0</v>
      </c>
      <c r="AE26" s="1">
        <f ca="1">IFERROR(IF('1.1 Alternativ A'!AF216&gt;120,15*'1.4 Øvrige forutsetninger'!$C$57+15*'1.4 Øvrige forutsetninger'!$C$58+30*'1.4 Øvrige forutsetninger'!$C$59+60*'1.4 Øvrige forutsetninger'!$C$60+MAXA(0,'1.1 Alternativ A'!AF216-120)*'1.4 Øvrige forutsetninger'!$C$61,IF('1.1 Alternativ A'!AF216&gt;60,15*'1.4 Øvrige forutsetninger'!$C$57+15*'1.4 Øvrige forutsetninger'!$C$58+30*'1.4 Øvrige forutsetninger'!$C$59+MAXA(0,'1.1 Alternativ A'!AF216-60)*'1.4 Øvrige forutsetninger'!$C$60,IF('1.1 Alternativ A'!AF216&gt;30,15*'1.4 Øvrige forutsetninger'!$C$57+15*'1.4 Øvrige forutsetninger'!$C$58+MAXA(0,'1.1 Alternativ A'!AF216-30)*'1.4 Øvrige forutsetninger'!$C$59,IF('1.1 Alternativ A'!AF216&gt;15,15*'1.4 Øvrige forutsetninger'!$C$57+MAXA(0,'1.1 Alternativ A'!AF216-15)*'1.4 Øvrige forutsetninger'!$C$58,'1.1 Alternativ A'!AF216*'1.4 Øvrige forutsetninger'!$C$57)))),0)</f>
        <v>0</v>
      </c>
      <c r="AF26" s="1">
        <f ca="1">IFERROR(IF('1.1 Alternativ A'!AG216&gt;120,15*'1.4 Øvrige forutsetninger'!$C$57+15*'1.4 Øvrige forutsetninger'!$C$58+30*'1.4 Øvrige forutsetninger'!$C$59+60*'1.4 Øvrige forutsetninger'!$C$60+MAXA(0,'1.1 Alternativ A'!AG216-120)*'1.4 Øvrige forutsetninger'!$C$61,IF('1.1 Alternativ A'!AG216&gt;60,15*'1.4 Øvrige forutsetninger'!$C$57+15*'1.4 Øvrige forutsetninger'!$C$58+30*'1.4 Øvrige forutsetninger'!$C$59+MAXA(0,'1.1 Alternativ A'!AG216-60)*'1.4 Øvrige forutsetninger'!$C$60,IF('1.1 Alternativ A'!AG216&gt;30,15*'1.4 Øvrige forutsetninger'!$C$57+15*'1.4 Øvrige forutsetninger'!$C$58+MAXA(0,'1.1 Alternativ A'!AG216-30)*'1.4 Øvrige forutsetninger'!$C$59,IF('1.1 Alternativ A'!AG216&gt;15,15*'1.4 Øvrige forutsetninger'!$C$57+MAXA(0,'1.1 Alternativ A'!AG216-15)*'1.4 Øvrige forutsetninger'!$C$58,'1.1 Alternativ A'!AG216*'1.4 Øvrige forutsetninger'!$C$57)))),0)</f>
        <v>0</v>
      </c>
    </row>
    <row r="27" spans="2:32" x14ac:dyDescent="0.2">
      <c r="B27" s="1" t="str">
        <f ca="1">IF(OFFSET('1.1 Alternativ A'!$E$19,0,ROW()-ROW($B$12))&gt;0,OFFSET('1.1 Alternativ A'!$E$19,0,ROW()-ROW($B$12)),"")</f>
        <v/>
      </c>
      <c r="C27" s="1">
        <f ca="1">IFERROR(IF('1.1 Alternativ A'!D217&gt;120,15*'1.4 Øvrige forutsetninger'!$C$57+15*'1.4 Øvrige forutsetninger'!$C$58+30*'1.4 Øvrige forutsetninger'!$C$59+60*'1.4 Øvrige forutsetninger'!$C$60+MAXA(0,'1.1 Alternativ A'!D217-120)*'1.4 Øvrige forutsetninger'!$C$61,IF('1.1 Alternativ A'!D217&gt;60,15*'1.4 Øvrige forutsetninger'!$C$57+15*'1.4 Øvrige forutsetninger'!$C$58+30*'1.4 Øvrige forutsetninger'!$C$59+MAXA(0,'1.1 Alternativ A'!D217-60)*'1.4 Øvrige forutsetninger'!$C$60,IF('1.1 Alternativ A'!D217&gt;30,15*'1.4 Øvrige forutsetninger'!$C$57+15*'1.4 Øvrige forutsetninger'!$C$58+MAXA(0,'1.1 Alternativ A'!D217-30)*'1.4 Øvrige forutsetninger'!$C$59,IF('1.1 Alternativ A'!D217&gt;15,15*'1.4 Øvrige forutsetninger'!$C$57+MAXA(0,'1.1 Alternativ A'!D217-15)*'1.4 Øvrige forutsetninger'!$C$58,'1.1 Alternativ A'!D217*'1.4 Øvrige forutsetninger'!$C$57)))),0)</f>
        <v>0</v>
      </c>
      <c r="D27" s="1">
        <f ca="1">IFERROR(IF('1.1 Alternativ A'!E217&gt;120,15*'1.4 Øvrige forutsetninger'!$C$57+15*'1.4 Øvrige forutsetninger'!$C$58+30*'1.4 Øvrige forutsetninger'!$C$59+60*'1.4 Øvrige forutsetninger'!$C$60+MAXA(0,'1.1 Alternativ A'!E217-120)*'1.4 Øvrige forutsetninger'!$C$61,IF('1.1 Alternativ A'!E217&gt;60,15*'1.4 Øvrige forutsetninger'!$C$57+15*'1.4 Øvrige forutsetninger'!$C$58+30*'1.4 Øvrige forutsetninger'!$C$59+MAXA(0,'1.1 Alternativ A'!E217-60)*'1.4 Øvrige forutsetninger'!$C$60,IF('1.1 Alternativ A'!E217&gt;30,15*'1.4 Øvrige forutsetninger'!$C$57+15*'1.4 Øvrige forutsetninger'!$C$58+MAXA(0,'1.1 Alternativ A'!E217-30)*'1.4 Øvrige forutsetninger'!$C$59,IF('1.1 Alternativ A'!E217&gt;15,15*'1.4 Øvrige forutsetninger'!$C$57+MAXA(0,'1.1 Alternativ A'!E217-15)*'1.4 Øvrige forutsetninger'!$C$58,'1.1 Alternativ A'!E217*'1.4 Øvrige forutsetninger'!$C$57)))),0)</f>
        <v>0</v>
      </c>
      <c r="E27" s="1">
        <f ca="1">IFERROR(IF('1.1 Alternativ A'!F217&gt;120,15*'1.4 Øvrige forutsetninger'!$C$57+15*'1.4 Øvrige forutsetninger'!$C$58+30*'1.4 Øvrige forutsetninger'!$C$59+60*'1.4 Øvrige forutsetninger'!$C$60+MAXA(0,'1.1 Alternativ A'!F217-120)*'1.4 Øvrige forutsetninger'!$C$61,IF('1.1 Alternativ A'!F217&gt;60,15*'1.4 Øvrige forutsetninger'!$C$57+15*'1.4 Øvrige forutsetninger'!$C$58+30*'1.4 Øvrige forutsetninger'!$C$59+MAXA(0,'1.1 Alternativ A'!F217-60)*'1.4 Øvrige forutsetninger'!$C$60,IF('1.1 Alternativ A'!F217&gt;30,15*'1.4 Øvrige forutsetninger'!$C$57+15*'1.4 Øvrige forutsetninger'!$C$58+MAXA(0,'1.1 Alternativ A'!F217-30)*'1.4 Øvrige forutsetninger'!$C$59,IF('1.1 Alternativ A'!F217&gt;15,15*'1.4 Øvrige forutsetninger'!$C$57+MAXA(0,'1.1 Alternativ A'!F217-15)*'1.4 Øvrige forutsetninger'!$C$58,'1.1 Alternativ A'!F217*'1.4 Øvrige forutsetninger'!$C$57)))),0)</f>
        <v>0</v>
      </c>
      <c r="F27" s="1">
        <f ca="1">IFERROR(IF('1.1 Alternativ A'!G217&gt;120,15*'1.4 Øvrige forutsetninger'!$C$57+15*'1.4 Øvrige forutsetninger'!$C$58+30*'1.4 Øvrige forutsetninger'!$C$59+60*'1.4 Øvrige forutsetninger'!$C$60+MAXA(0,'1.1 Alternativ A'!G217-120)*'1.4 Øvrige forutsetninger'!$C$61,IF('1.1 Alternativ A'!G217&gt;60,15*'1.4 Øvrige forutsetninger'!$C$57+15*'1.4 Øvrige forutsetninger'!$C$58+30*'1.4 Øvrige forutsetninger'!$C$59+MAXA(0,'1.1 Alternativ A'!G217-60)*'1.4 Øvrige forutsetninger'!$C$60,IF('1.1 Alternativ A'!G217&gt;30,15*'1.4 Øvrige forutsetninger'!$C$57+15*'1.4 Øvrige forutsetninger'!$C$58+MAXA(0,'1.1 Alternativ A'!G217-30)*'1.4 Øvrige forutsetninger'!$C$59,IF('1.1 Alternativ A'!G217&gt;15,15*'1.4 Øvrige forutsetninger'!$C$57+MAXA(0,'1.1 Alternativ A'!G217-15)*'1.4 Øvrige forutsetninger'!$C$58,'1.1 Alternativ A'!G217*'1.4 Øvrige forutsetninger'!$C$57)))),0)</f>
        <v>0</v>
      </c>
      <c r="G27" s="1">
        <f ca="1">IFERROR(IF('1.1 Alternativ A'!H217&gt;120,15*'1.4 Øvrige forutsetninger'!$C$57+15*'1.4 Øvrige forutsetninger'!$C$58+30*'1.4 Øvrige forutsetninger'!$C$59+60*'1.4 Øvrige forutsetninger'!$C$60+MAXA(0,'1.1 Alternativ A'!H217-120)*'1.4 Øvrige forutsetninger'!$C$61,IF('1.1 Alternativ A'!H217&gt;60,15*'1.4 Øvrige forutsetninger'!$C$57+15*'1.4 Øvrige forutsetninger'!$C$58+30*'1.4 Øvrige forutsetninger'!$C$59+MAXA(0,'1.1 Alternativ A'!H217-60)*'1.4 Øvrige forutsetninger'!$C$60,IF('1.1 Alternativ A'!H217&gt;30,15*'1.4 Øvrige forutsetninger'!$C$57+15*'1.4 Øvrige forutsetninger'!$C$58+MAXA(0,'1.1 Alternativ A'!H217-30)*'1.4 Øvrige forutsetninger'!$C$59,IF('1.1 Alternativ A'!H217&gt;15,15*'1.4 Øvrige forutsetninger'!$C$57+MAXA(0,'1.1 Alternativ A'!H217-15)*'1.4 Øvrige forutsetninger'!$C$58,'1.1 Alternativ A'!H217*'1.4 Øvrige forutsetninger'!$C$57)))),0)</f>
        <v>0</v>
      </c>
      <c r="H27" s="1">
        <f ca="1">IFERROR(IF('1.1 Alternativ A'!I217&gt;120,15*'1.4 Øvrige forutsetninger'!$C$57+15*'1.4 Øvrige forutsetninger'!$C$58+30*'1.4 Øvrige forutsetninger'!$C$59+60*'1.4 Øvrige forutsetninger'!$C$60+MAXA(0,'1.1 Alternativ A'!I217-120)*'1.4 Øvrige forutsetninger'!$C$61,IF('1.1 Alternativ A'!I217&gt;60,15*'1.4 Øvrige forutsetninger'!$C$57+15*'1.4 Øvrige forutsetninger'!$C$58+30*'1.4 Øvrige forutsetninger'!$C$59+MAXA(0,'1.1 Alternativ A'!I217-60)*'1.4 Øvrige forutsetninger'!$C$60,IF('1.1 Alternativ A'!I217&gt;30,15*'1.4 Øvrige forutsetninger'!$C$57+15*'1.4 Øvrige forutsetninger'!$C$58+MAXA(0,'1.1 Alternativ A'!I217-30)*'1.4 Øvrige forutsetninger'!$C$59,IF('1.1 Alternativ A'!I217&gt;15,15*'1.4 Øvrige forutsetninger'!$C$57+MAXA(0,'1.1 Alternativ A'!I217-15)*'1.4 Øvrige forutsetninger'!$C$58,'1.1 Alternativ A'!I217*'1.4 Øvrige forutsetninger'!$C$57)))),0)</f>
        <v>0</v>
      </c>
      <c r="I27" s="1">
        <f ca="1">IFERROR(IF('1.1 Alternativ A'!J217&gt;120,15*'1.4 Øvrige forutsetninger'!$C$57+15*'1.4 Øvrige forutsetninger'!$C$58+30*'1.4 Øvrige forutsetninger'!$C$59+60*'1.4 Øvrige forutsetninger'!$C$60+MAXA(0,'1.1 Alternativ A'!J217-120)*'1.4 Øvrige forutsetninger'!$C$61,IF('1.1 Alternativ A'!J217&gt;60,15*'1.4 Øvrige forutsetninger'!$C$57+15*'1.4 Øvrige forutsetninger'!$C$58+30*'1.4 Øvrige forutsetninger'!$C$59+MAXA(0,'1.1 Alternativ A'!J217-60)*'1.4 Øvrige forutsetninger'!$C$60,IF('1.1 Alternativ A'!J217&gt;30,15*'1.4 Øvrige forutsetninger'!$C$57+15*'1.4 Øvrige forutsetninger'!$C$58+MAXA(0,'1.1 Alternativ A'!J217-30)*'1.4 Øvrige forutsetninger'!$C$59,IF('1.1 Alternativ A'!J217&gt;15,15*'1.4 Øvrige forutsetninger'!$C$57+MAXA(0,'1.1 Alternativ A'!J217-15)*'1.4 Øvrige forutsetninger'!$C$58,'1.1 Alternativ A'!J217*'1.4 Øvrige forutsetninger'!$C$57)))),0)</f>
        <v>0</v>
      </c>
      <c r="J27" s="1">
        <f ca="1">IFERROR(IF('1.1 Alternativ A'!K217&gt;120,15*'1.4 Øvrige forutsetninger'!$C$57+15*'1.4 Øvrige forutsetninger'!$C$58+30*'1.4 Øvrige forutsetninger'!$C$59+60*'1.4 Øvrige forutsetninger'!$C$60+MAXA(0,'1.1 Alternativ A'!K217-120)*'1.4 Øvrige forutsetninger'!$C$61,IF('1.1 Alternativ A'!K217&gt;60,15*'1.4 Øvrige forutsetninger'!$C$57+15*'1.4 Øvrige forutsetninger'!$C$58+30*'1.4 Øvrige forutsetninger'!$C$59+MAXA(0,'1.1 Alternativ A'!K217-60)*'1.4 Øvrige forutsetninger'!$C$60,IF('1.1 Alternativ A'!K217&gt;30,15*'1.4 Øvrige forutsetninger'!$C$57+15*'1.4 Øvrige forutsetninger'!$C$58+MAXA(0,'1.1 Alternativ A'!K217-30)*'1.4 Øvrige forutsetninger'!$C$59,IF('1.1 Alternativ A'!K217&gt;15,15*'1.4 Øvrige forutsetninger'!$C$57+MAXA(0,'1.1 Alternativ A'!K217-15)*'1.4 Øvrige forutsetninger'!$C$58,'1.1 Alternativ A'!K217*'1.4 Øvrige forutsetninger'!$C$57)))),0)</f>
        <v>0</v>
      </c>
      <c r="K27" s="1">
        <f ca="1">IFERROR(IF('1.1 Alternativ A'!L217&gt;120,15*'1.4 Øvrige forutsetninger'!$C$57+15*'1.4 Øvrige forutsetninger'!$C$58+30*'1.4 Øvrige forutsetninger'!$C$59+60*'1.4 Øvrige forutsetninger'!$C$60+MAXA(0,'1.1 Alternativ A'!L217-120)*'1.4 Øvrige forutsetninger'!$C$61,IF('1.1 Alternativ A'!L217&gt;60,15*'1.4 Øvrige forutsetninger'!$C$57+15*'1.4 Øvrige forutsetninger'!$C$58+30*'1.4 Øvrige forutsetninger'!$C$59+MAXA(0,'1.1 Alternativ A'!L217-60)*'1.4 Øvrige forutsetninger'!$C$60,IF('1.1 Alternativ A'!L217&gt;30,15*'1.4 Øvrige forutsetninger'!$C$57+15*'1.4 Øvrige forutsetninger'!$C$58+MAXA(0,'1.1 Alternativ A'!L217-30)*'1.4 Øvrige forutsetninger'!$C$59,IF('1.1 Alternativ A'!L217&gt;15,15*'1.4 Øvrige forutsetninger'!$C$57+MAXA(0,'1.1 Alternativ A'!L217-15)*'1.4 Øvrige forutsetninger'!$C$58,'1.1 Alternativ A'!L217*'1.4 Øvrige forutsetninger'!$C$57)))),0)</f>
        <v>0</v>
      </c>
      <c r="L27" s="1">
        <f ca="1">IFERROR(IF('1.1 Alternativ A'!M217&gt;120,15*'1.4 Øvrige forutsetninger'!$C$57+15*'1.4 Øvrige forutsetninger'!$C$58+30*'1.4 Øvrige forutsetninger'!$C$59+60*'1.4 Øvrige forutsetninger'!$C$60+MAXA(0,'1.1 Alternativ A'!M217-120)*'1.4 Øvrige forutsetninger'!$C$61,IF('1.1 Alternativ A'!M217&gt;60,15*'1.4 Øvrige forutsetninger'!$C$57+15*'1.4 Øvrige forutsetninger'!$C$58+30*'1.4 Øvrige forutsetninger'!$C$59+MAXA(0,'1.1 Alternativ A'!M217-60)*'1.4 Øvrige forutsetninger'!$C$60,IF('1.1 Alternativ A'!M217&gt;30,15*'1.4 Øvrige forutsetninger'!$C$57+15*'1.4 Øvrige forutsetninger'!$C$58+MAXA(0,'1.1 Alternativ A'!M217-30)*'1.4 Øvrige forutsetninger'!$C$59,IF('1.1 Alternativ A'!M217&gt;15,15*'1.4 Øvrige forutsetninger'!$C$57+MAXA(0,'1.1 Alternativ A'!M217-15)*'1.4 Øvrige forutsetninger'!$C$58,'1.1 Alternativ A'!M217*'1.4 Øvrige forutsetninger'!$C$57)))),0)</f>
        <v>0</v>
      </c>
      <c r="M27" s="1">
        <f ca="1">IFERROR(IF('1.1 Alternativ A'!N217&gt;120,15*'1.4 Øvrige forutsetninger'!$C$57+15*'1.4 Øvrige forutsetninger'!$C$58+30*'1.4 Øvrige forutsetninger'!$C$59+60*'1.4 Øvrige forutsetninger'!$C$60+MAXA(0,'1.1 Alternativ A'!N217-120)*'1.4 Øvrige forutsetninger'!$C$61,IF('1.1 Alternativ A'!N217&gt;60,15*'1.4 Øvrige forutsetninger'!$C$57+15*'1.4 Øvrige forutsetninger'!$C$58+30*'1.4 Øvrige forutsetninger'!$C$59+MAXA(0,'1.1 Alternativ A'!N217-60)*'1.4 Øvrige forutsetninger'!$C$60,IF('1.1 Alternativ A'!N217&gt;30,15*'1.4 Øvrige forutsetninger'!$C$57+15*'1.4 Øvrige forutsetninger'!$C$58+MAXA(0,'1.1 Alternativ A'!N217-30)*'1.4 Øvrige forutsetninger'!$C$59,IF('1.1 Alternativ A'!N217&gt;15,15*'1.4 Øvrige forutsetninger'!$C$57+MAXA(0,'1.1 Alternativ A'!N217-15)*'1.4 Øvrige forutsetninger'!$C$58,'1.1 Alternativ A'!N217*'1.4 Øvrige forutsetninger'!$C$57)))),0)</f>
        <v>0</v>
      </c>
      <c r="N27" s="1">
        <f ca="1">IFERROR(IF('1.1 Alternativ A'!O217&gt;120,15*'1.4 Øvrige forutsetninger'!$C$57+15*'1.4 Øvrige forutsetninger'!$C$58+30*'1.4 Øvrige forutsetninger'!$C$59+60*'1.4 Øvrige forutsetninger'!$C$60+MAXA(0,'1.1 Alternativ A'!O217-120)*'1.4 Øvrige forutsetninger'!$C$61,IF('1.1 Alternativ A'!O217&gt;60,15*'1.4 Øvrige forutsetninger'!$C$57+15*'1.4 Øvrige forutsetninger'!$C$58+30*'1.4 Øvrige forutsetninger'!$C$59+MAXA(0,'1.1 Alternativ A'!O217-60)*'1.4 Øvrige forutsetninger'!$C$60,IF('1.1 Alternativ A'!O217&gt;30,15*'1.4 Øvrige forutsetninger'!$C$57+15*'1.4 Øvrige forutsetninger'!$C$58+MAXA(0,'1.1 Alternativ A'!O217-30)*'1.4 Øvrige forutsetninger'!$C$59,IF('1.1 Alternativ A'!O217&gt;15,15*'1.4 Øvrige forutsetninger'!$C$57+MAXA(0,'1.1 Alternativ A'!O217-15)*'1.4 Øvrige forutsetninger'!$C$58,'1.1 Alternativ A'!O217*'1.4 Øvrige forutsetninger'!$C$57)))),0)</f>
        <v>0</v>
      </c>
      <c r="O27" s="1">
        <f ca="1">IFERROR(IF('1.1 Alternativ A'!P217&gt;120,15*'1.4 Øvrige forutsetninger'!$C$57+15*'1.4 Øvrige forutsetninger'!$C$58+30*'1.4 Øvrige forutsetninger'!$C$59+60*'1.4 Øvrige forutsetninger'!$C$60+MAXA(0,'1.1 Alternativ A'!P217-120)*'1.4 Øvrige forutsetninger'!$C$61,IF('1.1 Alternativ A'!P217&gt;60,15*'1.4 Øvrige forutsetninger'!$C$57+15*'1.4 Øvrige forutsetninger'!$C$58+30*'1.4 Øvrige forutsetninger'!$C$59+MAXA(0,'1.1 Alternativ A'!P217-60)*'1.4 Øvrige forutsetninger'!$C$60,IF('1.1 Alternativ A'!P217&gt;30,15*'1.4 Øvrige forutsetninger'!$C$57+15*'1.4 Øvrige forutsetninger'!$C$58+MAXA(0,'1.1 Alternativ A'!P217-30)*'1.4 Øvrige forutsetninger'!$C$59,IF('1.1 Alternativ A'!P217&gt;15,15*'1.4 Øvrige forutsetninger'!$C$57+MAXA(0,'1.1 Alternativ A'!P217-15)*'1.4 Øvrige forutsetninger'!$C$58,'1.1 Alternativ A'!P217*'1.4 Øvrige forutsetninger'!$C$57)))),0)</f>
        <v>0</v>
      </c>
      <c r="P27" s="1">
        <f ca="1">IFERROR(IF('1.1 Alternativ A'!Q217&gt;120,15*'1.4 Øvrige forutsetninger'!$C$57+15*'1.4 Øvrige forutsetninger'!$C$58+30*'1.4 Øvrige forutsetninger'!$C$59+60*'1.4 Øvrige forutsetninger'!$C$60+MAXA(0,'1.1 Alternativ A'!Q217-120)*'1.4 Øvrige forutsetninger'!$C$61,IF('1.1 Alternativ A'!Q217&gt;60,15*'1.4 Øvrige forutsetninger'!$C$57+15*'1.4 Øvrige forutsetninger'!$C$58+30*'1.4 Øvrige forutsetninger'!$C$59+MAXA(0,'1.1 Alternativ A'!Q217-60)*'1.4 Øvrige forutsetninger'!$C$60,IF('1.1 Alternativ A'!Q217&gt;30,15*'1.4 Øvrige forutsetninger'!$C$57+15*'1.4 Øvrige forutsetninger'!$C$58+MAXA(0,'1.1 Alternativ A'!Q217-30)*'1.4 Øvrige forutsetninger'!$C$59,IF('1.1 Alternativ A'!Q217&gt;15,15*'1.4 Øvrige forutsetninger'!$C$57+MAXA(0,'1.1 Alternativ A'!Q217-15)*'1.4 Øvrige forutsetninger'!$C$58,'1.1 Alternativ A'!Q217*'1.4 Øvrige forutsetninger'!$C$57)))),0)</f>
        <v>0</v>
      </c>
      <c r="Q27" s="1">
        <f ca="1">IFERROR(IF('1.1 Alternativ A'!R217&gt;120,15*'1.4 Øvrige forutsetninger'!$C$57+15*'1.4 Øvrige forutsetninger'!$C$58+30*'1.4 Øvrige forutsetninger'!$C$59+60*'1.4 Øvrige forutsetninger'!$C$60+MAXA(0,'1.1 Alternativ A'!R217-120)*'1.4 Øvrige forutsetninger'!$C$61,IF('1.1 Alternativ A'!R217&gt;60,15*'1.4 Øvrige forutsetninger'!$C$57+15*'1.4 Øvrige forutsetninger'!$C$58+30*'1.4 Øvrige forutsetninger'!$C$59+MAXA(0,'1.1 Alternativ A'!R217-60)*'1.4 Øvrige forutsetninger'!$C$60,IF('1.1 Alternativ A'!R217&gt;30,15*'1.4 Øvrige forutsetninger'!$C$57+15*'1.4 Øvrige forutsetninger'!$C$58+MAXA(0,'1.1 Alternativ A'!R217-30)*'1.4 Øvrige forutsetninger'!$C$59,IF('1.1 Alternativ A'!R217&gt;15,15*'1.4 Øvrige forutsetninger'!$C$57+MAXA(0,'1.1 Alternativ A'!R217-15)*'1.4 Øvrige forutsetninger'!$C$58,'1.1 Alternativ A'!R217*'1.4 Øvrige forutsetninger'!$C$57)))),0)</f>
        <v>0</v>
      </c>
      <c r="R27" s="1">
        <f ca="1">IFERROR(IF('1.1 Alternativ A'!S217&gt;120,15*'1.4 Øvrige forutsetninger'!$C$57+15*'1.4 Øvrige forutsetninger'!$C$58+30*'1.4 Øvrige forutsetninger'!$C$59+60*'1.4 Øvrige forutsetninger'!$C$60+MAXA(0,'1.1 Alternativ A'!S217-120)*'1.4 Øvrige forutsetninger'!$C$61,IF('1.1 Alternativ A'!S217&gt;60,15*'1.4 Øvrige forutsetninger'!$C$57+15*'1.4 Øvrige forutsetninger'!$C$58+30*'1.4 Øvrige forutsetninger'!$C$59+MAXA(0,'1.1 Alternativ A'!S217-60)*'1.4 Øvrige forutsetninger'!$C$60,IF('1.1 Alternativ A'!S217&gt;30,15*'1.4 Øvrige forutsetninger'!$C$57+15*'1.4 Øvrige forutsetninger'!$C$58+MAXA(0,'1.1 Alternativ A'!S217-30)*'1.4 Øvrige forutsetninger'!$C$59,IF('1.1 Alternativ A'!S217&gt;15,15*'1.4 Øvrige forutsetninger'!$C$57+MAXA(0,'1.1 Alternativ A'!S217-15)*'1.4 Øvrige forutsetninger'!$C$58,'1.1 Alternativ A'!S217*'1.4 Øvrige forutsetninger'!$C$57)))),0)</f>
        <v>0</v>
      </c>
      <c r="S27" s="1">
        <f ca="1">IFERROR(IF('1.1 Alternativ A'!T217&gt;120,15*'1.4 Øvrige forutsetninger'!$C$57+15*'1.4 Øvrige forutsetninger'!$C$58+30*'1.4 Øvrige forutsetninger'!$C$59+60*'1.4 Øvrige forutsetninger'!$C$60+MAXA(0,'1.1 Alternativ A'!T217-120)*'1.4 Øvrige forutsetninger'!$C$61,IF('1.1 Alternativ A'!T217&gt;60,15*'1.4 Øvrige forutsetninger'!$C$57+15*'1.4 Øvrige forutsetninger'!$C$58+30*'1.4 Øvrige forutsetninger'!$C$59+MAXA(0,'1.1 Alternativ A'!T217-60)*'1.4 Øvrige forutsetninger'!$C$60,IF('1.1 Alternativ A'!T217&gt;30,15*'1.4 Øvrige forutsetninger'!$C$57+15*'1.4 Øvrige forutsetninger'!$C$58+MAXA(0,'1.1 Alternativ A'!T217-30)*'1.4 Øvrige forutsetninger'!$C$59,IF('1.1 Alternativ A'!T217&gt;15,15*'1.4 Øvrige forutsetninger'!$C$57+MAXA(0,'1.1 Alternativ A'!T217-15)*'1.4 Øvrige forutsetninger'!$C$58,'1.1 Alternativ A'!T217*'1.4 Øvrige forutsetninger'!$C$57)))),0)</f>
        <v>0</v>
      </c>
      <c r="T27" s="1">
        <f ca="1">IFERROR(IF('1.1 Alternativ A'!U217&gt;120,15*'1.4 Øvrige forutsetninger'!$C$57+15*'1.4 Øvrige forutsetninger'!$C$58+30*'1.4 Øvrige forutsetninger'!$C$59+60*'1.4 Øvrige forutsetninger'!$C$60+MAXA(0,'1.1 Alternativ A'!U217-120)*'1.4 Øvrige forutsetninger'!$C$61,IF('1.1 Alternativ A'!U217&gt;60,15*'1.4 Øvrige forutsetninger'!$C$57+15*'1.4 Øvrige forutsetninger'!$C$58+30*'1.4 Øvrige forutsetninger'!$C$59+MAXA(0,'1.1 Alternativ A'!U217-60)*'1.4 Øvrige forutsetninger'!$C$60,IF('1.1 Alternativ A'!U217&gt;30,15*'1.4 Øvrige forutsetninger'!$C$57+15*'1.4 Øvrige forutsetninger'!$C$58+MAXA(0,'1.1 Alternativ A'!U217-30)*'1.4 Øvrige forutsetninger'!$C$59,IF('1.1 Alternativ A'!U217&gt;15,15*'1.4 Øvrige forutsetninger'!$C$57+MAXA(0,'1.1 Alternativ A'!U217-15)*'1.4 Øvrige forutsetninger'!$C$58,'1.1 Alternativ A'!U217*'1.4 Øvrige forutsetninger'!$C$57)))),0)</f>
        <v>0</v>
      </c>
      <c r="U27" s="1">
        <f ca="1">IFERROR(IF('1.1 Alternativ A'!V217&gt;120,15*'1.4 Øvrige forutsetninger'!$C$57+15*'1.4 Øvrige forutsetninger'!$C$58+30*'1.4 Øvrige forutsetninger'!$C$59+60*'1.4 Øvrige forutsetninger'!$C$60+MAXA(0,'1.1 Alternativ A'!V217-120)*'1.4 Øvrige forutsetninger'!$C$61,IF('1.1 Alternativ A'!V217&gt;60,15*'1.4 Øvrige forutsetninger'!$C$57+15*'1.4 Øvrige forutsetninger'!$C$58+30*'1.4 Øvrige forutsetninger'!$C$59+MAXA(0,'1.1 Alternativ A'!V217-60)*'1.4 Øvrige forutsetninger'!$C$60,IF('1.1 Alternativ A'!V217&gt;30,15*'1.4 Øvrige forutsetninger'!$C$57+15*'1.4 Øvrige forutsetninger'!$C$58+MAXA(0,'1.1 Alternativ A'!V217-30)*'1.4 Øvrige forutsetninger'!$C$59,IF('1.1 Alternativ A'!V217&gt;15,15*'1.4 Øvrige forutsetninger'!$C$57+MAXA(0,'1.1 Alternativ A'!V217-15)*'1.4 Øvrige forutsetninger'!$C$58,'1.1 Alternativ A'!V217*'1.4 Øvrige forutsetninger'!$C$57)))),0)</f>
        <v>0</v>
      </c>
      <c r="V27" s="1">
        <f ca="1">IFERROR(IF('1.1 Alternativ A'!W217&gt;120,15*'1.4 Øvrige forutsetninger'!$C$57+15*'1.4 Øvrige forutsetninger'!$C$58+30*'1.4 Øvrige forutsetninger'!$C$59+60*'1.4 Øvrige forutsetninger'!$C$60+MAXA(0,'1.1 Alternativ A'!W217-120)*'1.4 Øvrige forutsetninger'!$C$61,IF('1.1 Alternativ A'!W217&gt;60,15*'1.4 Øvrige forutsetninger'!$C$57+15*'1.4 Øvrige forutsetninger'!$C$58+30*'1.4 Øvrige forutsetninger'!$C$59+MAXA(0,'1.1 Alternativ A'!W217-60)*'1.4 Øvrige forutsetninger'!$C$60,IF('1.1 Alternativ A'!W217&gt;30,15*'1.4 Øvrige forutsetninger'!$C$57+15*'1.4 Øvrige forutsetninger'!$C$58+MAXA(0,'1.1 Alternativ A'!W217-30)*'1.4 Øvrige forutsetninger'!$C$59,IF('1.1 Alternativ A'!W217&gt;15,15*'1.4 Øvrige forutsetninger'!$C$57+MAXA(0,'1.1 Alternativ A'!W217-15)*'1.4 Øvrige forutsetninger'!$C$58,'1.1 Alternativ A'!W217*'1.4 Øvrige forutsetninger'!$C$57)))),0)</f>
        <v>0</v>
      </c>
      <c r="W27" s="1">
        <f ca="1">IFERROR(IF('1.1 Alternativ A'!X217&gt;120,15*'1.4 Øvrige forutsetninger'!$C$57+15*'1.4 Øvrige forutsetninger'!$C$58+30*'1.4 Øvrige forutsetninger'!$C$59+60*'1.4 Øvrige forutsetninger'!$C$60+MAXA(0,'1.1 Alternativ A'!X217-120)*'1.4 Øvrige forutsetninger'!$C$61,IF('1.1 Alternativ A'!X217&gt;60,15*'1.4 Øvrige forutsetninger'!$C$57+15*'1.4 Øvrige forutsetninger'!$C$58+30*'1.4 Øvrige forutsetninger'!$C$59+MAXA(0,'1.1 Alternativ A'!X217-60)*'1.4 Øvrige forutsetninger'!$C$60,IF('1.1 Alternativ A'!X217&gt;30,15*'1.4 Øvrige forutsetninger'!$C$57+15*'1.4 Øvrige forutsetninger'!$C$58+MAXA(0,'1.1 Alternativ A'!X217-30)*'1.4 Øvrige forutsetninger'!$C$59,IF('1.1 Alternativ A'!X217&gt;15,15*'1.4 Øvrige forutsetninger'!$C$57+MAXA(0,'1.1 Alternativ A'!X217-15)*'1.4 Øvrige forutsetninger'!$C$58,'1.1 Alternativ A'!X217*'1.4 Øvrige forutsetninger'!$C$57)))),0)</f>
        <v>0</v>
      </c>
      <c r="X27" s="1">
        <f ca="1">IFERROR(IF('1.1 Alternativ A'!Y217&gt;120,15*'1.4 Øvrige forutsetninger'!$C$57+15*'1.4 Øvrige forutsetninger'!$C$58+30*'1.4 Øvrige forutsetninger'!$C$59+60*'1.4 Øvrige forutsetninger'!$C$60+MAXA(0,'1.1 Alternativ A'!Y217-120)*'1.4 Øvrige forutsetninger'!$C$61,IF('1.1 Alternativ A'!Y217&gt;60,15*'1.4 Øvrige forutsetninger'!$C$57+15*'1.4 Øvrige forutsetninger'!$C$58+30*'1.4 Øvrige forutsetninger'!$C$59+MAXA(0,'1.1 Alternativ A'!Y217-60)*'1.4 Øvrige forutsetninger'!$C$60,IF('1.1 Alternativ A'!Y217&gt;30,15*'1.4 Øvrige forutsetninger'!$C$57+15*'1.4 Øvrige forutsetninger'!$C$58+MAXA(0,'1.1 Alternativ A'!Y217-30)*'1.4 Øvrige forutsetninger'!$C$59,IF('1.1 Alternativ A'!Y217&gt;15,15*'1.4 Øvrige forutsetninger'!$C$57+MAXA(0,'1.1 Alternativ A'!Y217-15)*'1.4 Øvrige forutsetninger'!$C$58,'1.1 Alternativ A'!Y217*'1.4 Øvrige forutsetninger'!$C$57)))),0)</f>
        <v>0</v>
      </c>
      <c r="Y27" s="1">
        <f ca="1">IFERROR(IF('1.1 Alternativ A'!Z217&gt;120,15*'1.4 Øvrige forutsetninger'!$C$57+15*'1.4 Øvrige forutsetninger'!$C$58+30*'1.4 Øvrige forutsetninger'!$C$59+60*'1.4 Øvrige forutsetninger'!$C$60+MAXA(0,'1.1 Alternativ A'!Z217-120)*'1.4 Øvrige forutsetninger'!$C$61,IF('1.1 Alternativ A'!Z217&gt;60,15*'1.4 Øvrige forutsetninger'!$C$57+15*'1.4 Øvrige forutsetninger'!$C$58+30*'1.4 Øvrige forutsetninger'!$C$59+MAXA(0,'1.1 Alternativ A'!Z217-60)*'1.4 Øvrige forutsetninger'!$C$60,IF('1.1 Alternativ A'!Z217&gt;30,15*'1.4 Øvrige forutsetninger'!$C$57+15*'1.4 Øvrige forutsetninger'!$C$58+MAXA(0,'1.1 Alternativ A'!Z217-30)*'1.4 Øvrige forutsetninger'!$C$59,IF('1.1 Alternativ A'!Z217&gt;15,15*'1.4 Øvrige forutsetninger'!$C$57+MAXA(0,'1.1 Alternativ A'!Z217-15)*'1.4 Øvrige forutsetninger'!$C$58,'1.1 Alternativ A'!Z217*'1.4 Øvrige forutsetninger'!$C$57)))),0)</f>
        <v>0</v>
      </c>
      <c r="Z27" s="1">
        <f ca="1">IFERROR(IF('1.1 Alternativ A'!AA217&gt;120,15*'1.4 Øvrige forutsetninger'!$C$57+15*'1.4 Øvrige forutsetninger'!$C$58+30*'1.4 Øvrige forutsetninger'!$C$59+60*'1.4 Øvrige forutsetninger'!$C$60+MAXA(0,'1.1 Alternativ A'!AA217-120)*'1.4 Øvrige forutsetninger'!$C$61,IF('1.1 Alternativ A'!AA217&gt;60,15*'1.4 Øvrige forutsetninger'!$C$57+15*'1.4 Øvrige forutsetninger'!$C$58+30*'1.4 Øvrige forutsetninger'!$C$59+MAXA(0,'1.1 Alternativ A'!AA217-60)*'1.4 Øvrige forutsetninger'!$C$60,IF('1.1 Alternativ A'!AA217&gt;30,15*'1.4 Øvrige forutsetninger'!$C$57+15*'1.4 Øvrige forutsetninger'!$C$58+MAXA(0,'1.1 Alternativ A'!AA217-30)*'1.4 Øvrige forutsetninger'!$C$59,IF('1.1 Alternativ A'!AA217&gt;15,15*'1.4 Øvrige forutsetninger'!$C$57+MAXA(0,'1.1 Alternativ A'!AA217-15)*'1.4 Øvrige forutsetninger'!$C$58,'1.1 Alternativ A'!AA217*'1.4 Øvrige forutsetninger'!$C$57)))),0)</f>
        <v>0</v>
      </c>
      <c r="AA27" s="1">
        <f ca="1">IFERROR(IF('1.1 Alternativ A'!AB217&gt;120,15*'1.4 Øvrige forutsetninger'!$C$57+15*'1.4 Øvrige forutsetninger'!$C$58+30*'1.4 Øvrige forutsetninger'!$C$59+60*'1.4 Øvrige forutsetninger'!$C$60+MAXA(0,'1.1 Alternativ A'!AB217-120)*'1.4 Øvrige forutsetninger'!$C$61,IF('1.1 Alternativ A'!AB217&gt;60,15*'1.4 Øvrige forutsetninger'!$C$57+15*'1.4 Øvrige forutsetninger'!$C$58+30*'1.4 Øvrige forutsetninger'!$C$59+MAXA(0,'1.1 Alternativ A'!AB217-60)*'1.4 Øvrige forutsetninger'!$C$60,IF('1.1 Alternativ A'!AB217&gt;30,15*'1.4 Øvrige forutsetninger'!$C$57+15*'1.4 Øvrige forutsetninger'!$C$58+MAXA(0,'1.1 Alternativ A'!AB217-30)*'1.4 Øvrige forutsetninger'!$C$59,IF('1.1 Alternativ A'!AB217&gt;15,15*'1.4 Øvrige forutsetninger'!$C$57+MAXA(0,'1.1 Alternativ A'!AB217-15)*'1.4 Øvrige forutsetninger'!$C$58,'1.1 Alternativ A'!AB217*'1.4 Øvrige forutsetninger'!$C$57)))),0)</f>
        <v>0</v>
      </c>
      <c r="AB27" s="1">
        <f ca="1">IFERROR(IF('1.1 Alternativ A'!AC217&gt;120,15*'1.4 Øvrige forutsetninger'!$C$57+15*'1.4 Øvrige forutsetninger'!$C$58+30*'1.4 Øvrige forutsetninger'!$C$59+60*'1.4 Øvrige forutsetninger'!$C$60+MAXA(0,'1.1 Alternativ A'!AC217-120)*'1.4 Øvrige forutsetninger'!$C$61,IF('1.1 Alternativ A'!AC217&gt;60,15*'1.4 Øvrige forutsetninger'!$C$57+15*'1.4 Øvrige forutsetninger'!$C$58+30*'1.4 Øvrige forutsetninger'!$C$59+MAXA(0,'1.1 Alternativ A'!AC217-60)*'1.4 Øvrige forutsetninger'!$C$60,IF('1.1 Alternativ A'!AC217&gt;30,15*'1.4 Øvrige forutsetninger'!$C$57+15*'1.4 Øvrige forutsetninger'!$C$58+MAXA(0,'1.1 Alternativ A'!AC217-30)*'1.4 Øvrige forutsetninger'!$C$59,IF('1.1 Alternativ A'!AC217&gt;15,15*'1.4 Øvrige forutsetninger'!$C$57+MAXA(0,'1.1 Alternativ A'!AC217-15)*'1.4 Øvrige forutsetninger'!$C$58,'1.1 Alternativ A'!AC217*'1.4 Øvrige forutsetninger'!$C$57)))),0)</f>
        <v>0</v>
      </c>
      <c r="AC27" s="1">
        <f ca="1">IFERROR(IF('1.1 Alternativ A'!AD217&gt;120,15*'1.4 Øvrige forutsetninger'!$C$57+15*'1.4 Øvrige forutsetninger'!$C$58+30*'1.4 Øvrige forutsetninger'!$C$59+60*'1.4 Øvrige forutsetninger'!$C$60+MAXA(0,'1.1 Alternativ A'!AD217-120)*'1.4 Øvrige forutsetninger'!$C$61,IF('1.1 Alternativ A'!AD217&gt;60,15*'1.4 Øvrige forutsetninger'!$C$57+15*'1.4 Øvrige forutsetninger'!$C$58+30*'1.4 Øvrige forutsetninger'!$C$59+MAXA(0,'1.1 Alternativ A'!AD217-60)*'1.4 Øvrige forutsetninger'!$C$60,IF('1.1 Alternativ A'!AD217&gt;30,15*'1.4 Øvrige forutsetninger'!$C$57+15*'1.4 Øvrige forutsetninger'!$C$58+MAXA(0,'1.1 Alternativ A'!AD217-30)*'1.4 Øvrige forutsetninger'!$C$59,IF('1.1 Alternativ A'!AD217&gt;15,15*'1.4 Øvrige forutsetninger'!$C$57+MAXA(0,'1.1 Alternativ A'!AD217-15)*'1.4 Øvrige forutsetninger'!$C$58,'1.1 Alternativ A'!AD217*'1.4 Øvrige forutsetninger'!$C$57)))),0)</f>
        <v>0</v>
      </c>
      <c r="AD27" s="1">
        <f ca="1">IFERROR(IF('1.1 Alternativ A'!AE217&gt;120,15*'1.4 Øvrige forutsetninger'!$C$57+15*'1.4 Øvrige forutsetninger'!$C$58+30*'1.4 Øvrige forutsetninger'!$C$59+60*'1.4 Øvrige forutsetninger'!$C$60+MAXA(0,'1.1 Alternativ A'!AE217-120)*'1.4 Øvrige forutsetninger'!$C$61,IF('1.1 Alternativ A'!AE217&gt;60,15*'1.4 Øvrige forutsetninger'!$C$57+15*'1.4 Øvrige forutsetninger'!$C$58+30*'1.4 Øvrige forutsetninger'!$C$59+MAXA(0,'1.1 Alternativ A'!AE217-60)*'1.4 Øvrige forutsetninger'!$C$60,IF('1.1 Alternativ A'!AE217&gt;30,15*'1.4 Øvrige forutsetninger'!$C$57+15*'1.4 Øvrige forutsetninger'!$C$58+MAXA(0,'1.1 Alternativ A'!AE217-30)*'1.4 Øvrige forutsetninger'!$C$59,IF('1.1 Alternativ A'!AE217&gt;15,15*'1.4 Øvrige forutsetninger'!$C$57+MAXA(0,'1.1 Alternativ A'!AE217-15)*'1.4 Øvrige forutsetninger'!$C$58,'1.1 Alternativ A'!AE217*'1.4 Øvrige forutsetninger'!$C$57)))),0)</f>
        <v>0</v>
      </c>
      <c r="AE27" s="1">
        <f ca="1">IFERROR(IF('1.1 Alternativ A'!AF217&gt;120,15*'1.4 Øvrige forutsetninger'!$C$57+15*'1.4 Øvrige forutsetninger'!$C$58+30*'1.4 Øvrige forutsetninger'!$C$59+60*'1.4 Øvrige forutsetninger'!$C$60+MAXA(0,'1.1 Alternativ A'!AF217-120)*'1.4 Øvrige forutsetninger'!$C$61,IF('1.1 Alternativ A'!AF217&gt;60,15*'1.4 Øvrige forutsetninger'!$C$57+15*'1.4 Øvrige forutsetninger'!$C$58+30*'1.4 Øvrige forutsetninger'!$C$59+MAXA(0,'1.1 Alternativ A'!AF217-60)*'1.4 Øvrige forutsetninger'!$C$60,IF('1.1 Alternativ A'!AF217&gt;30,15*'1.4 Øvrige forutsetninger'!$C$57+15*'1.4 Øvrige forutsetninger'!$C$58+MAXA(0,'1.1 Alternativ A'!AF217-30)*'1.4 Øvrige forutsetninger'!$C$59,IF('1.1 Alternativ A'!AF217&gt;15,15*'1.4 Øvrige forutsetninger'!$C$57+MAXA(0,'1.1 Alternativ A'!AF217-15)*'1.4 Øvrige forutsetninger'!$C$58,'1.1 Alternativ A'!AF217*'1.4 Øvrige forutsetninger'!$C$57)))),0)</f>
        <v>0</v>
      </c>
      <c r="AF27" s="1">
        <f ca="1">IFERROR(IF('1.1 Alternativ A'!AG217&gt;120,15*'1.4 Øvrige forutsetninger'!$C$57+15*'1.4 Øvrige forutsetninger'!$C$58+30*'1.4 Øvrige forutsetninger'!$C$59+60*'1.4 Øvrige forutsetninger'!$C$60+MAXA(0,'1.1 Alternativ A'!AG217-120)*'1.4 Øvrige forutsetninger'!$C$61,IF('1.1 Alternativ A'!AG217&gt;60,15*'1.4 Øvrige forutsetninger'!$C$57+15*'1.4 Øvrige forutsetninger'!$C$58+30*'1.4 Øvrige forutsetninger'!$C$59+MAXA(0,'1.1 Alternativ A'!AG217-60)*'1.4 Øvrige forutsetninger'!$C$60,IF('1.1 Alternativ A'!AG217&gt;30,15*'1.4 Øvrige forutsetninger'!$C$57+15*'1.4 Øvrige forutsetninger'!$C$58+MAXA(0,'1.1 Alternativ A'!AG217-30)*'1.4 Øvrige forutsetninger'!$C$59,IF('1.1 Alternativ A'!AG217&gt;15,15*'1.4 Øvrige forutsetninger'!$C$57+MAXA(0,'1.1 Alternativ A'!AG217-15)*'1.4 Øvrige forutsetninger'!$C$58,'1.1 Alternativ A'!AG217*'1.4 Øvrige forutsetninger'!$C$57)))),0)</f>
        <v>0</v>
      </c>
    </row>
    <row r="28" spans="2:32" x14ac:dyDescent="0.2">
      <c r="B28" s="1" t="str">
        <f ca="1">IF(OFFSET('1.1 Alternativ A'!$E$19,0,ROW()-ROW($B$12))&gt;0,OFFSET('1.1 Alternativ A'!$E$19,0,ROW()-ROW($B$12)),"")</f>
        <v/>
      </c>
      <c r="C28" s="1">
        <f ca="1">IFERROR(IF('1.1 Alternativ A'!D218&gt;120,15*'1.4 Øvrige forutsetninger'!$C$57+15*'1.4 Øvrige forutsetninger'!$C$58+30*'1.4 Øvrige forutsetninger'!$C$59+60*'1.4 Øvrige forutsetninger'!$C$60+MAXA(0,'1.1 Alternativ A'!D218-120)*'1.4 Øvrige forutsetninger'!$C$61,IF('1.1 Alternativ A'!D218&gt;60,15*'1.4 Øvrige forutsetninger'!$C$57+15*'1.4 Øvrige forutsetninger'!$C$58+30*'1.4 Øvrige forutsetninger'!$C$59+MAXA(0,'1.1 Alternativ A'!D218-60)*'1.4 Øvrige forutsetninger'!$C$60,IF('1.1 Alternativ A'!D218&gt;30,15*'1.4 Øvrige forutsetninger'!$C$57+15*'1.4 Øvrige forutsetninger'!$C$58+MAXA(0,'1.1 Alternativ A'!D218-30)*'1.4 Øvrige forutsetninger'!$C$59,IF('1.1 Alternativ A'!D218&gt;15,15*'1.4 Øvrige forutsetninger'!$C$57+MAXA(0,'1.1 Alternativ A'!D218-15)*'1.4 Øvrige forutsetninger'!$C$58,'1.1 Alternativ A'!D218*'1.4 Øvrige forutsetninger'!$C$57)))),0)</f>
        <v>0</v>
      </c>
      <c r="D28" s="1">
        <f ca="1">IFERROR(IF('1.1 Alternativ A'!E218&gt;120,15*'1.4 Øvrige forutsetninger'!$C$57+15*'1.4 Øvrige forutsetninger'!$C$58+30*'1.4 Øvrige forutsetninger'!$C$59+60*'1.4 Øvrige forutsetninger'!$C$60+MAXA(0,'1.1 Alternativ A'!E218-120)*'1.4 Øvrige forutsetninger'!$C$61,IF('1.1 Alternativ A'!E218&gt;60,15*'1.4 Øvrige forutsetninger'!$C$57+15*'1.4 Øvrige forutsetninger'!$C$58+30*'1.4 Øvrige forutsetninger'!$C$59+MAXA(0,'1.1 Alternativ A'!E218-60)*'1.4 Øvrige forutsetninger'!$C$60,IF('1.1 Alternativ A'!E218&gt;30,15*'1.4 Øvrige forutsetninger'!$C$57+15*'1.4 Øvrige forutsetninger'!$C$58+MAXA(0,'1.1 Alternativ A'!E218-30)*'1.4 Øvrige forutsetninger'!$C$59,IF('1.1 Alternativ A'!E218&gt;15,15*'1.4 Øvrige forutsetninger'!$C$57+MAXA(0,'1.1 Alternativ A'!E218-15)*'1.4 Øvrige forutsetninger'!$C$58,'1.1 Alternativ A'!E218*'1.4 Øvrige forutsetninger'!$C$57)))),0)</f>
        <v>0</v>
      </c>
      <c r="E28" s="1">
        <f ca="1">IFERROR(IF('1.1 Alternativ A'!F218&gt;120,15*'1.4 Øvrige forutsetninger'!$C$57+15*'1.4 Øvrige forutsetninger'!$C$58+30*'1.4 Øvrige forutsetninger'!$C$59+60*'1.4 Øvrige forutsetninger'!$C$60+MAXA(0,'1.1 Alternativ A'!F218-120)*'1.4 Øvrige forutsetninger'!$C$61,IF('1.1 Alternativ A'!F218&gt;60,15*'1.4 Øvrige forutsetninger'!$C$57+15*'1.4 Øvrige forutsetninger'!$C$58+30*'1.4 Øvrige forutsetninger'!$C$59+MAXA(0,'1.1 Alternativ A'!F218-60)*'1.4 Øvrige forutsetninger'!$C$60,IF('1.1 Alternativ A'!F218&gt;30,15*'1.4 Øvrige forutsetninger'!$C$57+15*'1.4 Øvrige forutsetninger'!$C$58+MAXA(0,'1.1 Alternativ A'!F218-30)*'1.4 Øvrige forutsetninger'!$C$59,IF('1.1 Alternativ A'!F218&gt;15,15*'1.4 Øvrige forutsetninger'!$C$57+MAXA(0,'1.1 Alternativ A'!F218-15)*'1.4 Øvrige forutsetninger'!$C$58,'1.1 Alternativ A'!F218*'1.4 Øvrige forutsetninger'!$C$57)))),0)</f>
        <v>0</v>
      </c>
      <c r="F28" s="1">
        <f ca="1">IFERROR(IF('1.1 Alternativ A'!G218&gt;120,15*'1.4 Øvrige forutsetninger'!$C$57+15*'1.4 Øvrige forutsetninger'!$C$58+30*'1.4 Øvrige forutsetninger'!$C$59+60*'1.4 Øvrige forutsetninger'!$C$60+MAXA(0,'1.1 Alternativ A'!G218-120)*'1.4 Øvrige forutsetninger'!$C$61,IF('1.1 Alternativ A'!G218&gt;60,15*'1.4 Øvrige forutsetninger'!$C$57+15*'1.4 Øvrige forutsetninger'!$C$58+30*'1.4 Øvrige forutsetninger'!$C$59+MAXA(0,'1.1 Alternativ A'!G218-60)*'1.4 Øvrige forutsetninger'!$C$60,IF('1.1 Alternativ A'!G218&gt;30,15*'1.4 Øvrige forutsetninger'!$C$57+15*'1.4 Øvrige forutsetninger'!$C$58+MAXA(0,'1.1 Alternativ A'!G218-30)*'1.4 Øvrige forutsetninger'!$C$59,IF('1.1 Alternativ A'!G218&gt;15,15*'1.4 Øvrige forutsetninger'!$C$57+MAXA(0,'1.1 Alternativ A'!G218-15)*'1.4 Øvrige forutsetninger'!$C$58,'1.1 Alternativ A'!G218*'1.4 Øvrige forutsetninger'!$C$57)))),0)</f>
        <v>0</v>
      </c>
      <c r="G28" s="1">
        <f ca="1">IFERROR(IF('1.1 Alternativ A'!H218&gt;120,15*'1.4 Øvrige forutsetninger'!$C$57+15*'1.4 Øvrige forutsetninger'!$C$58+30*'1.4 Øvrige forutsetninger'!$C$59+60*'1.4 Øvrige forutsetninger'!$C$60+MAXA(0,'1.1 Alternativ A'!H218-120)*'1.4 Øvrige forutsetninger'!$C$61,IF('1.1 Alternativ A'!H218&gt;60,15*'1.4 Øvrige forutsetninger'!$C$57+15*'1.4 Øvrige forutsetninger'!$C$58+30*'1.4 Øvrige forutsetninger'!$C$59+MAXA(0,'1.1 Alternativ A'!H218-60)*'1.4 Øvrige forutsetninger'!$C$60,IF('1.1 Alternativ A'!H218&gt;30,15*'1.4 Øvrige forutsetninger'!$C$57+15*'1.4 Øvrige forutsetninger'!$C$58+MAXA(0,'1.1 Alternativ A'!H218-30)*'1.4 Øvrige forutsetninger'!$C$59,IF('1.1 Alternativ A'!H218&gt;15,15*'1.4 Øvrige forutsetninger'!$C$57+MAXA(0,'1.1 Alternativ A'!H218-15)*'1.4 Øvrige forutsetninger'!$C$58,'1.1 Alternativ A'!H218*'1.4 Øvrige forutsetninger'!$C$57)))),0)</f>
        <v>0</v>
      </c>
      <c r="H28" s="1">
        <f ca="1">IFERROR(IF('1.1 Alternativ A'!I218&gt;120,15*'1.4 Øvrige forutsetninger'!$C$57+15*'1.4 Øvrige forutsetninger'!$C$58+30*'1.4 Øvrige forutsetninger'!$C$59+60*'1.4 Øvrige forutsetninger'!$C$60+MAXA(0,'1.1 Alternativ A'!I218-120)*'1.4 Øvrige forutsetninger'!$C$61,IF('1.1 Alternativ A'!I218&gt;60,15*'1.4 Øvrige forutsetninger'!$C$57+15*'1.4 Øvrige forutsetninger'!$C$58+30*'1.4 Øvrige forutsetninger'!$C$59+MAXA(0,'1.1 Alternativ A'!I218-60)*'1.4 Øvrige forutsetninger'!$C$60,IF('1.1 Alternativ A'!I218&gt;30,15*'1.4 Øvrige forutsetninger'!$C$57+15*'1.4 Øvrige forutsetninger'!$C$58+MAXA(0,'1.1 Alternativ A'!I218-30)*'1.4 Øvrige forutsetninger'!$C$59,IF('1.1 Alternativ A'!I218&gt;15,15*'1.4 Øvrige forutsetninger'!$C$57+MAXA(0,'1.1 Alternativ A'!I218-15)*'1.4 Øvrige forutsetninger'!$C$58,'1.1 Alternativ A'!I218*'1.4 Øvrige forutsetninger'!$C$57)))),0)</f>
        <v>0</v>
      </c>
      <c r="I28" s="1">
        <f ca="1">IFERROR(IF('1.1 Alternativ A'!J218&gt;120,15*'1.4 Øvrige forutsetninger'!$C$57+15*'1.4 Øvrige forutsetninger'!$C$58+30*'1.4 Øvrige forutsetninger'!$C$59+60*'1.4 Øvrige forutsetninger'!$C$60+MAXA(0,'1.1 Alternativ A'!J218-120)*'1.4 Øvrige forutsetninger'!$C$61,IF('1.1 Alternativ A'!J218&gt;60,15*'1.4 Øvrige forutsetninger'!$C$57+15*'1.4 Øvrige forutsetninger'!$C$58+30*'1.4 Øvrige forutsetninger'!$C$59+MAXA(0,'1.1 Alternativ A'!J218-60)*'1.4 Øvrige forutsetninger'!$C$60,IF('1.1 Alternativ A'!J218&gt;30,15*'1.4 Øvrige forutsetninger'!$C$57+15*'1.4 Øvrige forutsetninger'!$C$58+MAXA(0,'1.1 Alternativ A'!J218-30)*'1.4 Øvrige forutsetninger'!$C$59,IF('1.1 Alternativ A'!J218&gt;15,15*'1.4 Øvrige forutsetninger'!$C$57+MAXA(0,'1.1 Alternativ A'!J218-15)*'1.4 Øvrige forutsetninger'!$C$58,'1.1 Alternativ A'!J218*'1.4 Øvrige forutsetninger'!$C$57)))),0)</f>
        <v>0</v>
      </c>
      <c r="J28" s="1">
        <f ca="1">IFERROR(IF('1.1 Alternativ A'!K218&gt;120,15*'1.4 Øvrige forutsetninger'!$C$57+15*'1.4 Øvrige forutsetninger'!$C$58+30*'1.4 Øvrige forutsetninger'!$C$59+60*'1.4 Øvrige forutsetninger'!$C$60+MAXA(0,'1.1 Alternativ A'!K218-120)*'1.4 Øvrige forutsetninger'!$C$61,IF('1.1 Alternativ A'!K218&gt;60,15*'1.4 Øvrige forutsetninger'!$C$57+15*'1.4 Øvrige forutsetninger'!$C$58+30*'1.4 Øvrige forutsetninger'!$C$59+MAXA(0,'1.1 Alternativ A'!K218-60)*'1.4 Øvrige forutsetninger'!$C$60,IF('1.1 Alternativ A'!K218&gt;30,15*'1.4 Øvrige forutsetninger'!$C$57+15*'1.4 Øvrige forutsetninger'!$C$58+MAXA(0,'1.1 Alternativ A'!K218-30)*'1.4 Øvrige forutsetninger'!$C$59,IF('1.1 Alternativ A'!K218&gt;15,15*'1.4 Øvrige forutsetninger'!$C$57+MAXA(0,'1.1 Alternativ A'!K218-15)*'1.4 Øvrige forutsetninger'!$C$58,'1.1 Alternativ A'!K218*'1.4 Øvrige forutsetninger'!$C$57)))),0)</f>
        <v>0</v>
      </c>
      <c r="K28" s="1">
        <f ca="1">IFERROR(IF('1.1 Alternativ A'!L218&gt;120,15*'1.4 Øvrige forutsetninger'!$C$57+15*'1.4 Øvrige forutsetninger'!$C$58+30*'1.4 Øvrige forutsetninger'!$C$59+60*'1.4 Øvrige forutsetninger'!$C$60+MAXA(0,'1.1 Alternativ A'!L218-120)*'1.4 Øvrige forutsetninger'!$C$61,IF('1.1 Alternativ A'!L218&gt;60,15*'1.4 Øvrige forutsetninger'!$C$57+15*'1.4 Øvrige forutsetninger'!$C$58+30*'1.4 Øvrige forutsetninger'!$C$59+MAXA(0,'1.1 Alternativ A'!L218-60)*'1.4 Øvrige forutsetninger'!$C$60,IF('1.1 Alternativ A'!L218&gt;30,15*'1.4 Øvrige forutsetninger'!$C$57+15*'1.4 Øvrige forutsetninger'!$C$58+MAXA(0,'1.1 Alternativ A'!L218-30)*'1.4 Øvrige forutsetninger'!$C$59,IF('1.1 Alternativ A'!L218&gt;15,15*'1.4 Øvrige forutsetninger'!$C$57+MAXA(0,'1.1 Alternativ A'!L218-15)*'1.4 Øvrige forutsetninger'!$C$58,'1.1 Alternativ A'!L218*'1.4 Øvrige forutsetninger'!$C$57)))),0)</f>
        <v>0</v>
      </c>
      <c r="L28" s="1">
        <f ca="1">IFERROR(IF('1.1 Alternativ A'!M218&gt;120,15*'1.4 Øvrige forutsetninger'!$C$57+15*'1.4 Øvrige forutsetninger'!$C$58+30*'1.4 Øvrige forutsetninger'!$C$59+60*'1.4 Øvrige forutsetninger'!$C$60+MAXA(0,'1.1 Alternativ A'!M218-120)*'1.4 Øvrige forutsetninger'!$C$61,IF('1.1 Alternativ A'!M218&gt;60,15*'1.4 Øvrige forutsetninger'!$C$57+15*'1.4 Øvrige forutsetninger'!$C$58+30*'1.4 Øvrige forutsetninger'!$C$59+MAXA(0,'1.1 Alternativ A'!M218-60)*'1.4 Øvrige forutsetninger'!$C$60,IF('1.1 Alternativ A'!M218&gt;30,15*'1.4 Øvrige forutsetninger'!$C$57+15*'1.4 Øvrige forutsetninger'!$C$58+MAXA(0,'1.1 Alternativ A'!M218-30)*'1.4 Øvrige forutsetninger'!$C$59,IF('1.1 Alternativ A'!M218&gt;15,15*'1.4 Øvrige forutsetninger'!$C$57+MAXA(0,'1.1 Alternativ A'!M218-15)*'1.4 Øvrige forutsetninger'!$C$58,'1.1 Alternativ A'!M218*'1.4 Øvrige forutsetninger'!$C$57)))),0)</f>
        <v>0</v>
      </c>
      <c r="M28" s="1">
        <f ca="1">IFERROR(IF('1.1 Alternativ A'!N218&gt;120,15*'1.4 Øvrige forutsetninger'!$C$57+15*'1.4 Øvrige forutsetninger'!$C$58+30*'1.4 Øvrige forutsetninger'!$C$59+60*'1.4 Øvrige forutsetninger'!$C$60+MAXA(0,'1.1 Alternativ A'!N218-120)*'1.4 Øvrige forutsetninger'!$C$61,IF('1.1 Alternativ A'!N218&gt;60,15*'1.4 Øvrige forutsetninger'!$C$57+15*'1.4 Øvrige forutsetninger'!$C$58+30*'1.4 Øvrige forutsetninger'!$C$59+MAXA(0,'1.1 Alternativ A'!N218-60)*'1.4 Øvrige forutsetninger'!$C$60,IF('1.1 Alternativ A'!N218&gt;30,15*'1.4 Øvrige forutsetninger'!$C$57+15*'1.4 Øvrige forutsetninger'!$C$58+MAXA(0,'1.1 Alternativ A'!N218-30)*'1.4 Øvrige forutsetninger'!$C$59,IF('1.1 Alternativ A'!N218&gt;15,15*'1.4 Øvrige forutsetninger'!$C$57+MAXA(0,'1.1 Alternativ A'!N218-15)*'1.4 Øvrige forutsetninger'!$C$58,'1.1 Alternativ A'!N218*'1.4 Øvrige forutsetninger'!$C$57)))),0)</f>
        <v>0</v>
      </c>
      <c r="N28" s="1">
        <f ca="1">IFERROR(IF('1.1 Alternativ A'!O218&gt;120,15*'1.4 Øvrige forutsetninger'!$C$57+15*'1.4 Øvrige forutsetninger'!$C$58+30*'1.4 Øvrige forutsetninger'!$C$59+60*'1.4 Øvrige forutsetninger'!$C$60+MAXA(0,'1.1 Alternativ A'!O218-120)*'1.4 Øvrige forutsetninger'!$C$61,IF('1.1 Alternativ A'!O218&gt;60,15*'1.4 Øvrige forutsetninger'!$C$57+15*'1.4 Øvrige forutsetninger'!$C$58+30*'1.4 Øvrige forutsetninger'!$C$59+MAXA(0,'1.1 Alternativ A'!O218-60)*'1.4 Øvrige forutsetninger'!$C$60,IF('1.1 Alternativ A'!O218&gt;30,15*'1.4 Øvrige forutsetninger'!$C$57+15*'1.4 Øvrige forutsetninger'!$C$58+MAXA(0,'1.1 Alternativ A'!O218-30)*'1.4 Øvrige forutsetninger'!$C$59,IF('1.1 Alternativ A'!O218&gt;15,15*'1.4 Øvrige forutsetninger'!$C$57+MAXA(0,'1.1 Alternativ A'!O218-15)*'1.4 Øvrige forutsetninger'!$C$58,'1.1 Alternativ A'!O218*'1.4 Øvrige forutsetninger'!$C$57)))),0)</f>
        <v>0</v>
      </c>
      <c r="O28" s="1">
        <f ca="1">IFERROR(IF('1.1 Alternativ A'!P218&gt;120,15*'1.4 Øvrige forutsetninger'!$C$57+15*'1.4 Øvrige forutsetninger'!$C$58+30*'1.4 Øvrige forutsetninger'!$C$59+60*'1.4 Øvrige forutsetninger'!$C$60+MAXA(0,'1.1 Alternativ A'!P218-120)*'1.4 Øvrige forutsetninger'!$C$61,IF('1.1 Alternativ A'!P218&gt;60,15*'1.4 Øvrige forutsetninger'!$C$57+15*'1.4 Øvrige forutsetninger'!$C$58+30*'1.4 Øvrige forutsetninger'!$C$59+MAXA(0,'1.1 Alternativ A'!P218-60)*'1.4 Øvrige forutsetninger'!$C$60,IF('1.1 Alternativ A'!P218&gt;30,15*'1.4 Øvrige forutsetninger'!$C$57+15*'1.4 Øvrige forutsetninger'!$C$58+MAXA(0,'1.1 Alternativ A'!P218-30)*'1.4 Øvrige forutsetninger'!$C$59,IF('1.1 Alternativ A'!P218&gt;15,15*'1.4 Øvrige forutsetninger'!$C$57+MAXA(0,'1.1 Alternativ A'!P218-15)*'1.4 Øvrige forutsetninger'!$C$58,'1.1 Alternativ A'!P218*'1.4 Øvrige forutsetninger'!$C$57)))),0)</f>
        <v>0</v>
      </c>
      <c r="P28" s="1">
        <f ca="1">IFERROR(IF('1.1 Alternativ A'!Q218&gt;120,15*'1.4 Øvrige forutsetninger'!$C$57+15*'1.4 Øvrige forutsetninger'!$C$58+30*'1.4 Øvrige forutsetninger'!$C$59+60*'1.4 Øvrige forutsetninger'!$C$60+MAXA(0,'1.1 Alternativ A'!Q218-120)*'1.4 Øvrige forutsetninger'!$C$61,IF('1.1 Alternativ A'!Q218&gt;60,15*'1.4 Øvrige forutsetninger'!$C$57+15*'1.4 Øvrige forutsetninger'!$C$58+30*'1.4 Øvrige forutsetninger'!$C$59+MAXA(0,'1.1 Alternativ A'!Q218-60)*'1.4 Øvrige forutsetninger'!$C$60,IF('1.1 Alternativ A'!Q218&gt;30,15*'1.4 Øvrige forutsetninger'!$C$57+15*'1.4 Øvrige forutsetninger'!$C$58+MAXA(0,'1.1 Alternativ A'!Q218-30)*'1.4 Øvrige forutsetninger'!$C$59,IF('1.1 Alternativ A'!Q218&gt;15,15*'1.4 Øvrige forutsetninger'!$C$57+MAXA(0,'1.1 Alternativ A'!Q218-15)*'1.4 Øvrige forutsetninger'!$C$58,'1.1 Alternativ A'!Q218*'1.4 Øvrige forutsetninger'!$C$57)))),0)</f>
        <v>0</v>
      </c>
      <c r="Q28" s="1">
        <f ca="1">IFERROR(IF('1.1 Alternativ A'!R218&gt;120,15*'1.4 Øvrige forutsetninger'!$C$57+15*'1.4 Øvrige forutsetninger'!$C$58+30*'1.4 Øvrige forutsetninger'!$C$59+60*'1.4 Øvrige forutsetninger'!$C$60+MAXA(0,'1.1 Alternativ A'!R218-120)*'1.4 Øvrige forutsetninger'!$C$61,IF('1.1 Alternativ A'!R218&gt;60,15*'1.4 Øvrige forutsetninger'!$C$57+15*'1.4 Øvrige forutsetninger'!$C$58+30*'1.4 Øvrige forutsetninger'!$C$59+MAXA(0,'1.1 Alternativ A'!R218-60)*'1.4 Øvrige forutsetninger'!$C$60,IF('1.1 Alternativ A'!R218&gt;30,15*'1.4 Øvrige forutsetninger'!$C$57+15*'1.4 Øvrige forutsetninger'!$C$58+MAXA(0,'1.1 Alternativ A'!R218-30)*'1.4 Øvrige forutsetninger'!$C$59,IF('1.1 Alternativ A'!R218&gt;15,15*'1.4 Øvrige forutsetninger'!$C$57+MAXA(0,'1.1 Alternativ A'!R218-15)*'1.4 Øvrige forutsetninger'!$C$58,'1.1 Alternativ A'!R218*'1.4 Øvrige forutsetninger'!$C$57)))),0)</f>
        <v>0</v>
      </c>
      <c r="R28" s="1">
        <f ca="1">IFERROR(IF('1.1 Alternativ A'!S218&gt;120,15*'1.4 Øvrige forutsetninger'!$C$57+15*'1.4 Øvrige forutsetninger'!$C$58+30*'1.4 Øvrige forutsetninger'!$C$59+60*'1.4 Øvrige forutsetninger'!$C$60+MAXA(0,'1.1 Alternativ A'!S218-120)*'1.4 Øvrige forutsetninger'!$C$61,IF('1.1 Alternativ A'!S218&gt;60,15*'1.4 Øvrige forutsetninger'!$C$57+15*'1.4 Øvrige forutsetninger'!$C$58+30*'1.4 Øvrige forutsetninger'!$C$59+MAXA(0,'1.1 Alternativ A'!S218-60)*'1.4 Øvrige forutsetninger'!$C$60,IF('1.1 Alternativ A'!S218&gt;30,15*'1.4 Øvrige forutsetninger'!$C$57+15*'1.4 Øvrige forutsetninger'!$C$58+MAXA(0,'1.1 Alternativ A'!S218-30)*'1.4 Øvrige forutsetninger'!$C$59,IF('1.1 Alternativ A'!S218&gt;15,15*'1.4 Øvrige forutsetninger'!$C$57+MAXA(0,'1.1 Alternativ A'!S218-15)*'1.4 Øvrige forutsetninger'!$C$58,'1.1 Alternativ A'!S218*'1.4 Øvrige forutsetninger'!$C$57)))),0)</f>
        <v>0</v>
      </c>
      <c r="S28" s="1">
        <f ca="1">IFERROR(IF('1.1 Alternativ A'!T218&gt;120,15*'1.4 Øvrige forutsetninger'!$C$57+15*'1.4 Øvrige forutsetninger'!$C$58+30*'1.4 Øvrige forutsetninger'!$C$59+60*'1.4 Øvrige forutsetninger'!$C$60+MAXA(0,'1.1 Alternativ A'!T218-120)*'1.4 Øvrige forutsetninger'!$C$61,IF('1.1 Alternativ A'!T218&gt;60,15*'1.4 Øvrige forutsetninger'!$C$57+15*'1.4 Øvrige forutsetninger'!$C$58+30*'1.4 Øvrige forutsetninger'!$C$59+MAXA(0,'1.1 Alternativ A'!T218-60)*'1.4 Øvrige forutsetninger'!$C$60,IF('1.1 Alternativ A'!T218&gt;30,15*'1.4 Øvrige forutsetninger'!$C$57+15*'1.4 Øvrige forutsetninger'!$C$58+MAXA(0,'1.1 Alternativ A'!T218-30)*'1.4 Øvrige forutsetninger'!$C$59,IF('1.1 Alternativ A'!T218&gt;15,15*'1.4 Øvrige forutsetninger'!$C$57+MAXA(0,'1.1 Alternativ A'!T218-15)*'1.4 Øvrige forutsetninger'!$C$58,'1.1 Alternativ A'!T218*'1.4 Øvrige forutsetninger'!$C$57)))),0)</f>
        <v>0</v>
      </c>
      <c r="T28" s="1">
        <f ca="1">IFERROR(IF('1.1 Alternativ A'!U218&gt;120,15*'1.4 Øvrige forutsetninger'!$C$57+15*'1.4 Øvrige forutsetninger'!$C$58+30*'1.4 Øvrige forutsetninger'!$C$59+60*'1.4 Øvrige forutsetninger'!$C$60+MAXA(0,'1.1 Alternativ A'!U218-120)*'1.4 Øvrige forutsetninger'!$C$61,IF('1.1 Alternativ A'!U218&gt;60,15*'1.4 Øvrige forutsetninger'!$C$57+15*'1.4 Øvrige forutsetninger'!$C$58+30*'1.4 Øvrige forutsetninger'!$C$59+MAXA(0,'1.1 Alternativ A'!U218-60)*'1.4 Øvrige forutsetninger'!$C$60,IF('1.1 Alternativ A'!U218&gt;30,15*'1.4 Øvrige forutsetninger'!$C$57+15*'1.4 Øvrige forutsetninger'!$C$58+MAXA(0,'1.1 Alternativ A'!U218-30)*'1.4 Øvrige forutsetninger'!$C$59,IF('1.1 Alternativ A'!U218&gt;15,15*'1.4 Øvrige forutsetninger'!$C$57+MAXA(0,'1.1 Alternativ A'!U218-15)*'1.4 Øvrige forutsetninger'!$C$58,'1.1 Alternativ A'!U218*'1.4 Øvrige forutsetninger'!$C$57)))),0)</f>
        <v>0</v>
      </c>
      <c r="U28" s="1">
        <f ca="1">IFERROR(IF('1.1 Alternativ A'!V218&gt;120,15*'1.4 Øvrige forutsetninger'!$C$57+15*'1.4 Øvrige forutsetninger'!$C$58+30*'1.4 Øvrige forutsetninger'!$C$59+60*'1.4 Øvrige forutsetninger'!$C$60+MAXA(0,'1.1 Alternativ A'!V218-120)*'1.4 Øvrige forutsetninger'!$C$61,IF('1.1 Alternativ A'!V218&gt;60,15*'1.4 Øvrige forutsetninger'!$C$57+15*'1.4 Øvrige forutsetninger'!$C$58+30*'1.4 Øvrige forutsetninger'!$C$59+MAXA(0,'1.1 Alternativ A'!V218-60)*'1.4 Øvrige forutsetninger'!$C$60,IF('1.1 Alternativ A'!V218&gt;30,15*'1.4 Øvrige forutsetninger'!$C$57+15*'1.4 Øvrige forutsetninger'!$C$58+MAXA(0,'1.1 Alternativ A'!V218-30)*'1.4 Øvrige forutsetninger'!$C$59,IF('1.1 Alternativ A'!V218&gt;15,15*'1.4 Øvrige forutsetninger'!$C$57+MAXA(0,'1.1 Alternativ A'!V218-15)*'1.4 Øvrige forutsetninger'!$C$58,'1.1 Alternativ A'!V218*'1.4 Øvrige forutsetninger'!$C$57)))),0)</f>
        <v>0</v>
      </c>
      <c r="V28" s="1">
        <f ca="1">IFERROR(IF('1.1 Alternativ A'!W218&gt;120,15*'1.4 Øvrige forutsetninger'!$C$57+15*'1.4 Øvrige forutsetninger'!$C$58+30*'1.4 Øvrige forutsetninger'!$C$59+60*'1.4 Øvrige forutsetninger'!$C$60+MAXA(0,'1.1 Alternativ A'!W218-120)*'1.4 Øvrige forutsetninger'!$C$61,IF('1.1 Alternativ A'!W218&gt;60,15*'1.4 Øvrige forutsetninger'!$C$57+15*'1.4 Øvrige forutsetninger'!$C$58+30*'1.4 Øvrige forutsetninger'!$C$59+MAXA(0,'1.1 Alternativ A'!W218-60)*'1.4 Øvrige forutsetninger'!$C$60,IF('1.1 Alternativ A'!W218&gt;30,15*'1.4 Øvrige forutsetninger'!$C$57+15*'1.4 Øvrige forutsetninger'!$C$58+MAXA(0,'1.1 Alternativ A'!W218-30)*'1.4 Øvrige forutsetninger'!$C$59,IF('1.1 Alternativ A'!W218&gt;15,15*'1.4 Øvrige forutsetninger'!$C$57+MAXA(0,'1.1 Alternativ A'!W218-15)*'1.4 Øvrige forutsetninger'!$C$58,'1.1 Alternativ A'!W218*'1.4 Øvrige forutsetninger'!$C$57)))),0)</f>
        <v>0</v>
      </c>
      <c r="W28" s="1">
        <f ca="1">IFERROR(IF('1.1 Alternativ A'!X218&gt;120,15*'1.4 Øvrige forutsetninger'!$C$57+15*'1.4 Øvrige forutsetninger'!$C$58+30*'1.4 Øvrige forutsetninger'!$C$59+60*'1.4 Øvrige forutsetninger'!$C$60+MAXA(0,'1.1 Alternativ A'!X218-120)*'1.4 Øvrige forutsetninger'!$C$61,IF('1.1 Alternativ A'!X218&gt;60,15*'1.4 Øvrige forutsetninger'!$C$57+15*'1.4 Øvrige forutsetninger'!$C$58+30*'1.4 Øvrige forutsetninger'!$C$59+MAXA(0,'1.1 Alternativ A'!X218-60)*'1.4 Øvrige forutsetninger'!$C$60,IF('1.1 Alternativ A'!X218&gt;30,15*'1.4 Øvrige forutsetninger'!$C$57+15*'1.4 Øvrige forutsetninger'!$C$58+MAXA(0,'1.1 Alternativ A'!X218-30)*'1.4 Øvrige forutsetninger'!$C$59,IF('1.1 Alternativ A'!X218&gt;15,15*'1.4 Øvrige forutsetninger'!$C$57+MAXA(0,'1.1 Alternativ A'!X218-15)*'1.4 Øvrige forutsetninger'!$C$58,'1.1 Alternativ A'!X218*'1.4 Øvrige forutsetninger'!$C$57)))),0)</f>
        <v>0</v>
      </c>
      <c r="X28" s="1">
        <f ca="1">IFERROR(IF('1.1 Alternativ A'!Y218&gt;120,15*'1.4 Øvrige forutsetninger'!$C$57+15*'1.4 Øvrige forutsetninger'!$C$58+30*'1.4 Øvrige forutsetninger'!$C$59+60*'1.4 Øvrige forutsetninger'!$C$60+MAXA(0,'1.1 Alternativ A'!Y218-120)*'1.4 Øvrige forutsetninger'!$C$61,IF('1.1 Alternativ A'!Y218&gt;60,15*'1.4 Øvrige forutsetninger'!$C$57+15*'1.4 Øvrige forutsetninger'!$C$58+30*'1.4 Øvrige forutsetninger'!$C$59+MAXA(0,'1.1 Alternativ A'!Y218-60)*'1.4 Øvrige forutsetninger'!$C$60,IF('1.1 Alternativ A'!Y218&gt;30,15*'1.4 Øvrige forutsetninger'!$C$57+15*'1.4 Øvrige forutsetninger'!$C$58+MAXA(0,'1.1 Alternativ A'!Y218-30)*'1.4 Øvrige forutsetninger'!$C$59,IF('1.1 Alternativ A'!Y218&gt;15,15*'1.4 Øvrige forutsetninger'!$C$57+MAXA(0,'1.1 Alternativ A'!Y218-15)*'1.4 Øvrige forutsetninger'!$C$58,'1.1 Alternativ A'!Y218*'1.4 Øvrige forutsetninger'!$C$57)))),0)</f>
        <v>0</v>
      </c>
      <c r="Y28" s="1">
        <f ca="1">IFERROR(IF('1.1 Alternativ A'!Z218&gt;120,15*'1.4 Øvrige forutsetninger'!$C$57+15*'1.4 Øvrige forutsetninger'!$C$58+30*'1.4 Øvrige forutsetninger'!$C$59+60*'1.4 Øvrige forutsetninger'!$C$60+MAXA(0,'1.1 Alternativ A'!Z218-120)*'1.4 Øvrige forutsetninger'!$C$61,IF('1.1 Alternativ A'!Z218&gt;60,15*'1.4 Øvrige forutsetninger'!$C$57+15*'1.4 Øvrige forutsetninger'!$C$58+30*'1.4 Øvrige forutsetninger'!$C$59+MAXA(0,'1.1 Alternativ A'!Z218-60)*'1.4 Øvrige forutsetninger'!$C$60,IF('1.1 Alternativ A'!Z218&gt;30,15*'1.4 Øvrige forutsetninger'!$C$57+15*'1.4 Øvrige forutsetninger'!$C$58+MAXA(0,'1.1 Alternativ A'!Z218-30)*'1.4 Øvrige forutsetninger'!$C$59,IF('1.1 Alternativ A'!Z218&gt;15,15*'1.4 Øvrige forutsetninger'!$C$57+MAXA(0,'1.1 Alternativ A'!Z218-15)*'1.4 Øvrige forutsetninger'!$C$58,'1.1 Alternativ A'!Z218*'1.4 Øvrige forutsetninger'!$C$57)))),0)</f>
        <v>0</v>
      </c>
      <c r="Z28" s="1">
        <f ca="1">IFERROR(IF('1.1 Alternativ A'!AA218&gt;120,15*'1.4 Øvrige forutsetninger'!$C$57+15*'1.4 Øvrige forutsetninger'!$C$58+30*'1.4 Øvrige forutsetninger'!$C$59+60*'1.4 Øvrige forutsetninger'!$C$60+MAXA(0,'1.1 Alternativ A'!AA218-120)*'1.4 Øvrige forutsetninger'!$C$61,IF('1.1 Alternativ A'!AA218&gt;60,15*'1.4 Øvrige forutsetninger'!$C$57+15*'1.4 Øvrige forutsetninger'!$C$58+30*'1.4 Øvrige forutsetninger'!$C$59+MAXA(0,'1.1 Alternativ A'!AA218-60)*'1.4 Øvrige forutsetninger'!$C$60,IF('1.1 Alternativ A'!AA218&gt;30,15*'1.4 Øvrige forutsetninger'!$C$57+15*'1.4 Øvrige forutsetninger'!$C$58+MAXA(0,'1.1 Alternativ A'!AA218-30)*'1.4 Øvrige forutsetninger'!$C$59,IF('1.1 Alternativ A'!AA218&gt;15,15*'1.4 Øvrige forutsetninger'!$C$57+MAXA(0,'1.1 Alternativ A'!AA218-15)*'1.4 Øvrige forutsetninger'!$C$58,'1.1 Alternativ A'!AA218*'1.4 Øvrige forutsetninger'!$C$57)))),0)</f>
        <v>0</v>
      </c>
      <c r="AA28" s="1">
        <f ca="1">IFERROR(IF('1.1 Alternativ A'!AB218&gt;120,15*'1.4 Øvrige forutsetninger'!$C$57+15*'1.4 Øvrige forutsetninger'!$C$58+30*'1.4 Øvrige forutsetninger'!$C$59+60*'1.4 Øvrige forutsetninger'!$C$60+MAXA(0,'1.1 Alternativ A'!AB218-120)*'1.4 Øvrige forutsetninger'!$C$61,IF('1.1 Alternativ A'!AB218&gt;60,15*'1.4 Øvrige forutsetninger'!$C$57+15*'1.4 Øvrige forutsetninger'!$C$58+30*'1.4 Øvrige forutsetninger'!$C$59+MAXA(0,'1.1 Alternativ A'!AB218-60)*'1.4 Øvrige forutsetninger'!$C$60,IF('1.1 Alternativ A'!AB218&gt;30,15*'1.4 Øvrige forutsetninger'!$C$57+15*'1.4 Øvrige forutsetninger'!$C$58+MAXA(0,'1.1 Alternativ A'!AB218-30)*'1.4 Øvrige forutsetninger'!$C$59,IF('1.1 Alternativ A'!AB218&gt;15,15*'1.4 Øvrige forutsetninger'!$C$57+MAXA(0,'1.1 Alternativ A'!AB218-15)*'1.4 Øvrige forutsetninger'!$C$58,'1.1 Alternativ A'!AB218*'1.4 Øvrige forutsetninger'!$C$57)))),0)</f>
        <v>0</v>
      </c>
      <c r="AB28" s="1">
        <f ca="1">IFERROR(IF('1.1 Alternativ A'!AC218&gt;120,15*'1.4 Øvrige forutsetninger'!$C$57+15*'1.4 Øvrige forutsetninger'!$C$58+30*'1.4 Øvrige forutsetninger'!$C$59+60*'1.4 Øvrige forutsetninger'!$C$60+MAXA(0,'1.1 Alternativ A'!AC218-120)*'1.4 Øvrige forutsetninger'!$C$61,IF('1.1 Alternativ A'!AC218&gt;60,15*'1.4 Øvrige forutsetninger'!$C$57+15*'1.4 Øvrige forutsetninger'!$C$58+30*'1.4 Øvrige forutsetninger'!$C$59+MAXA(0,'1.1 Alternativ A'!AC218-60)*'1.4 Øvrige forutsetninger'!$C$60,IF('1.1 Alternativ A'!AC218&gt;30,15*'1.4 Øvrige forutsetninger'!$C$57+15*'1.4 Øvrige forutsetninger'!$C$58+MAXA(0,'1.1 Alternativ A'!AC218-30)*'1.4 Øvrige forutsetninger'!$C$59,IF('1.1 Alternativ A'!AC218&gt;15,15*'1.4 Øvrige forutsetninger'!$C$57+MAXA(0,'1.1 Alternativ A'!AC218-15)*'1.4 Øvrige forutsetninger'!$C$58,'1.1 Alternativ A'!AC218*'1.4 Øvrige forutsetninger'!$C$57)))),0)</f>
        <v>0</v>
      </c>
      <c r="AC28" s="1">
        <f ca="1">IFERROR(IF('1.1 Alternativ A'!AD218&gt;120,15*'1.4 Øvrige forutsetninger'!$C$57+15*'1.4 Øvrige forutsetninger'!$C$58+30*'1.4 Øvrige forutsetninger'!$C$59+60*'1.4 Øvrige forutsetninger'!$C$60+MAXA(0,'1.1 Alternativ A'!AD218-120)*'1.4 Øvrige forutsetninger'!$C$61,IF('1.1 Alternativ A'!AD218&gt;60,15*'1.4 Øvrige forutsetninger'!$C$57+15*'1.4 Øvrige forutsetninger'!$C$58+30*'1.4 Øvrige forutsetninger'!$C$59+MAXA(0,'1.1 Alternativ A'!AD218-60)*'1.4 Øvrige forutsetninger'!$C$60,IF('1.1 Alternativ A'!AD218&gt;30,15*'1.4 Øvrige forutsetninger'!$C$57+15*'1.4 Øvrige forutsetninger'!$C$58+MAXA(0,'1.1 Alternativ A'!AD218-30)*'1.4 Øvrige forutsetninger'!$C$59,IF('1.1 Alternativ A'!AD218&gt;15,15*'1.4 Øvrige forutsetninger'!$C$57+MAXA(0,'1.1 Alternativ A'!AD218-15)*'1.4 Øvrige forutsetninger'!$C$58,'1.1 Alternativ A'!AD218*'1.4 Øvrige forutsetninger'!$C$57)))),0)</f>
        <v>0</v>
      </c>
      <c r="AD28" s="1">
        <f ca="1">IFERROR(IF('1.1 Alternativ A'!AE218&gt;120,15*'1.4 Øvrige forutsetninger'!$C$57+15*'1.4 Øvrige forutsetninger'!$C$58+30*'1.4 Øvrige forutsetninger'!$C$59+60*'1.4 Øvrige forutsetninger'!$C$60+MAXA(0,'1.1 Alternativ A'!AE218-120)*'1.4 Øvrige forutsetninger'!$C$61,IF('1.1 Alternativ A'!AE218&gt;60,15*'1.4 Øvrige forutsetninger'!$C$57+15*'1.4 Øvrige forutsetninger'!$C$58+30*'1.4 Øvrige forutsetninger'!$C$59+MAXA(0,'1.1 Alternativ A'!AE218-60)*'1.4 Øvrige forutsetninger'!$C$60,IF('1.1 Alternativ A'!AE218&gt;30,15*'1.4 Øvrige forutsetninger'!$C$57+15*'1.4 Øvrige forutsetninger'!$C$58+MAXA(0,'1.1 Alternativ A'!AE218-30)*'1.4 Øvrige forutsetninger'!$C$59,IF('1.1 Alternativ A'!AE218&gt;15,15*'1.4 Øvrige forutsetninger'!$C$57+MAXA(0,'1.1 Alternativ A'!AE218-15)*'1.4 Øvrige forutsetninger'!$C$58,'1.1 Alternativ A'!AE218*'1.4 Øvrige forutsetninger'!$C$57)))),0)</f>
        <v>0</v>
      </c>
      <c r="AE28" s="1">
        <f ca="1">IFERROR(IF('1.1 Alternativ A'!AF218&gt;120,15*'1.4 Øvrige forutsetninger'!$C$57+15*'1.4 Øvrige forutsetninger'!$C$58+30*'1.4 Øvrige forutsetninger'!$C$59+60*'1.4 Øvrige forutsetninger'!$C$60+MAXA(0,'1.1 Alternativ A'!AF218-120)*'1.4 Øvrige forutsetninger'!$C$61,IF('1.1 Alternativ A'!AF218&gt;60,15*'1.4 Øvrige forutsetninger'!$C$57+15*'1.4 Øvrige forutsetninger'!$C$58+30*'1.4 Øvrige forutsetninger'!$C$59+MAXA(0,'1.1 Alternativ A'!AF218-60)*'1.4 Øvrige forutsetninger'!$C$60,IF('1.1 Alternativ A'!AF218&gt;30,15*'1.4 Øvrige forutsetninger'!$C$57+15*'1.4 Øvrige forutsetninger'!$C$58+MAXA(0,'1.1 Alternativ A'!AF218-30)*'1.4 Øvrige forutsetninger'!$C$59,IF('1.1 Alternativ A'!AF218&gt;15,15*'1.4 Øvrige forutsetninger'!$C$57+MAXA(0,'1.1 Alternativ A'!AF218-15)*'1.4 Øvrige forutsetninger'!$C$58,'1.1 Alternativ A'!AF218*'1.4 Øvrige forutsetninger'!$C$57)))),0)</f>
        <v>0</v>
      </c>
      <c r="AF28" s="1">
        <f ca="1">IFERROR(IF('1.1 Alternativ A'!AG218&gt;120,15*'1.4 Øvrige forutsetninger'!$C$57+15*'1.4 Øvrige forutsetninger'!$C$58+30*'1.4 Øvrige forutsetninger'!$C$59+60*'1.4 Øvrige forutsetninger'!$C$60+MAXA(0,'1.1 Alternativ A'!AG218-120)*'1.4 Øvrige forutsetninger'!$C$61,IF('1.1 Alternativ A'!AG218&gt;60,15*'1.4 Øvrige forutsetninger'!$C$57+15*'1.4 Øvrige forutsetninger'!$C$58+30*'1.4 Øvrige forutsetninger'!$C$59+MAXA(0,'1.1 Alternativ A'!AG218-60)*'1.4 Øvrige forutsetninger'!$C$60,IF('1.1 Alternativ A'!AG218&gt;30,15*'1.4 Øvrige forutsetninger'!$C$57+15*'1.4 Øvrige forutsetninger'!$C$58+MAXA(0,'1.1 Alternativ A'!AG218-30)*'1.4 Øvrige forutsetninger'!$C$59,IF('1.1 Alternativ A'!AG218&gt;15,15*'1.4 Øvrige forutsetninger'!$C$57+MAXA(0,'1.1 Alternativ A'!AG218-15)*'1.4 Øvrige forutsetninger'!$C$58,'1.1 Alternativ A'!AG218*'1.4 Øvrige forutsetninger'!$C$57)))),0)</f>
        <v>0</v>
      </c>
    </row>
    <row r="29" spans="2:32" x14ac:dyDescent="0.2">
      <c r="B29" s="1" t="str">
        <f ca="1">IF(OFFSET('1.1 Alternativ A'!$E$19,0,ROW()-ROW($B$12))&gt;0,OFFSET('1.1 Alternativ A'!$E$19,0,ROW()-ROW($B$12)),"")</f>
        <v/>
      </c>
      <c r="C29" s="1">
        <f ca="1">IFERROR(IF('1.1 Alternativ A'!D219&gt;120,15*'1.4 Øvrige forutsetninger'!$C$57+15*'1.4 Øvrige forutsetninger'!$C$58+30*'1.4 Øvrige forutsetninger'!$C$59+60*'1.4 Øvrige forutsetninger'!$C$60+MAXA(0,'1.1 Alternativ A'!D219-120)*'1.4 Øvrige forutsetninger'!$C$61,IF('1.1 Alternativ A'!D219&gt;60,15*'1.4 Øvrige forutsetninger'!$C$57+15*'1.4 Øvrige forutsetninger'!$C$58+30*'1.4 Øvrige forutsetninger'!$C$59+MAXA(0,'1.1 Alternativ A'!D219-60)*'1.4 Øvrige forutsetninger'!$C$60,IF('1.1 Alternativ A'!D219&gt;30,15*'1.4 Øvrige forutsetninger'!$C$57+15*'1.4 Øvrige forutsetninger'!$C$58+MAXA(0,'1.1 Alternativ A'!D219-30)*'1.4 Øvrige forutsetninger'!$C$59,IF('1.1 Alternativ A'!D219&gt;15,15*'1.4 Øvrige forutsetninger'!$C$57+MAXA(0,'1.1 Alternativ A'!D219-15)*'1.4 Øvrige forutsetninger'!$C$58,'1.1 Alternativ A'!D219*'1.4 Øvrige forutsetninger'!$C$57)))),0)</f>
        <v>0</v>
      </c>
      <c r="D29" s="1">
        <f ca="1">IFERROR(IF('1.1 Alternativ A'!E219&gt;120,15*'1.4 Øvrige forutsetninger'!$C$57+15*'1.4 Øvrige forutsetninger'!$C$58+30*'1.4 Øvrige forutsetninger'!$C$59+60*'1.4 Øvrige forutsetninger'!$C$60+MAXA(0,'1.1 Alternativ A'!E219-120)*'1.4 Øvrige forutsetninger'!$C$61,IF('1.1 Alternativ A'!E219&gt;60,15*'1.4 Øvrige forutsetninger'!$C$57+15*'1.4 Øvrige forutsetninger'!$C$58+30*'1.4 Øvrige forutsetninger'!$C$59+MAXA(0,'1.1 Alternativ A'!E219-60)*'1.4 Øvrige forutsetninger'!$C$60,IF('1.1 Alternativ A'!E219&gt;30,15*'1.4 Øvrige forutsetninger'!$C$57+15*'1.4 Øvrige forutsetninger'!$C$58+MAXA(0,'1.1 Alternativ A'!E219-30)*'1.4 Øvrige forutsetninger'!$C$59,IF('1.1 Alternativ A'!E219&gt;15,15*'1.4 Øvrige forutsetninger'!$C$57+MAXA(0,'1.1 Alternativ A'!E219-15)*'1.4 Øvrige forutsetninger'!$C$58,'1.1 Alternativ A'!E219*'1.4 Øvrige forutsetninger'!$C$57)))),0)</f>
        <v>0</v>
      </c>
      <c r="E29" s="1">
        <f ca="1">IFERROR(IF('1.1 Alternativ A'!F219&gt;120,15*'1.4 Øvrige forutsetninger'!$C$57+15*'1.4 Øvrige forutsetninger'!$C$58+30*'1.4 Øvrige forutsetninger'!$C$59+60*'1.4 Øvrige forutsetninger'!$C$60+MAXA(0,'1.1 Alternativ A'!F219-120)*'1.4 Øvrige forutsetninger'!$C$61,IF('1.1 Alternativ A'!F219&gt;60,15*'1.4 Øvrige forutsetninger'!$C$57+15*'1.4 Øvrige forutsetninger'!$C$58+30*'1.4 Øvrige forutsetninger'!$C$59+MAXA(0,'1.1 Alternativ A'!F219-60)*'1.4 Øvrige forutsetninger'!$C$60,IF('1.1 Alternativ A'!F219&gt;30,15*'1.4 Øvrige forutsetninger'!$C$57+15*'1.4 Øvrige forutsetninger'!$C$58+MAXA(0,'1.1 Alternativ A'!F219-30)*'1.4 Øvrige forutsetninger'!$C$59,IF('1.1 Alternativ A'!F219&gt;15,15*'1.4 Øvrige forutsetninger'!$C$57+MAXA(0,'1.1 Alternativ A'!F219-15)*'1.4 Øvrige forutsetninger'!$C$58,'1.1 Alternativ A'!F219*'1.4 Øvrige forutsetninger'!$C$57)))),0)</f>
        <v>0</v>
      </c>
      <c r="F29" s="1">
        <f ca="1">IFERROR(IF('1.1 Alternativ A'!G219&gt;120,15*'1.4 Øvrige forutsetninger'!$C$57+15*'1.4 Øvrige forutsetninger'!$C$58+30*'1.4 Øvrige forutsetninger'!$C$59+60*'1.4 Øvrige forutsetninger'!$C$60+MAXA(0,'1.1 Alternativ A'!G219-120)*'1.4 Øvrige forutsetninger'!$C$61,IF('1.1 Alternativ A'!G219&gt;60,15*'1.4 Øvrige forutsetninger'!$C$57+15*'1.4 Øvrige forutsetninger'!$C$58+30*'1.4 Øvrige forutsetninger'!$C$59+MAXA(0,'1.1 Alternativ A'!G219-60)*'1.4 Øvrige forutsetninger'!$C$60,IF('1.1 Alternativ A'!G219&gt;30,15*'1.4 Øvrige forutsetninger'!$C$57+15*'1.4 Øvrige forutsetninger'!$C$58+MAXA(0,'1.1 Alternativ A'!G219-30)*'1.4 Øvrige forutsetninger'!$C$59,IF('1.1 Alternativ A'!G219&gt;15,15*'1.4 Øvrige forutsetninger'!$C$57+MAXA(0,'1.1 Alternativ A'!G219-15)*'1.4 Øvrige forutsetninger'!$C$58,'1.1 Alternativ A'!G219*'1.4 Øvrige forutsetninger'!$C$57)))),0)</f>
        <v>0</v>
      </c>
      <c r="G29" s="1">
        <f ca="1">IFERROR(IF('1.1 Alternativ A'!H219&gt;120,15*'1.4 Øvrige forutsetninger'!$C$57+15*'1.4 Øvrige forutsetninger'!$C$58+30*'1.4 Øvrige forutsetninger'!$C$59+60*'1.4 Øvrige forutsetninger'!$C$60+MAXA(0,'1.1 Alternativ A'!H219-120)*'1.4 Øvrige forutsetninger'!$C$61,IF('1.1 Alternativ A'!H219&gt;60,15*'1.4 Øvrige forutsetninger'!$C$57+15*'1.4 Øvrige forutsetninger'!$C$58+30*'1.4 Øvrige forutsetninger'!$C$59+MAXA(0,'1.1 Alternativ A'!H219-60)*'1.4 Øvrige forutsetninger'!$C$60,IF('1.1 Alternativ A'!H219&gt;30,15*'1.4 Øvrige forutsetninger'!$C$57+15*'1.4 Øvrige forutsetninger'!$C$58+MAXA(0,'1.1 Alternativ A'!H219-30)*'1.4 Øvrige forutsetninger'!$C$59,IF('1.1 Alternativ A'!H219&gt;15,15*'1.4 Øvrige forutsetninger'!$C$57+MAXA(0,'1.1 Alternativ A'!H219-15)*'1.4 Øvrige forutsetninger'!$C$58,'1.1 Alternativ A'!H219*'1.4 Øvrige forutsetninger'!$C$57)))),0)</f>
        <v>0</v>
      </c>
      <c r="H29" s="1">
        <f ca="1">IFERROR(IF('1.1 Alternativ A'!I219&gt;120,15*'1.4 Øvrige forutsetninger'!$C$57+15*'1.4 Øvrige forutsetninger'!$C$58+30*'1.4 Øvrige forutsetninger'!$C$59+60*'1.4 Øvrige forutsetninger'!$C$60+MAXA(0,'1.1 Alternativ A'!I219-120)*'1.4 Øvrige forutsetninger'!$C$61,IF('1.1 Alternativ A'!I219&gt;60,15*'1.4 Øvrige forutsetninger'!$C$57+15*'1.4 Øvrige forutsetninger'!$C$58+30*'1.4 Øvrige forutsetninger'!$C$59+MAXA(0,'1.1 Alternativ A'!I219-60)*'1.4 Øvrige forutsetninger'!$C$60,IF('1.1 Alternativ A'!I219&gt;30,15*'1.4 Øvrige forutsetninger'!$C$57+15*'1.4 Øvrige forutsetninger'!$C$58+MAXA(0,'1.1 Alternativ A'!I219-30)*'1.4 Øvrige forutsetninger'!$C$59,IF('1.1 Alternativ A'!I219&gt;15,15*'1.4 Øvrige forutsetninger'!$C$57+MAXA(0,'1.1 Alternativ A'!I219-15)*'1.4 Øvrige forutsetninger'!$C$58,'1.1 Alternativ A'!I219*'1.4 Øvrige forutsetninger'!$C$57)))),0)</f>
        <v>0</v>
      </c>
      <c r="I29" s="1">
        <f ca="1">IFERROR(IF('1.1 Alternativ A'!J219&gt;120,15*'1.4 Øvrige forutsetninger'!$C$57+15*'1.4 Øvrige forutsetninger'!$C$58+30*'1.4 Øvrige forutsetninger'!$C$59+60*'1.4 Øvrige forutsetninger'!$C$60+MAXA(0,'1.1 Alternativ A'!J219-120)*'1.4 Øvrige forutsetninger'!$C$61,IF('1.1 Alternativ A'!J219&gt;60,15*'1.4 Øvrige forutsetninger'!$C$57+15*'1.4 Øvrige forutsetninger'!$C$58+30*'1.4 Øvrige forutsetninger'!$C$59+MAXA(0,'1.1 Alternativ A'!J219-60)*'1.4 Øvrige forutsetninger'!$C$60,IF('1.1 Alternativ A'!J219&gt;30,15*'1.4 Øvrige forutsetninger'!$C$57+15*'1.4 Øvrige forutsetninger'!$C$58+MAXA(0,'1.1 Alternativ A'!J219-30)*'1.4 Øvrige forutsetninger'!$C$59,IF('1.1 Alternativ A'!J219&gt;15,15*'1.4 Øvrige forutsetninger'!$C$57+MAXA(0,'1.1 Alternativ A'!J219-15)*'1.4 Øvrige forutsetninger'!$C$58,'1.1 Alternativ A'!J219*'1.4 Øvrige forutsetninger'!$C$57)))),0)</f>
        <v>0</v>
      </c>
      <c r="J29" s="1">
        <f ca="1">IFERROR(IF('1.1 Alternativ A'!K219&gt;120,15*'1.4 Øvrige forutsetninger'!$C$57+15*'1.4 Øvrige forutsetninger'!$C$58+30*'1.4 Øvrige forutsetninger'!$C$59+60*'1.4 Øvrige forutsetninger'!$C$60+MAXA(0,'1.1 Alternativ A'!K219-120)*'1.4 Øvrige forutsetninger'!$C$61,IF('1.1 Alternativ A'!K219&gt;60,15*'1.4 Øvrige forutsetninger'!$C$57+15*'1.4 Øvrige forutsetninger'!$C$58+30*'1.4 Øvrige forutsetninger'!$C$59+MAXA(0,'1.1 Alternativ A'!K219-60)*'1.4 Øvrige forutsetninger'!$C$60,IF('1.1 Alternativ A'!K219&gt;30,15*'1.4 Øvrige forutsetninger'!$C$57+15*'1.4 Øvrige forutsetninger'!$C$58+MAXA(0,'1.1 Alternativ A'!K219-30)*'1.4 Øvrige forutsetninger'!$C$59,IF('1.1 Alternativ A'!K219&gt;15,15*'1.4 Øvrige forutsetninger'!$C$57+MAXA(0,'1.1 Alternativ A'!K219-15)*'1.4 Øvrige forutsetninger'!$C$58,'1.1 Alternativ A'!K219*'1.4 Øvrige forutsetninger'!$C$57)))),0)</f>
        <v>0</v>
      </c>
      <c r="K29" s="1">
        <f ca="1">IFERROR(IF('1.1 Alternativ A'!L219&gt;120,15*'1.4 Øvrige forutsetninger'!$C$57+15*'1.4 Øvrige forutsetninger'!$C$58+30*'1.4 Øvrige forutsetninger'!$C$59+60*'1.4 Øvrige forutsetninger'!$C$60+MAXA(0,'1.1 Alternativ A'!L219-120)*'1.4 Øvrige forutsetninger'!$C$61,IF('1.1 Alternativ A'!L219&gt;60,15*'1.4 Øvrige forutsetninger'!$C$57+15*'1.4 Øvrige forutsetninger'!$C$58+30*'1.4 Øvrige forutsetninger'!$C$59+MAXA(0,'1.1 Alternativ A'!L219-60)*'1.4 Øvrige forutsetninger'!$C$60,IF('1.1 Alternativ A'!L219&gt;30,15*'1.4 Øvrige forutsetninger'!$C$57+15*'1.4 Øvrige forutsetninger'!$C$58+MAXA(0,'1.1 Alternativ A'!L219-30)*'1.4 Øvrige forutsetninger'!$C$59,IF('1.1 Alternativ A'!L219&gt;15,15*'1.4 Øvrige forutsetninger'!$C$57+MAXA(0,'1.1 Alternativ A'!L219-15)*'1.4 Øvrige forutsetninger'!$C$58,'1.1 Alternativ A'!L219*'1.4 Øvrige forutsetninger'!$C$57)))),0)</f>
        <v>0</v>
      </c>
      <c r="L29" s="1">
        <f ca="1">IFERROR(IF('1.1 Alternativ A'!M219&gt;120,15*'1.4 Øvrige forutsetninger'!$C$57+15*'1.4 Øvrige forutsetninger'!$C$58+30*'1.4 Øvrige forutsetninger'!$C$59+60*'1.4 Øvrige forutsetninger'!$C$60+MAXA(0,'1.1 Alternativ A'!M219-120)*'1.4 Øvrige forutsetninger'!$C$61,IF('1.1 Alternativ A'!M219&gt;60,15*'1.4 Øvrige forutsetninger'!$C$57+15*'1.4 Øvrige forutsetninger'!$C$58+30*'1.4 Øvrige forutsetninger'!$C$59+MAXA(0,'1.1 Alternativ A'!M219-60)*'1.4 Øvrige forutsetninger'!$C$60,IF('1.1 Alternativ A'!M219&gt;30,15*'1.4 Øvrige forutsetninger'!$C$57+15*'1.4 Øvrige forutsetninger'!$C$58+MAXA(0,'1.1 Alternativ A'!M219-30)*'1.4 Øvrige forutsetninger'!$C$59,IF('1.1 Alternativ A'!M219&gt;15,15*'1.4 Øvrige forutsetninger'!$C$57+MAXA(0,'1.1 Alternativ A'!M219-15)*'1.4 Øvrige forutsetninger'!$C$58,'1.1 Alternativ A'!M219*'1.4 Øvrige forutsetninger'!$C$57)))),0)</f>
        <v>0</v>
      </c>
      <c r="M29" s="1">
        <f ca="1">IFERROR(IF('1.1 Alternativ A'!N219&gt;120,15*'1.4 Øvrige forutsetninger'!$C$57+15*'1.4 Øvrige forutsetninger'!$C$58+30*'1.4 Øvrige forutsetninger'!$C$59+60*'1.4 Øvrige forutsetninger'!$C$60+MAXA(0,'1.1 Alternativ A'!N219-120)*'1.4 Øvrige forutsetninger'!$C$61,IF('1.1 Alternativ A'!N219&gt;60,15*'1.4 Øvrige forutsetninger'!$C$57+15*'1.4 Øvrige forutsetninger'!$C$58+30*'1.4 Øvrige forutsetninger'!$C$59+MAXA(0,'1.1 Alternativ A'!N219-60)*'1.4 Øvrige forutsetninger'!$C$60,IF('1.1 Alternativ A'!N219&gt;30,15*'1.4 Øvrige forutsetninger'!$C$57+15*'1.4 Øvrige forutsetninger'!$C$58+MAXA(0,'1.1 Alternativ A'!N219-30)*'1.4 Øvrige forutsetninger'!$C$59,IF('1.1 Alternativ A'!N219&gt;15,15*'1.4 Øvrige forutsetninger'!$C$57+MAXA(0,'1.1 Alternativ A'!N219-15)*'1.4 Øvrige forutsetninger'!$C$58,'1.1 Alternativ A'!N219*'1.4 Øvrige forutsetninger'!$C$57)))),0)</f>
        <v>0</v>
      </c>
      <c r="N29" s="1">
        <f ca="1">IFERROR(IF('1.1 Alternativ A'!O219&gt;120,15*'1.4 Øvrige forutsetninger'!$C$57+15*'1.4 Øvrige forutsetninger'!$C$58+30*'1.4 Øvrige forutsetninger'!$C$59+60*'1.4 Øvrige forutsetninger'!$C$60+MAXA(0,'1.1 Alternativ A'!O219-120)*'1.4 Øvrige forutsetninger'!$C$61,IF('1.1 Alternativ A'!O219&gt;60,15*'1.4 Øvrige forutsetninger'!$C$57+15*'1.4 Øvrige forutsetninger'!$C$58+30*'1.4 Øvrige forutsetninger'!$C$59+MAXA(0,'1.1 Alternativ A'!O219-60)*'1.4 Øvrige forutsetninger'!$C$60,IF('1.1 Alternativ A'!O219&gt;30,15*'1.4 Øvrige forutsetninger'!$C$57+15*'1.4 Øvrige forutsetninger'!$C$58+MAXA(0,'1.1 Alternativ A'!O219-30)*'1.4 Øvrige forutsetninger'!$C$59,IF('1.1 Alternativ A'!O219&gt;15,15*'1.4 Øvrige forutsetninger'!$C$57+MAXA(0,'1.1 Alternativ A'!O219-15)*'1.4 Øvrige forutsetninger'!$C$58,'1.1 Alternativ A'!O219*'1.4 Øvrige forutsetninger'!$C$57)))),0)</f>
        <v>0</v>
      </c>
      <c r="O29" s="1">
        <f ca="1">IFERROR(IF('1.1 Alternativ A'!P219&gt;120,15*'1.4 Øvrige forutsetninger'!$C$57+15*'1.4 Øvrige forutsetninger'!$C$58+30*'1.4 Øvrige forutsetninger'!$C$59+60*'1.4 Øvrige forutsetninger'!$C$60+MAXA(0,'1.1 Alternativ A'!P219-120)*'1.4 Øvrige forutsetninger'!$C$61,IF('1.1 Alternativ A'!P219&gt;60,15*'1.4 Øvrige forutsetninger'!$C$57+15*'1.4 Øvrige forutsetninger'!$C$58+30*'1.4 Øvrige forutsetninger'!$C$59+MAXA(0,'1.1 Alternativ A'!P219-60)*'1.4 Øvrige forutsetninger'!$C$60,IF('1.1 Alternativ A'!P219&gt;30,15*'1.4 Øvrige forutsetninger'!$C$57+15*'1.4 Øvrige forutsetninger'!$C$58+MAXA(0,'1.1 Alternativ A'!P219-30)*'1.4 Øvrige forutsetninger'!$C$59,IF('1.1 Alternativ A'!P219&gt;15,15*'1.4 Øvrige forutsetninger'!$C$57+MAXA(0,'1.1 Alternativ A'!P219-15)*'1.4 Øvrige forutsetninger'!$C$58,'1.1 Alternativ A'!P219*'1.4 Øvrige forutsetninger'!$C$57)))),0)</f>
        <v>0</v>
      </c>
      <c r="P29" s="1">
        <f ca="1">IFERROR(IF('1.1 Alternativ A'!Q219&gt;120,15*'1.4 Øvrige forutsetninger'!$C$57+15*'1.4 Øvrige forutsetninger'!$C$58+30*'1.4 Øvrige forutsetninger'!$C$59+60*'1.4 Øvrige forutsetninger'!$C$60+MAXA(0,'1.1 Alternativ A'!Q219-120)*'1.4 Øvrige forutsetninger'!$C$61,IF('1.1 Alternativ A'!Q219&gt;60,15*'1.4 Øvrige forutsetninger'!$C$57+15*'1.4 Øvrige forutsetninger'!$C$58+30*'1.4 Øvrige forutsetninger'!$C$59+MAXA(0,'1.1 Alternativ A'!Q219-60)*'1.4 Øvrige forutsetninger'!$C$60,IF('1.1 Alternativ A'!Q219&gt;30,15*'1.4 Øvrige forutsetninger'!$C$57+15*'1.4 Øvrige forutsetninger'!$C$58+MAXA(0,'1.1 Alternativ A'!Q219-30)*'1.4 Øvrige forutsetninger'!$C$59,IF('1.1 Alternativ A'!Q219&gt;15,15*'1.4 Øvrige forutsetninger'!$C$57+MAXA(0,'1.1 Alternativ A'!Q219-15)*'1.4 Øvrige forutsetninger'!$C$58,'1.1 Alternativ A'!Q219*'1.4 Øvrige forutsetninger'!$C$57)))),0)</f>
        <v>0</v>
      </c>
      <c r="Q29" s="1">
        <f ca="1">IFERROR(IF('1.1 Alternativ A'!R219&gt;120,15*'1.4 Øvrige forutsetninger'!$C$57+15*'1.4 Øvrige forutsetninger'!$C$58+30*'1.4 Øvrige forutsetninger'!$C$59+60*'1.4 Øvrige forutsetninger'!$C$60+MAXA(0,'1.1 Alternativ A'!R219-120)*'1.4 Øvrige forutsetninger'!$C$61,IF('1.1 Alternativ A'!R219&gt;60,15*'1.4 Øvrige forutsetninger'!$C$57+15*'1.4 Øvrige forutsetninger'!$C$58+30*'1.4 Øvrige forutsetninger'!$C$59+MAXA(0,'1.1 Alternativ A'!R219-60)*'1.4 Øvrige forutsetninger'!$C$60,IF('1.1 Alternativ A'!R219&gt;30,15*'1.4 Øvrige forutsetninger'!$C$57+15*'1.4 Øvrige forutsetninger'!$C$58+MAXA(0,'1.1 Alternativ A'!R219-30)*'1.4 Øvrige forutsetninger'!$C$59,IF('1.1 Alternativ A'!R219&gt;15,15*'1.4 Øvrige forutsetninger'!$C$57+MAXA(0,'1.1 Alternativ A'!R219-15)*'1.4 Øvrige forutsetninger'!$C$58,'1.1 Alternativ A'!R219*'1.4 Øvrige forutsetninger'!$C$57)))),0)</f>
        <v>0</v>
      </c>
      <c r="R29" s="1">
        <f ca="1">IFERROR(IF('1.1 Alternativ A'!S219&gt;120,15*'1.4 Øvrige forutsetninger'!$C$57+15*'1.4 Øvrige forutsetninger'!$C$58+30*'1.4 Øvrige forutsetninger'!$C$59+60*'1.4 Øvrige forutsetninger'!$C$60+MAXA(0,'1.1 Alternativ A'!S219-120)*'1.4 Øvrige forutsetninger'!$C$61,IF('1.1 Alternativ A'!S219&gt;60,15*'1.4 Øvrige forutsetninger'!$C$57+15*'1.4 Øvrige forutsetninger'!$C$58+30*'1.4 Øvrige forutsetninger'!$C$59+MAXA(0,'1.1 Alternativ A'!S219-60)*'1.4 Øvrige forutsetninger'!$C$60,IF('1.1 Alternativ A'!S219&gt;30,15*'1.4 Øvrige forutsetninger'!$C$57+15*'1.4 Øvrige forutsetninger'!$C$58+MAXA(0,'1.1 Alternativ A'!S219-30)*'1.4 Øvrige forutsetninger'!$C$59,IF('1.1 Alternativ A'!S219&gt;15,15*'1.4 Øvrige forutsetninger'!$C$57+MAXA(0,'1.1 Alternativ A'!S219-15)*'1.4 Øvrige forutsetninger'!$C$58,'1.1 Alternativ A'!S219*'1.4 Øvrige forutsetninger'!$C$57)))),0)</f>
        <v>0</v>
      </c>
      <c r="S29" s="1">
        <f ca="1">IFERROR(IF('1.1 Alternativ A'!T219&gt;120,15*'1.4 Øvrige forutsetninger'!$C$57+15*'1.4 Øvrige forutsetninger'!$C$58+30*'1.4 Øvrige forutsetninger'!$C$59+60*'1.4 Øvrige forutsetninger'!$C$60+MAXA(0,'1.1 Alternativ A'!T219-120)*'1.4 Øvrige forutsetninger'!$C$61,IF('1.1 Alternativ A'!T219&gt;60,15*'1.4 Øvrige forutsetninger'!$C$57+15*'1.4 Øvrige forutsetninger'!$C$58+30*'1.4 Øvrige forutsetninger'!$C$59+MAXA(0,'1.1 Alternativ A'!T219-60)*'1.4 Øvrige forutsetninger'!$C$60,IF('1.1 Alternativ A'!T219&gt;30,15*'1.4 Øvrige forutsetninger'!$C$57+15*'1.4 Øvrige forutsetninger'!$C$58+MAXA(0,'1.1 Alternativ A'!T219-30)*'1.4 Øvrige forutsetninger'!$C$59,IF('1.1 Alternativ A'!T219&gt;15,15*'1.4 Øvrige forutsetninger'!$C$57+MAXA(0,'1.1 Alternativ A'!T219-15)*'1.4 Øvrige forutsetninger'!$C$58,'1.1 Alternativ A'!T219*'1.4 Øvrige forutsetninger'!$C$57)))),0)</f>
        <v>0</v>
      </c>
      <c r="T29" s="1">
        <f ca="1">IFERROR(IF('1.1 Alternativ A'!U219&gt;120,15*'1.4 Øvrige forutsetninger'!$C$57+15*'1.4 Øvrige forutsetninger'!$C$58+30*'1.4 Øvrige forutsetninger'!$C$59+60*'1.4 Øvrige forutsetninger'!$C$60+MAXA(0,'1.1 Alternativ A'!U219-120)*'1.4 Øvrige forutsetninger'!$C$61,IF('1.1 Alternativ A'!U219&gt;60,15*'1.4 Øvrige forutsetninger'!$C$57+15*'1.4 Øvrige forutsetninger'!$C$58+30*'1.4 Øvrige forutsetninger'!$C$59+MAXA(0,'1.1 Alternativ A'!U219-60)*'1.4 Øvrige forutsetninger'!$C$60,IF('1.1 Alternativ A'!U219&gt;30,15*'1.4 Øvrige forutsetninger'!$C$57+15*'1.4 Øvrige forutsetninger'!$C$58+MAXA(0,'1.1 Alternativ A'!U219-30)*'1.4 Øvrige forutsetninger'!$C$59,IF('1.1 Alternativ A'!U219&gt;15,15*'1.4 Øvrige forutsetninger'!$C$57+MAXA(0,'1.1 Alternativ A'!U219-15)*'1.4 Øvrige forutsetninger'!$C$58,'1.1 Alternativ A'!U219*'1.4 Øvrige forutsetninger'!$C$57)))),0)</f>
        <v>0</v>
      </c>
      <c r="U29" s="1">
        <f ca="1">IFERROR(IF('1.1 Alternativ A'!V219&gt;120,15*'1.4 Øvrige forutsetninger'!$C$57+15*'1.4 Øvrige forutsetninger'!$C$58+30*'1.4 Øvrige forutsetninger'!$C$59+60*'1.4 Øvrige forutsetninger'!$C$60+MAXA(0,'1.1 Alternativ A'!V219-120)*'1.4 Øvrige forutsetninger'!$C$61,IF('1.1 Alternativ A'!V219&gt;60,15*'1.4 Øvrige forutsetninger'!$C$57+15*'1.4 Øvrige forutsetninger'!$C$58+30*'1.4 Øvrige forutsetninger'!$C$59+MAXA(0,'1.1 Alternativ A'!V219-60)*'1.4 Øvrige forutsetninger'!$C$60,IF('1.1 Alternativ A'!V219&gt;30,15*'1.4 Øvrige forutsetninger'!$C$57+15*'1.4 Øvrige forutsetninger'!$C$58+MAXA(0,'1.1 Alternativ A'!V219-30)*'1.4 Øvrige forutsetninger'!$C$59,IF('1.1 Alternativ A'!V219&gt;15,15*'1.4 Øvrige forutsetninger'!$C$57+MAXA(0,'1.1 Alternativ A'!V219-15)*'1.4 Øvrige forutsetninger'!$C$58,'1.1 Alternativ A'!V219*'1.4 Øvrige forutsetninger'!$C$57)))),0)</f>
        <v>0</v>
      </c>
      <c r="V29" s="1">
        <f ca="1">IFERROR(IF('1.1 Alternativ A'!W219&gt;120,15*'1.4 Øvrige forutsetninger'!$C$57+15*'1.4 Øvrige forutsetninger'!$C$58+30*'1.4 Øvrige forutsetninger'!$C$59+60*'1.4 Øvrige forutsetninger'!$C$60+MAXA(0,'1.1 Alternativ A'!W219-120)*'1.4 Øvrige forutsetninger'!$C$61,IF('1.1 Alternativ A'!W219&gt;60,15*'1.4 Øvrige forutsetninger'!$C$57+15*'1.4 Øvrige forutsetninger'!$C$58+30*'1.4 Øvrige forutsetninger'!$C$59+MAXA(0,'1.1 Alternativ A'!W219-60)*'1.4 Øvrige forutsetninger'!$C$60,IF('1.1 Alternativ A'!W219&gt;30,15*'1.4 Øvrige forutsetninger'!$C$57+15*'1.4 Øvrige forutsetninger'!$C$58+MAXA(0,'1.1 Alternativ A'!W219-30)*'1.4 Øvrige forutsetninger'!$C$59,IF('1.1 Alternativ A'!W219&gt;15,15*'1.4 Øvrige forutsetninger'!$C$57+MAXA(0,'1.1 Alternativ A'!W219-15)*'1.4 Øvrige forutsetninger'!$C$58,'1.1 Alternativ A'!W219*'1.4 Øvrige forutsetninger'!$C$57)))),0)</f>
        <v>0</v>
      </c>
      <c r="W29" s="1">
        <f ca="1">IFERROR(IF('1.1 Alternativ A'!X219&gt;120,15*'1.4 Øvrige forutsetninger'!$C$57+15*'1.4 Øvrige forutsetninger'!$C$58+30*'1.4 Øvrige forutsetninger'!$C$59+60*'1.4 Øvrige forutsetninger'!$C$60+MAXA(0,'1.1 Alternativ A'!X219-120)*'1.4 Øvrige forutsetninger'!$C$61,IF('1.1 Alternativ A'!X219&gt;60,15*'1.4 Øvrige forutsetninger'!$C$57+15*'1.4 Øvrige forutsetninger'!$C$58+30*'1.4 Øvrige forutsetninger'!$C$59+MAXA(0,'1.1 Alternativ A'!X219-60)*'1.4 Øvrige forutsetninger'!$C$60,IF('1.1 Alternativ A'!X219&gt;30,15*'1.4 Øvrige forutsetninger'!$C$57+15*'1.4 Øvrige forutsetninger'!$C$58+MAXA(0,'1.1 Alternativ A'!X219-30)*'1.4 Øvrige forutsetninger'!$C$59,IF('1.1 Alternativ A'!X219&gt;15,15*'1.4 Øvrige forutsetninger'!$C$57+MAXA(0,'1.1 Alternativ A'!X219-15)*'1.4 Øvrige forutsetninger'!$C$58,'1.1 Alternativ A'!X219*'1.4 Øvrige forutsetninger'!$C$57)))),0)</f>
        <v>0</v>
      </c>
      <c r="X29" s="1">
        <f ca="1">IFERROR(IF('1.1 Alternativ A'!Y219&gt;120,15*'1.4 Øvrige forutsetninger'!$C$57+15*'1.4 Øvrige forutsetninger'!$C$58+30*'1.4 Øvrige forutsetninger'!$C$59+60*'1.4 Øvrige forutsetninger'!$C$60+MAXA(0,'1.1 Alternativ A'!Y219-120)*'1.4 Øvrige forutsetninger'!$C$61,IF('1.1 Alternativ A'!Y219&gt;60,15*'1.4 Øvrige forutsetninger'!$C$57+15*'1.4 Øvrige forutsetninger'!$C$58+30*'1.4 Øvrige forutsetninger'!$C$59+MAXA(0,'1.1 Alternativ A'!Y219-60)*'1.4 Øvrige forutsetninger'!$C$60,IF('1.1 Alternativ A'!Y219&gt;30,15*'1.4 Øvrige forutsetninger'!$C$57+15*'1.4 Øvrige forutsetninger'!$C$58+MAXA(0,'1.1 Alternativ A'!Y219-30)*'1.4 Øvrige forutsetninger'!$C$59,IF('1.1 Alternativ A'!Y219&gt;15,15*'1.4 Øvrige forutsetninger'!$C$57+MAXA(0,'1.1 Alternativ A'!Y219-15)*'1.4 Øvrige forutsetninger'!$C$58,'1.1 Alternativ A'!Y219*'1.4 Øvrige forutsetninger'!$C$57)))),0)</f>
        <v>0</v>
      </c>
      <c r="Y29" s="1">
        <f ca="1">IFERROR(IF('1.1 Alternativ A'!Z219&gt;120,15*'1.4 Øvrige forutsetninger'!$C$57+15*'1.4 Øvrige forutsetninger'!$C$58+30*'1.4 Øvrige forutsetninger'!$C$59+60*'1.4 Øvrige forutsetninger'!$C$60+MAXA(0,'1.1 Alternativ A'!Z219-120)*'1.4 Øvrige forutsetninger'!$C$61,IF('1.1 Alternativ A'!Z219&gt;60,15*'1.4 Øvrige forutsetninger'!$C$57+15*'1.4 Øvrige forutsetninger'!$C$58+30*'1.4 Øvrige forutsetninger'!$C$59+MAXA(0,'1.1 Alternativ A'!Z219-60)*'1.4 Øvrige forutsetninger'!$C$60,IF('1.1 Alternativ A'!Z219&gt;30,15*'1.4 Øvrige forutsetninger'!$C$57+15*'1.4 Øvrige forutsetninger'!$C$58+MAXA(0,'1.1 Alternativ A'!Z219-30)*'1.4 Øvrige forutsetninger'!$C$59,IF('1.1 Alternativ A'!Z219&gt;15,15*'1.4 Øvrige forutsetninger'!$C$57+MAXA(0,'1.1 Alternativ A'!Z219-15)*'1.4 Øvrige forutsetninger'!$C$58,'1.1 Alternativ A'!Z219*'1.4 Øvrige forutsetninger'!$C$57)))),0)</f>
        <v>0</v>
      </c>
      <c r="Z29" s="1">
        <f ca="1">IFERROR(IF('1.1 Alternativ A'!AA219&gt;120,15*'1.4 Øvrige forutsetninger'!$C$57+15*'1.4 Øvrige forutsetninger'!$C$58+30*'1.4 Øvrige forutsetninger'!$C$59+60*'1.4 Øvrige forutsetninger'!$C$60+MAXA(0,'1.1 Alternativ A'!AA219-120)*'1.4 Øvrige forutsetninger'!$C$61,IF('1.1 Alternativ A'!AA219&gt;60,15*'1.4 Øvrige forutsetninger'!$C$57+15*'1.4 Øvrige forutsetninger'!$C$58+30*'1.4 Øvrige forutsetninger'!$C$59+MAXA(0,'1.1 Alternativ A'!AA219-60)*'1.4 Øvrige forutsetninger'!$C$60,IF('1.1 Alternativ A'!AA219&gt;30,15*'1.4 Øvrige forutsetninger'!$C$57+15*'1.4 Øvrige forutsetninger'!$C$58+MAXA(0,'1.1 Alternativ A'!AA219-30)*'1.4 Øvrige forutsetninger'!$C$59,IF('1.1 Alternativ A'!AA219&gt;15,15*'1.4 Øvrige forutsetninger'!$C$57+MAXA(0,'1.1 Alternativ A'!AA219-15)*'1.4 Øvrige forutsetninger'!$C$58,'1.1 Alternativ A'!AA219*'1.4 Øvrige forutsetninger'!$C$57)))),0)</f>
        <v>0</v>
      </c>
      <c r="AA29" s="1">
        <f ca="1">IFERROR(IF('1.1 Alternativ A'!AB219&gt;120,15*'1.4 Øvrige forutsetninger'!$C$57+15*'1.4 Øvrige forutsetninger'!$C$58+30*'1.4 Øvrige forutsetninger'!$C$59+60*'1.4 Øvrige forutsetninger'!$C$60+MAXA(0,'1.1 Alternativ A'!AB219-120)*'1.4 Øvrige forutsetninger'!$C$61,IF('1.1 Alternativ A'!AB219&gt;60,15*'1.4 Øvrige forutsetninger'!$C$57+15*'1.4 Øvrige forutsetninger'!$C$58+30*'1.4 Øvrige forutsetninger'!$C$59+MAXA(0,'1.1 Alternativ A'!AB219-60)*'1.4 Øvrige forutsetninger'!$C$60,IF('1.1 Alternativ A'!AB219&gt;30,15*'1.4 Øvrige forutsetninger'!$C$57+15*'1.4 Øvrige forutsetninger'!$C$58+MAXA(0,'1.1 Alternativ A'!AB219-30)*'1.4 Øvrige forutsetninger'!$C$59,IF('1.1 Alternativ A'!AB219&gt;15,15*'1.4 Øvrige forutsetninger'!$C$57+MAXA(0,'1.1 Alternativ A'!AB219-15)*'1.4 Øvrige forutsetninger'!$C$58,'1.1 Alternativ A'!AB219*'1.4 Øvrige forutsetninger'!$C$57)))),0)</f>
        <v>0</v>
      </c>
      <c r="AB29" s="1">
        <f ca="1">IFERROR(IF('1.1 Alternativ A'!AC219&gt;120,15*'1.4 Øvrige forutsetninger'!$C$57+15*'1.4 Øvrige forutsetninger'!$C$58+30*'1.4 Øvrige forutsetninger'!$C$59+60*'1.4 Øvrige forutsetninger'!$C$60+MAXA(0,'1.1 Alternativ A'!AC219-120)*'1.4 Øvrige forutsetninger'!$C$61,IF('1.1 Alternativ A'!AC219&gt;60,15*'1.4 Øvrige forutsetninger'!$C$57+15*'1.4 Øvrige forutsetninger'!$C$58+30*'1.4 Øvrige forutsetninger'!$C$59+MAXA(0,'1.1 Alternativ A'!AC219-60)*'1.4 Øvrige forutsetninger'!$C$60,IF('1.1 Alternativ A'!AC219&gt;30,15*'1.4 Øvrige forutsetninger'!$C$57+15*'1.4 Øvrige forutsetninger'!$C$58+MAXA(0,'1.1 Alternativ A'!AC219-30)*'1.4 Øvrige forutsetninger'!$C$59,IF('1.1 Alternativ A'!AC219&gt;15,15*'1.4 Øvrige forutsetninger'!$C$57+MAXA(0,'1.1 Alternativ A'!AC219-15)*'1.4 Øvrige forutsetninger'!$C$58,'1.1 Alternativ A'!AC219*'1.4 Øvrige forutsetninger'!$C$57)))),0)</f>
        <v>0</v>
      </c>
      <c r="AC29" s="1">
        <f ca="1">IFERROR(IF('1.1 Alternativ A'!AD219&gt;120,15*'1.4 Øvrige forutsetninger'!$C$57+15*'1.4 Øvrige forutsetninger'!$C$58+30*'1.4 Øvrige forutsetninger'!$C$59+60*'1.4 Øvrige forutsetninger'!$C$60+MAXA(0,'1.1 Alternativ A'!AD219-120)*'1.4 Øvrige forutsetninger'!$C$61,IF('1.1 Alternativ A'!AD219&gt;60,15*'1.4 Øvrige forutsetninger'!$C$57+15*'1.4 Øvrige forutsetninger'!$C$58+30*'1.4 Øvrige forutsetninger'!$C$59+MAXA(0,'1.1 Alternativ A'!AD219-60)*'1.4 Øvrige forutsetninger'!$C$60,IF('1.1 Alternativ A'!AD219&gt;30,15*'1.4 Øvrige forutsetninger'!$C$57+15*'1.4 Øvrige forutsetninger'!$C$58+MAXA(0,'1.1 Alternativ A'!AD219-30)*'1.4 Øvrige forutsetninger'!$C$59,IF('1.1 Alternativ A'!AD219&gt;15,15*'1.4 Øvrige forutsetninger'!$C$57+MAXA(0,'1.1 Alternativ A'!AD219-15)*'1.4 Øvrige forutsetninger'!$C$58,'1.1 Alternativ A'!AD219*'1.4 Øvrige forutsetninger'!$C$57)))),0)</f>
        <v>0</v>
      </c>
      <c r="AD29" s="1">
        <f ca="1">IFERROR(IF('1.1 Alternativ A'!AE219&gt;120,15*'1.4 Øvrige forutsetninger'!$C$57+15*'1.4 Øvrige forutsetninger'!$C$58+30*'1.4 Øvrige forutsetninger'!$C$59+60*'1.4 Øvrige forutsetninger'!$C$60+MAXA(0,'1.1 Alternativ A'!AE219-120)*'1.4 Øvrige forutsetninger'!$C$61,IF('1.1 Alternativ A'!AE219&gt;60,15*'1.4 Øvrige forutsetninger'!$C$57+15*'1.4 Øvrige forutsetninger'!$C$58+30*'1.4 Øvrige forutsetninger'!$C$59+MAXA(0,'1.1 Alternativ A'!AE219-60)*'1.4 Øvrige forutsetninger'!$C$60,IF('1.1 Alternativ A'!AE219&gt;30,15*'1.4 Øvrige forutsetninger'!$C$57+15*'1.4 Øvrige forutsetninger'!$C$58+MAXA(0,'1.1 Alternativ A'!AE219-30)*'1.4 Øvrige forutsetninger'!$C$59,IF('1.1 Alternativ A'!AE219&gt;15,15*'1.4 Øvrige forutsetninger'!$C$57+MAXA(0,'1.1 Alternativ A'!AE219-15)*'1.4 Øvrige forutsetninger'!$C$58,'1.1 Alternativ A'!AE219*'1.4 Øvrige forutsetninger'!$C$57)))),0)</f>
        <v>0</v>
      </c>
      <c r="AE29" s="1">
        <f ca="1">IFERROR(IF('1.1 Alternativ A'!AF219&gt;120,15*'1.4 Øvrige forutsetninger'!$C$57+15*'1.4 Øvrige forutsetninger'!$C$58+30*'1.4 Øvrige forutsetninger'!$C$59+60*'1.4 Øvrige forutsetninger'!$C$60+MAXA(0,'1.1 Alternativ A'!AF219-120)*'1.4 Øvrige forutsetninger'!$C$61,IF('1.1 Alternativ A'!AF219&gt;60,15*'1.4 Øvrige forutsetninger'!$C$57+15*'1.4 Øvrige forutsetninger'!$C$58+30*'1.4 Øvrige forutsetninger'!$C$59+MAXA(0,'1.1 Alternativ A'!AF219-60)*'1.4 Øvrige forutsetninger'!$C$60,IF('1.1 Alternativ A'!AF219&gt;30,15*'1.4 Øvrige forutsetninger'!$C$57+15*'1.4 Øvrige forutsetninger'!$C$58+MAXA(0,'1.1 Alternativ A'!AF219-30)*'1.4 Øvrige forutsetninger'!$C$59,IF('1.1 Alternativ A'!AF219&gt;15,15*'1.4 Øvrige forutsetninger'!$C$57+MAXA(0,'1.1 Alternativ A'!AF219-15)*'1.4 Øvrige forutsetninger'!$C$58,'1.1 Alternativ A'!AF219*'1.4 Øvrige forutsetninger'!$C$57)))),0)</f>
        <v>0</v>
      </c>
      <c r="AF29" s="1">
        <f ca="1">IFERROR(IF('1.1 Alternativ A'!AG219&gt;120,15*'1.4 Øvrige forutsetninger'!$C$57+15*'1.4 Øvrige forutsetninger'!$C$58+30*'1.4 Øvrige forutsetninger'!$C$59+60*'1.4 Øvrige forutsetninger'!$C$60+MAXA(0,'1.1 Alternativ A'!AG219-120)*'1.4 Øvrige forutsetninger'!$C$61,IF('1.1 Alternativ A'!AG219&gt;60,15*'1.4 Øvrige forutsetninger'!$C$57+15*'1.4 Øvrige forutsetninger'!$C$58+30*'1.4 Øvrige forutsetninger'!$C$59+MAXA(0,'1.1 Alternativ A'!AG219-60)*'1.4 Øvrige forutsetninger'!$C$60,IF('1.1 Alternativ A'!AG219&gt;30,15*'1.4 Øvrige forutsetninger'!$C$57+15*'1.4 Øvrige forutsetninger'!$C$58+MAXA(0,'1.1 Alternativ A'!AG219-30)*'1.4 Øvrige forutsetninger'!$C$59,IF('1.1 Alternativ A'!AG219&gt;15,15*'1.4 Øvrige forutsetninger'!$C$57+MAXA(0,'1.1 Alternativ A'!AG219-15)*'1.4 Øvrige forutsetninger'!$C$58,'1.1 Alternativ A'!AG219*'1.4 Øvrige forutsetninger'!$C$57)))),0)</f>
        <v>0</v>
      </c>
    </row>
    <row r="30" spans="2:32" x14ac:dyDescent="0.2">
      <c r="B30" s="1" t="str">
        <f ca="1">IF(OFFSET('1.1 Alternativ A'!$E$19,0,ROW()-ROW($B$12))&gt;0,OFFSET('1.1 Alternativ A'!$E$19,0,ROW()-ROW($B$12)),"")</f>
        <v/>
      </c>
      <c r="C30" s="1">
        <f ca="1">IFERROR(IF('1.1 Alternativ A'!D220&gt;120,15*'1.4 Øvrige forutsetninger'!$C$57+15*'1.4 Øvrige forutsetninger'!$C$58+30*'1.4 Øvrige forutsetninger'!$C$59+60*'1.4 Øvrige forutsetninger'!$C$60+MAXA(0,'1.1 Alternativ A'!D220-120)*'1.4 Øvrige forutsetninger'!$C$61,IF('1.1 Alternativ A'!D220&gt;60,15*'1.4 Øvrige forutsetninger'!$C$57+15*'1.4 Øvrige forutsetninger'!$C$58+30*'1.4 Øvrige forutsetninger'!$C$59+MAXA(0,'1.1 Alternativ A'!D220-60)*'1.4 Øvrige forutsetninger'!$C$60,IF('1.1 Alternativ A'!D220&gt;30,15*'1.4 Øvrige forutsetninger'!$C$57+15*'1.4 Øvrige forutsetninger'!$C$58+MAXA(0,'1.1 Alternativ A'!D220-30)*'1.4 Øvrige forutsetninger'!$C$59,IF('1.1 Alternativ A'!D220&gt;15,15*'1.4 Øvrige forutsetninger'!$C$57+MAXA(0,'1.1 Alternativ A'!D220-15)*'1.4 Øvrige forutsetninger'!$C$58,'1.1 Alternativ A'!D220*'1.4 Øvrige forutsetninger'!$C$57)))),0)</f>
        <v>0</v>
      </c>
      <c r="D30" s="1">
        <f ca="1">IFERROR(IF('1.1 Alternativ A'!E220&gt;120,15*'1.4 Øvrige forutsetninger'!$C$57+15*'1.4 Øvrige forutsetninger'!$C$58+30*'1.4 Øvrige forutsetninger'!$C$59+60*'1.4 Øvrige forutsetninger'!$C$60+MAXA(0,'1.1 Alternativ A'!E220-120)*'1.4 Øvrige forutsetninger'!$C$61,IF('1.1 Alternativ A'!E220&gt;60,15*'1.4 Øvrige forutsetninger'!$C$57+15*'1.4 Øvrige forutsetninger'!$C$58+30*'1.4 Øvrige forutsetninger'!$C$59+MAXA(0,'1.1 Alternativ A'!E220-60)*'1.4 Øvrige forutsetninger'!$C$60,IF('1.1 Alternativ A'!E220&gt;30,15*'1.4 Øvrige forutsetninger'!$C$57+15*'1.4 Øvrige forutsetninger'!$C$58+MAXA(0,'1.1 Alternativ A'!E220-30)*'1.4 Øvrige forutsetninger'!$C$59,IF('1.1 Alternativ A'!E220&gt;15,15*'1.4 Øvrige forutsetninger'!$C$57+MAXA(0,'1.1 Alternativ A'!E220-15)*'1.4 Øvrige forutsetninger'!$C$58,'1.1 Alternativ A'!E220*'1.4 Øvrige forutsetninger'!$C$57)))),0)</f>
        <v>0</v>
      </c>
      <c r="E30" s="1">
        <f ca="1">IFERROR(IF('1.1 Alternativ A'!F220&gt;120,15*'1.4 Øvrige forutsetninger'!$C$57+15*'1.4 Øvrige forutsetninger'!$C$58+30*'1.4 Øvrige forutsetninger'!$C$59+60*'1.4 Øvrige forutsetninger'!$C$60+MAXA(0,'1.1 Alternativ A'!F220-120)*'1.4 Øvrige forutsetninger'!$C$61,IF('1.1 Alternativ A'!F220&gt;60,15*'1.4 Øvrige forutsetninger'!$C$57+15*'1.4 Øvrige forutsetninger'!$C$58+30*'1.4 Øvrige forutsetninger'!$C$59+MAXA(0,'1.1 Alternativ A'!F220-60)*'1.4 Øvrige forutsetninger'!$C$60,IF('1.1 Alternativ A'!F220&gt;30,15*'1.4 Øvrige forutsetninger'!$C$57+15*'1.4 Øvrige forutsetninger'!$C$58+MAXA(0,'1.1 Alternativ A'!F220-30)*'1.4 Øvrige forutsetninger'!$C$59,IF('1.1 Alternativ A'!F220&gt;15,15*'1.4 Øvrige forutsetninger'!$C$57+MAXA(0,'1.1 Alternativ A'!F220-15)*'1.4 Øvrige forutsetninger'!$C$58,'1.1 Alternativ A'!F220*'1.4 Øvrige forutsetninger'!$C$57)))),0)</f>
        <v>0</v>
      </c>
      <c r="F30" s="1">
        <f ca="1">IFERROR(IF('1.1 Alternativ A'!G220&gt;120,15*'1.4 Øvrige forutsetninger'!$C$57+15*'1.4 Øvrige forutsetninger'!$C$58+30*'1.4 Øvrige forutsetninger'!$C$59+60*'1.4 Øvrige forutsetninger'!$C$60+MAXA(0,'1.1 Alternativ A'!G220-120)*'1.4 Øvrige forutsetninger'!$C$61,IF('1.1 Alternativ A'!G220&gt;60,15*'1.4 Øvrige forutsetninger'!$C$57+15*'1.4 Øvrige forutsetninger'!$C$58+30*'1.4 Øvrige forutsetninger'!$C$59+MAXA(0,'1.1 Alternativ A'!G220-60)*'1.4 Øvrige forutsetninger'!$C$60,IF('1.1 Alternativ A'!G220&gt;30,15*'1.4 Øvrige forutsetninger'!$C$57+15*'1.4 Øvrige forutsetninger'!$C$58+MAXA(0,'1.1 Alternativ A'!G220-30)*'1.4 Øvrige forutsetninger'!$C$59,IF('1.1 Alternativ A'!G220&gt;15,15*'1.4 Øvrige forutsetninger'!$C$57+MAXA(0,'1.1 Alternativ A'!G220-15)*'1.4 Øvrige forutsetninger'!$C$58,'1.1 Alternativ A'!G220*'1.4 Øvrige forutsetninger'!$C$57)))),0)</f>
        <v>0</v>
      </c>
      <c r="G30" s="1">
        <f ca="1">IFERROR(IF('1.1 Alternativ A'!H220&gt;120,15*'1.4 Øvrige forutsetninger'!$C$57+15*'1.4 Øvrige forutsetninger'!$C$58+30*'1.4 Øvrige forutsetninger'!$C$59+60*'1.4 Øvrige forutsetninger'!$C$60+MAXA(0,'1.1 Alternativ A'!H220-120)*'1.4 Øvrige forutsetninger'!$C$61,IF('1.1 Alternativ A'!H220&gt;60,15*'1.4 Øvrige forutsetninger'!$C$57+15*'1.4 Øvrige forutsetninger'!$C$58+30*'1.4 Øvrige forutsetninger'!$C$59+MAXA(0,'1.1 Alternativ A'!H220-60)*'1.4 Øvrige forutsetninger'!$C$60,IF('1.1 Alternativ A'!H220&gt;30,15*'1.4 Øvrige forutsetninger'!$C$57+15*'1.4 Øvrige forutsetninger'!$C$58+MAXA(0,'1.1 Alternativ A'!H220-30)*'1.4 Øvrige forutsetninger'!$C$59,IF('1.1 Alternativ A'!H220&gt;15,15*'1.4 Øvrige forutsetninger'!$C$57+MAXA(0,'1.1 Alternativ A'!H220-15)*'1.4 Øvrige forutsetninger'!$C$58,'1.1 Alternativ A'!H220*'1.4 Øvrige forutsetninger'!$C$57)))),0)</f>
        <v>0</v>
      </c>
      <c r="H30" s="1">
        <f ca="1">IFERROR(IF('1.1 Alternativ A'!I220&gt;120,15*'1.4 Øvrige forutsetninger'!$C$57+15*'1.4 Øvrige forutsetninger'!$C$58+30*'1.4 Øvrige forutsetninger'!$C$59+60*'1.4 Øvrige forutsetninger'!$C$60+MAXA(0,'1.1 Alternativ A'!I220-120)*'1.4 Øvrige forutsetninger'!$C$61,IF('1.1 Alternativ A'!I220&gt;60,15*'1.4 Øvrige forutsetninger'!$C$57+15*'1.4 Øvrige forutsetninger'!$C$58+30*'1.4 Øvrige forutsetninger'!$C$59+MAXA(0,'1.1 Alternativ A'!I220-60)*'1.4 Øvrige forutsetninger'!$C$60,IF('1.1 Alternativ A'!I220&gt;30,15*'1.4 Øvrige forutsetninger'!$C$57+15*'1.4 Øvrige forutsetninger'!$C$58+MAXA(0,'1.1 Alternativ A'!I220-30)*'1.4 Øvrige forutsetninger'!$C$59,IF('1.1 Alternativ A'!I220&gt;15,15*'1.4 Øvrige forutsetninger'!$C$57+MAXA(0,'1.1 Alternativ A'!I220-15)*'1.4 Øvrige forutsetninger'!$C$58,'1.1 Alternativ A'!I220*'1.4 Øvrige forutsetninger'!$C$57)))),0)</f>
        <v>0</v>
      </c>
      <c r="I30" s="1">
        <f ca="1">IFERROR(IF('1.1 Alternativ A'!J220&gt;120,15*'1.4 Øvrige forutsetninger'!$C$57+15*'1.4 Øvrige forutsetninger'!$C$58+30*'1.4 Øvrige forutsetninger'!$C$59+60*'1.4 Øvrige forutsetninger'!$C$60+MAXA(0,'1.1 Alternativ A'!J220-120)*'1.4 Øvrige forutsetninger'!$C$61,IF('1.1 Alternativ A'!J220&gt;60,15*'1.4 Øvrige forutsetninger'!$C$57+15*'1.4 Øvrige forutsetninger'!$C$58+30*'1.4 Øvrige forutsetninger'!$C$59+MAXA(0,'1.1 Alternativ A'!J220-60)*'1.4 Øvrige forutsetninger'!$C$60,IF('1.1 Alternativ A'!J220&gt;30,15*'1.4 Øvrige forutsetninger'!$C$57+15*'1.4 Øvrige forutsetninger'!$C$58+MAXA(0,'1.1 Alternativ A'!J220-30)*'1.4 Øvrige forutsetninger'!$C$59,IF('1.1 Alternativ A'!J220&gt;15,15*'1.4 Øvrige forutsetninger'!$C$57+MAXA(0,'1.1 Alternativ A'!J220-15)*'1.4 Øvrige forutsetninger'!$C$58,'1.1 Alternativ A'!J220*'1.4 Øvrige forutsetninger'!$C$57)))),0)</f>
        <v>0</v>
      </c>
      <c r="J30" s="1">
        <f ca="1">IFERROR(IF('1.1 Alternativ A'!K220&gt;120,15*'1.4 Øvrige forutsetninger'!$C$57+15*'1.4 Øvrige forutsetninger'!$C$58+30*'1.4 Øvrige forutsetninger'!$C$59+60*'1.4 Øvrige forutsetninger'!$C$60+MAXA(0,'1.1 Alternativ A'!K220-120)*'1.4 Øvrige forutsetninger'!$C$61,IF('1.1 Alternativ A'!K220&gt;60,15*'1.4 Øvrige forutsetninger'!$C$57+15*'1.4 Øvrige forutsetninger'!$C$58+30*'1.4 Øvrige forutsetninger'!$C$59+MAXA(0,'1.1 Alternativ A'!K220-60)*'1.4 Øvrige forutsetninger'!$C$60,IF('1.1 Alternativ A'!K220&gt;30,15*'1.4 Øvrige forutsetninger'!$C$57+15*'1.4 Øvrige forutsetninger'!$C$58+MAXA(0,'1.1 Alternativ A'!K220-30)*'1.4 Øvrige forutsetninger'!$C$59,IF('1.1 Alternativ A'!K220&gt;15,15*'1.4 Øvrige forutsetninger'!$C$57+MAXA(0,'1.1 Alternativ A'!K220-15)*'1.4 Øvrige forutsetninger'!$C$58,'1.1 Alternativ A'!K220*'1.4 Øvrige forutsetninger'!$C$57)))),0)</f>
        <v>0</v>
      </c>
      <c r="K30" s="1">
        <f ca="1">IFERROR(IF('1.1 Alternativ A'!L220&gt;120,15*'1.4 Øvrige forutsetninger'!$C$57+15*'1.4 Øvrige forutsetninger'!$C$58+30*'1.4 Øvrige forutsetninger'!$C$59+60*'1.4 Øvrige forutsetninger'!$C$60+MAXA(0,'1.1 Alternativ A'!L220-120)*'1.4 Øvrige forutsetninger'!$C$61,IF('1.1 Alternativ A'!L220&gt;60,15*'1.4 Øvrige forutsetninger'!$C$57+15*'1.4 Øvrige forutsetninger'!$C$58+30*'1.4 Øvrige forutsetninger'!$C$59+MAXA(0,'1.1 Alternativ A'!L220-60)*'1.4 Øvrige forutsetninger'!$C$60,IF('1.1 Alternativ A'!L220&gt;30,15*'1.4 Øvrige forutsetninger'!$C$57+15*'1.4 Øvrige forutsetninger'!$C$58+MAXA(0,'1.1 Alternativ A'!L220-30)*'1.4 Øvrige forutsetninger'!$C$59,IF('1.1 Alternativ A'!L220&gt;15,15*'1.4 Øvrige forutsetninger'!$C$57+MAXA(0,'1.1 Alternativ A'!L220-15)*'1.4 Øvrige forutsetninger'!$C$58,'1.1 Alternativ A'!L220*'1.4 Øvrige forutsetninger'!$C$57)))),0)</f>
        <v>0</v>
      </c>
      <c r="L30" s="1">
        <f ca="1">IFERROR(IF('1.1 Alternativ A'!M220&gt;120,15*'1.4 Øvrige forutsetninger'!$C$57+15*'1.4 Øvrige forutsetninger'!$C$58+30*'1.4 Øvrige forutsetninger'!$C$59+60*'1.4 Øvrige forutsetninger'!$C$60+MAXA(0,'1.1 Alternativ A'!M220-120)*'1.4 Øvrige forutsetninger'!$C$61,IF('1.1 Alternativ A'!M220&gt;60,15*'1.4 Øvrige forutsetninger'!$C$57+15*'1.4 Øvrige forutsetninger'!$C$58+30*'1.4 Øvrige forutsetninger'!$C$59+MAXA(0,'1.1 Alternativ A'!M220-60)*'1.4 Øvrige forutsetninger'!$C$60,IF('1.1 Alternativ A'!M220&gt;30,15*'1.4 Øvrige forutsetninger'!$C$57+15*'1.4 Øvrige forutsetninger'!$C$58+MAXA(0,'1.1 Alternativ A'!M220-30)*'1.4 Øvrige forutsetninger'!$C$59,IF('1.1 Alternativ A'!M220&gt;15,15*'1.4 Øvrige forutsetninger'!$C$57+MAXA(0,'1.1 Alternativ A'!M220-15)*'1.4 Øvrige forutsetninger'!$C$58,'1.1 Alternativ A'!M220*'1.4 Øvrige forutsetninger'!$C$57)))),0)</f>
        <v>0</v>
      </c>
      <c r="M30" s="1">
        <f ca="1">IFERROR(IF('1.1 Alternativ A'!N220&gt;120,15*'1.4 Øvrige forutsetninger'!$C$57+15*'1.4 Øvrige forutsetninger'!$C$58+30*'1.4 Øvrige forutsetninger'!$C$59+60*'1.4 Øvrige forutsetninger'!$C$60+MAXA(0,'1.1 Alternativ A'!N220-120)*'1.4 Øvrige forutsetninger'!$C$61,IF('1.1 Alternativ A'!N220&gt;60,15*'1.4 Øvrige forutsetninger'!$C$57+15*'1.4 Øvrige forutsetninger'!$C$58+30*'1.4 Øvrige forutsetninger'!$C$59+MAXA(0,'1.1 Alternativ A'!N220-60)*'1.4 Øvrige forutsetninger'!$C$60,IF('1.1 Alternativ A'!N220&gt;30,15*'1.4 Øvrige forutsetninger'!$C$57+15*'1.4 Øvrige forutsetninger'!$C$58+MAXA(0,'1.1 Alternativ A'!N220-30)*'1.4 Øvrige forutsetninger'!$C$59,IF('1.1 Alternativ A'!N220&gt;15,15*'1.4 Øvrige forutsetninger'!$C$57+MAXA(0,'1.1 Alternativ A'!N220-15)*'1.4 Øvrige forutsetninger'!$C$58,'1.1 Alternativ A'!N220*'1.4 Øvrige forutsetninger'!$C$57)))),0)</f>
        <v>0</v>
      </c>
      <c r="N30" s="1">
        <f ca="1">IFERROR(IF('1.1 Alternativ A'!O220&gt;120,15*'1.4 Øvrige forutsetninger'!$C$57+15*'1.4 Øvrige forutsetninger'!$C$58+30*'1.4 Øvrige forutsetninger'!$C$59+60*'1.4 Øvrige forutsetninger'!$C$60+MAXA(0,'1.1 Alternativ A'!O220-120)*'1.4 Øvrige forutsetninger'!$C$61,IF('1.1 Alternativ A'!O220&gt;60,15*'1.4 Øvrige forutsetninger'!$C$57+15*'1.4 Øvrige forutsetninger'!$C$58+30*'1.4 Øvrige forutsetninger'!$C$59+MAXA(0,'1.1 Alternativ A'!O220-60)*'1.4 Øvrige forutsetninger'!$C$60,IF('1.1 Alternativ A'!O220&gt;30,15*'1.4 Øvrige forutsetninger'!$C$57+15*'1.4 Øvrige forutsetninger'!$C$58+MAXA(0,'1.1 Alternativ A'!O220-30)*'1.4 Øvrige forutsetninger'!$C$59,IF('1.1 Alternativ A'!O220&gt;15,15*'1.4 Øvrige forutsetninger'!$C$57+MAXA(0,'1.1 Alternativ A'!O220-15)*'1.4 Øvrige forutsetninger'!$C$58,'1.1 Alternativ A'!O220*'1.4 Øvrige forutsetninger'!$C$57)))),0)</f>
        <v>0</v>
      </c>
      <c r="O30" s="1">
        <f ca="1">IFERROR(IF('1.1 Alternativ A'!P220&gt;120,15*'1.4 Øvrige forutsetninger'!$C$57+15*'1.4 Øvrige forutsetninger'!$C$58+30*'1.4 Øvrige forutsetninger'!$C$59+60*'1.4 Øvrige forutsetninger'!$C$60+MAXA(0,'1.1 Alternativ A'!P220-120)*'1.4 Øvrige forutsetninger'!$C$61,IF('1.1 Alternativ A'!P220&gt;60,15*'1.4 Øvrige forutsetninger'!$C$57+15*'1.4 Øvrige forutsetninger'!$C$58+30*'1.4 Øvrige forutsetninger'!$C$59+MAXA(0,'1.1 Alternativ A'!P220-60)*'1.4 Øvrige forutsetninger'!$C$60,IF('1.1 Alternativ A'!P220&gt;30,15*'1.4 Øvrige forutsetninger'!$C$57+15*'1.4 Øvrige forutsetninger'!$C$58+MAXA(0,'1.1 Alternativ A'!P220-30)*'1.4 Øvrige forutsetninger'!$C$59,IF('1.1 Alternativ A'!P220&gt;15,15*'1.4 Øvrige forutsetninger'!$C$57+MAXA(0,'1.1 Alternativ A'!P220-15)*'1.4 Øvrige forutsetninger'!$C$58,'1.1 Alternativ A'!P220*'1.4 Øvrige forutsetninger'!$C$57)))),0)</f>
        <v>0</v>
      </c>
      <c r="P30" s="1">
        <f ca="1">IFERROR(IF('1.1 Alternativ A'!Q220&gt;120,15*'1.4 Øvrige forutsetninger'!$C$57+15*'1.4 Øvrige forutsetninger'!$C$58+30*'1.4 Øvrige forutsetninger'!$C$59+60*'1.4 Øvrige forutsetninger'!$C$60+MAXA(0,'1.1 Alternativ A'!Q220-120)*'1.4 Øvrige forutsetninger'!$C$61,IF('1.1 Alternativ A'!Q220&gt;60,15*'1.4 Øvrige forutsetninger'!$C$57+15*'1.4 Øvrige forutsetninger'!$C$58+30*'1.4 Øvrige forutsetninger'!$C$59+MAXA(0,'1.1 Alternativ A'!Q220-60)*'1.4 Øvrige forutsetninger'!$C$60,IF('1.1 Alternativ A'!Q220&gt;30,15*'1.4 Øvrige forutsetninger'!$C$57+15*'1.4 Øvrige forutsetninger'!$C$58+MAXA(0,'1.1 Alternativ A'!Q220-30)*'1.4 Øvrige forutsetninger'!$C$59,IF('1.1 Alternativ A'!Q220&gt;15,15*'1.4 Øvrige forutsetninger'!$C$57+MAXA(0,'1.1 Alternativ A'!Q220-15)*'1.4 Øvrige forutsetninger'!$C$58,'1.1 Alternativ A'!Q220*'1.4 Øvrige forutsetninger'!$C$57)))),0)</f>
        <v>0</v>
      </c>
      <c r="Q30" s="1">
        <f ca="1">IFERROR(IF('1.1 Alternativ A'!R220&gt;120,15*'1.4 Øvrige forutsetninger'!$C$57+15*'1.4 Øvrige forutsetninger'!$C$58+30*'1.4 Øvrige forutsetninger'!$C$59+60*'1.4 Øvrige forutsetninger'!$C$60+MAXA(0,'1.1 Alternativ A'!R220-120)*'1.4 Øvrige forutsetninger'!$C$61,IF('1.1 Alternativ A'!R220&gt;60,15*'1.4 Øvrige forutsetninger'!$C$57+15*'1.4 Øvrige forutsetninger'!$C$58+30*'1.4 Øvrige forutsetninger'!$C$59+MAXA(0,'1.1 Alternativ A'!R220-60)*'1.4 Øvrige forutsetninger'!$C$60,IF('1.1 Alternativ A'!R220&gt;30,15*'1.4 Øvrige forutsetninger'!$C$57+15*'1.4 Øvrige forutsetninger'!$C$58+MAXA(0,'1.1 Alternativ A'!R220-30)*'1.4 Øvrige forutsetninger'!$C$59,IF('1.1 Alternativ A'!R220&gt;15,15*'1.4 Øvrige forutsetninger'!$C$57+MAXA(0,'1.1 Alternativ A'!R220-15)*'1.4 Øvrige forutsetninger'!$C$58,'1.1 Alternativ A'!R220*'1.4 Øvrige forutsetninger'!$C$57)))),0)</f>
        <v>0</v>
      </c>
      <c r="R30" s="1">
        <f ca="1">IFERROR(IF('1.1 Alternativ A'!S220&gt;120,15*'1.4 Øvrige forutsetninger'!$C$57+15*'1.4 Øvrige forutsetninger'!$C$58+30*'1.4 Øvrige forutsetninger'!$C$59+60*'1.4 Øvrige forutsetninger'!$C$60+MAXA(0,'1.1 Alternativ A'!S220-120)*'1.4 Øvrige forutsetninger'!$C$61,IF('1.1 Alternativ A'!S220&gt;60,15*'1.4 Øvrige forutsetninger'!$C$57+15*'1.4 Øvrige forutsetninger'!$C$58+30*'1.4 Øvrige forutsetninger'!$C$59+MAXA(0,'1.1 Alternativ A'!S220-60)*'1.4 Øvrige forutsetninger'!$C$60,IF('1.1 Alternativ A'!S220&gt;30,15*'1.4 Øvrige forutsetninger'!$C$57+15*'1.4 Øvrige forutsetninger'!$C$58+MAXA(0,'1.1 Alternativ A'!S220-30)*'1.4 Øvrige forutsetninger'!$C$59,IF('1.1 Alternativ A'!S220&gt;15,15*'1.4 Øvrige forutsetninger'!$C$57+MAXA(0,'1.1 Alternativ A'!S220-15)*'1.4 Øvrige forutsetninger'!$C$58,'1.1 Alternativ A'!S220*'1.4 Øvrige forutsetninger'!$C$57)))),0)</f>
        <v>0</v>
      </c>
      <c r="S30" s="1">
        <f ca="1">IFERROR(IF('1.1 Alternativ A'!T220&gt;120,15*'1.4 Øvrige forutsetninger'!$C$57+15*'1.4 Øvrige forutsetninger'!$C$58+30*'1.4 Øvrige forutsetninger'!$C$59+60*'1.4 Øvrige forutsetninger'!$C$60+MAXA(0,'1.1 Alternativ A'!T220-120)*'1.4 Øvrige forutsetninger'!$C$61,IF('1.1 Alternativ A'!T220&gt;60,15*'1.4 Øvrige forutsetninger'!$C$57+15*'1.4 Øvrige forutsetninger'!$C$58+30*'1.4 Øvrige forutsetninger'!$C$59+MAXA(0,'1.1 Alternativ A'!T220-60)*'1.4 Øvrige forutsetninger'!$C$60,IF('1.1 Alternativ A'!T220&gt;30,15*'1.4 Øvrige forutsetninger'!$C$57+15*'1.4 Øvrige forutsetninger'!$C$58+MAXA(0,'1.1 Alternativ A'!T220-30)*'1.4 Øvrige forutsetninger'!$C$59,IF('1.1 Alternativ A'!T220&gt;15,15*'1.4 Øvrige forutsetninger'!$C$57+MAXA(0,'1.1 Alternativ A'!T220-15)*'1.4 Øvrige forutsetninger'!$C$58,'1.1 Alternativ A'!T220*'1.4 Øvrige forutsetninger'!$C$57)))),0)</f>
        <v>0</v>
      </c>
      <c r="T30" s="1">
        <f ca="1">IFERROR(IF('1.1 Alternativ A'!U220&gt;120,15*'1.4 Øvrige forutsetninger'!$C$57+15*'1.4 Øvrige forutsetninger'!$C$58+30*'1.4 Øvrige forutsetninger'!$C$59+60*'1.4 Øvrige forutsetninger'!$C$60+MAXA(0,'1.1 Alternativ A'!U220-120)*'1.4 Øvrige forutsetninger'!$C$61,IF('1.1 Alternativ A'!U220&gt;60,15*'1.4 Øvrige forutsetninger'!$C$57+15*'1.4 Øvrige forutsetninger'!$C$58+30*'1.4 Øvrige forutsetninger'!$C$59+MAXA(0,'1.1 Alternativ A'!U220-60)*'1.4 Øvrige forutsetninger'!$C$60,IF('1.1 Alternativ A'!U220&gt;30,15*'1.4 Øvrige forutsetninger'!$C$57+15*'1.4 Øvrige forutsetninger'!$C$58+MAXA(0,'1.1 Alternativ A'!U220-30)*'1.4 Øvrige forutsetninger'!$C$59,IF('1.1 Alternativ A'!U220&gt;15,15*'1.4 Øvrige forutsetninger'!$C$57+MAXA(0,'1.1 Alternativ A'!U220-15)*'1.4 Øvrige forutsetninger'!$C$58,'1.1 Alternativ A'!U220*'1.4 Øvrige forutsetninger'!$C$57)))),0)</f>
        <v>0</v>
      </c>
      <c r="U30" s="1">
        <f ca="1">IFERROR(IF('1.1 Alternativ A'!V220&gt;120,15*'1.4 Øvrige forutsetninger'!$C$57+15*'1.4 Øvrige forutsetninger'!$C$58+30*'1.4 Øvrige forutsetninger'!$C$59+60*'1.4 Øvrige forutsetninger'!$C$60+MAXA(0,'1.1 Alternativ A'!V220-120)*'1.4 Øvrige forutsetninger'!$C$61,IF('1.1 Alternativ A'!V220&gt;60,15*'1.4 Øvrige forutsetninger'!$C$57+15*'1.4 Øvrige forutsetninger'!$C$58+30*'1.4 Øvrige forutsetninger'!$C$59+MAXA(0,'1.1 Alternativ A'!V220-60)*'1.4 Øvrige forutsetninger'!$C$60,IF('1.1 Alternativ A'!V220&gt;30,15*'1.4 Øvrige forutsetninger'!$C$57+15*'1.4 Øvrige forutsetninger'!$C$58+MAXA(0,'1.1 Alternativ A'!V220-30)*'1.4 Øvrige forutsetninger'!$C$59,IF('1.1 Alternativ A'!V220&gt;15,15*'1.4 Øvrige forutsetninger'!$C$57+MAXA(0,'1.1 Alternativ A'!V220-15)*'1.4 Øvrige forutsetninger'!$C$58,'1.1 Alternativ A'!V220*'1.4 Øvrige forutsetninger'!$C$57)))),0)</f>
        <v>0</v>
      </c>
      <c r="V30" s="1">
        <f ca="1">IFERROR(IF('1.1 Alternativ A'!W220&gt;120,15*'1.4 Øvrige forutsetninger'!$C$57+15*'1.4 Øvrige forutsetninger'!$C$58+30*'1.4 Øvrige forutsetninger'!$C$59+60*'1.4 Øvrige forutsetninger'!$C$60+MAXA(0,'1.1 Alternativ A'!W220-120)*'1.4 Øvrige forutsetninger'!$C$61,IF('1.1 Alternativ A'!W220&gt;60,15*'1.4 Øvrige forutsetninger'!$C$57+15*'1.4 Øvrige forutsetninger'!$C$58+30*'1.4 Øvrige forutsetninger'!$C$59+MAXA(0,'1.1 Alternativ A'!W220-60)*'1.4 Øvrige forutsetninger'!$C$60,IF('1.1 Alternativ A'!W220&gt;30,15*'1.4 Øvrige forutsetninger'!$C$57+15*'1.4 Øvrige forutsetninger'!$C$58+MAXA(0,'1.1 Alternativ A'!W220-30)*'1.4 Øvrige forutsetninger'!$C$59,IF('1.1 Alternativ A'!W220&gt;15,15*'1.4 Øvrige forutsetninger'!$C$57+MAXA(0,'1.1 Alternativ A'!W220-15)*'1.4 Øvrige forutsetninger'!$C$58,'1.1 Alternativ A'!W220*'1.4 Øvrige forutsetninger'!$C$57)))),0)</f>
        <v>0</v>
      </c>
      <c r="W30" s="1">
        <f ca="1">IFERROR(IF('1.1 Alternativ A'!X220&gt;120,15*'1.4 Øvrige forutsetninger'!$C$57+15*'1.4 Øvrige forutsetninger'!$C$58+30*'1.4 Øvrige forutsetninger'!$C$59+60*'1.4 Øvrige forutsetninger'!$C$60+MAXA(0,'1.1 Alternativ A'!X220-120)*'1.4 Øvrige forutsetninger'!$C$61,IF('1.1 Alternativ A'!X220&gt;60,15*'1.4 Øvrige forutsetninger'!$C$57+15*'1.4 Øvrige forutsetninger'!$C$58+30*'1.4 Øvrige forutsetninger'!$C$59+MAXA(0,'1.1 Alternativ A'!X220-60)*'1.4 Øvrige forutsetninger'!$C$60,IF('1.1 Alternativ A'!X220&gt;30,15*'1.4 Øvrige forutsetninger'!$C$57+15*'1.4 Øvrige forutsetninger'!$C$58+MAXA(0,'1.1 Alternativ A'!X220-30)*'1.4 Øvrige forutsetninger'!$C$59,IF('1.1 Alternativ A'!X220&gt;15,15*'1.4 Øvrige forutsetninger'!$C$57+MAXA(0,'1.1 Alternativ A'!X220-15)*'1.4 Øvrige forutsetninger'!$C$58,'1.1 Alternativ A'!X220*'1.4 Øvrige forutsetninger'!$C$57)))),0)</f>
        <v>0</v>
      </c>
      <c r="X30" s="1">
        <f ca="1">IFERROR(IF('1.1 Alternativ A'!Y220&gt;120,15*'1.4 Øvrige forutsetninger'!$C$57+15*'1.4 Øvrige forutsetninger'!$C$58+30*'1.4 Øvrige forutsetninger'!$C$59+60*'1.4 Øvrige forutsetninger'!$C$60+MAXA(0,'1.1 Alternativ A'!Y220-120)*'1.4 Øvrige forutsetninger'!$C$61,IF('1.1 Alternativ A'!Y220&gt;60,15*'1.4 Øvrige forutsetninger'!$C$57+15*'1.4 Øvrige forutsetninger'!$C$58+30*'1.4 Øvrige forutsetninger'!$C$59+MAXA(0,'1.1 Alternativ A'!Y220-60)*'1.4 Øvrige forutsetninger'!$C$60,IF('1.1 Alternativ A'!Y220&gt;30,15*'1.4 Øvrige forutsetninger'!$C$57+15*'1.4 Øvrige forutsetninger'!$C$58+MAXA(0,'1.1 Alternativ A'!Y220-30)*'1.4 Øvrige forutsetninger'!$C$59,IF('1.1 Alternativ A'!Y220&gt;15,15*'1.4 Øvrige forutsetninger'!$C$57+MAXA(0,'1.1 Alternativ A'!Y220-15)*'1.4 Øvrige forutsetninger'!$C$58,'1.1 Alternativ A'!Y220*'1.4 Øvrige forutsetninger'!$C$57)))),0)</f>
        <v>0</v>
      </c>
      <c r="Y30" s="1">
        <f ca="1">IFERROR(IF('1.1 Alternativ A'!Z220&gt;120,15*'1.4 Øvrige forutsetninger'!$C$57+15*'1.4 Øvrige forutsetninger'!$C$58+30*'1.4 Øvrige forutsetninger'!$C$59+60*'1.4 Øvrige forutsetninger'!$C$60+MAXA(0,'1.1 Alternativ A'!Z220-120)*'1.4 Øvrige forutsetninger'!$C$61,IF('1.1 Alternativ A'!Z220&gt;60,15*'1.4 Øvrige forutsetninger'!$C$57+15*'1.4 Øvrige forutsetninger'!$C$58+30*'1.4 Øvrige forutsetninger'!$C$59+MAXA(0,'1.1 Alternativ A'!Z220-60)*'1.4 Øvrige forutsetninger'!$C$60,IF('1.1 Alternativ A'!Z220&gt;30,15*'1.4 Øvrige forutsetninger'!$C$57+15*'1.4 Øvrige forutsetninger'!$C$58+MAXA(0,'1.1 Alternativ A'!Z220-30)*'1.4 Øvrige forutsetninger'!$C$59,IF('1.1 Alternativ A'!Z220&gt;15,15*'1.4 Øvrige forutsetninger'!$C$57+MAXA(0,'1.1 Alternativ A'!Z220-15)*'1.4 Øvrige forutsetninger'!$C$58,'1.1 Alternativ A'!Z220*'1.4 Øvrige forutsetninger'!$C$57)))),0)</f>
        <v>0</v>
      </c>
      <c r="Z30" s="1">
        <f ca="1">IFERROR(IF('1.1 Alternativ A'!AA220&gt;120,15*'1.4 Øvrige forutsetninger'!$C$57+15*'1.4 Øvrige forutsetninger'!$C$58+30*'1.4 Øvrige forutsetninger'!$C$59+60*'1.4 Øvrige forutsetninger'!$C$60+MAXA(0,'1.1 Alternativ A'!AA220-120)*'1.4 Øvrige forutsetninger'!$C$61,IF('1.1 Alternativ A'!AA220&gt;60,15*'1.4 Øvrige forutsetninger'!$C$57+15*'1.4 Øvrige forutsetninger'!$C$58+30*'1.4 Øvrige forutsetninger'!$C$59+MAXA(0,'1.1 Alternativ A'!AA220-60)*'1.4 Øvrige forutsetninger'!$C$60,IF('1.1 Alternativ A'!AA220&gt;30,15*'1.4 Øvrige forutsetninger'!$C$57+15*'1.4 Øvrige forutsetninger'!$C$58+MAXA(0,'1.1 Alternativ A'!AA220-30)*'1.4 Øvrige forutsetninger'!$C$59,IF('1.1 Alternativ A'!AA220&gt;15,15*'1.4 Øvrige forutsetninger'!$C$57+MAXA(0,'1.1 Alternativ A'!AA220-15)*'1.4 Øvrige forutsetninger'!$C$58,'1.1 Alternativ A'!AA220*'1.4 Øvrige forutsetninger'!$C$57)))),0)</f>
        <v>0</v>
      </c>
      <c r="AA30" s="1">
        <f ca="1">IFERROR(IF('1.1 Alternativ A'!AB220&gt;120,15*'1.4 Øvrige forutsetninger'!$C$57+15*'1.4 Øvrige forutsetninger'!$C$58+30*'1.4 Øvrige forutsetninger'!$C$59+60*'1.4 Øvrige forutsetninger'!$C$60+MAXA(0,'1.1 Alternativ A'!AB220-120)*'1.4 Øvrige forutsetninger'!$C$61,IF('1.1 Alternativ A'!AB220&gt;60,15*'1.4 Øvrige forutsetninger'!$C$57+15*'1.4 Øvrige forutsetninger'!$C$58+30*'1.4 Øvrige forutsetninger'!$C$59+MAXA(0,'1.1 Alternativ A'!AB220-60)*'1.4 Øvrige forutsetninger'!$C$60,IF('1.1 Alternativ A'!AB220&gt;30,15*'1.4 Øvrige forutsetninger'!$C$57+15*'1.4 Øvrige forutsetninger'!$C$58+MAXA(0,'1.1 Alternativ A'!AB220-30)*'1.4 Øvrige forutsetninger'!$C$59,IF('1.1 Alternativ A'!AB220&gt;15,15*'1.4 Øvrige forutsetninger'!$C$57+MAXA(0,'1.1 Alternativ A'!AB220-15)*'1.4 Øvrige forutsetninger'!$C$58,'1.1 Alternativ A'!AB220*'1.4 Øvrige forutsetninger'!$C$57)))),0)</f>
        <v>0</v>
      </c>
      <c r="AB30" s="1">
        <f ca="1">IFERROR(IF('1.1 Alternativ A'!AC220&gt;120,15*'1.4 Øvrige forutsetninger'!$C$57+15*'1.4 Øvrige forutsetninger'!$C$58+30*'1.4 Øvrige forutsetninger'!$C$59+60*'1.4 Øvrige forutsetninger'!$C$60+MAXA(0,'1.1 Alternativ A'!AC220-120)*'1.4 Øvrige forutsetninger'!$C$61,IF('1.1 Alternativ A'!AC220&gt;60,15*'1.4 Øvrige forutsetninger'!$C$57+15*'1.4 Øvrige forutsetninger'!$C$58+30*'1.4 Øvrige forutsetninger'!$C$59+MAXA(0,'1.1 Alternativ A'!AC220-60)*'1.4 Øvrige forutsetninger'!$C$60,IF('1.1 Alternativ A'!AC220&gt;30,15*'1.4 Øvrige forutsetninger'!$C$57+15*'1.4 Øvrige forutsetninger'!$C$58+MAXA(0,'1.1 Alternativ A'!AC220-30)*'1.4 Øvrige forutsetninger'!$C$59,IF('1.1 Alternativ A'!AC220&gt;15,15*'1.4 Øvrige forutsetninger'!$C$57+MAXA(0,'1.1 Alternativ A'!AC220-15)*'1.4 Øvrige forutsetninger'!$C$58,'1.1 Alternativ A'!AC220*'1.4 Øvrige forutsetninger'!$C$57)))),0)</f>
        <v>0</v>
      </c>
      <c r="AC30" s="1">
        <f ca="1">IFERROR(IF('1.1 Alternativ A'!AD220&gt;120,15*'1.4 Øvrige forutsetninger'!$C$57+15*'1.4 Øvrige forutsetninger'!$C$58+30*'1.4 Øvrige forutsetninger'!$C$59+60*'1.4 Øvrige forutsetninger'!$C$60+MAXA(0,'1.1 Alternativ A'!AD220-120)*'1.4 Øvrige forutsetninger'!$C$61,IF('1.1 Alternativ A'!AD220&gt;60,15*'1.4 Øvrige forutsetninger'!$C$57+15*'1.4 Øvrige forutsetninger'!$C$58+30*'1.4 Øvrige forutsetninger'!$C$59+MAXA(0,'1.1 Alternativ A'!AD220-60)*'1.4 Øvrige forutsetninger'!$C$60,IF('1.1 Alternativ A'!AD220&gt;30,15*'1.4 Øvrige forutsetninger'!$C$57+15*'1.4 Øvrige forutsetninger'!$C$58+MAXA(0,'1.1 Alternativ A'!AD220-30)*'1.4 Øvrige forutsetninger'!$C$59,IF('1.1 Alternativ A'!AD220&gt;15,15*'1.4 Øvrige forutsetninger'!$C$57+MAXA(0,'1.1 Alternativ A'!AD220-15)*'1.4 Øvrige forutsetninger'!$C$58,'1.1 Alternativ A'!AD220*'1.4 Øvrige forutsetninger'!$C$57)))),0)</f>
        <v>0</v>
      </c>
      <c r="AD30" s="1">
        <f ca="1">IFERROR(IF('1.1 Alternativ A'!AE220&gt;120,15*'1.4 Øvrige forutsetninger'!$C$57+15*'1.4 Øvrige forutsetninger'!$C$58+30*'1.4 Øvrige forutsetninger'!$C$59+60*'1.4 Øvrige forutsetninger'!$C$60+MAXA(0,'1.1 Alternativ A'!AE220-120)*'1.4 Øvrige forutsetninger'!$C$61,IF('1.1 Alternativ A'!AE220&gt;60,15*'1.4 Øvrige forutsetninger'!$C$57+15*'1.4 Øvrige forutsetninger'!$C$58+30*'1.4 Øvrige forutsetninger'!$C$59+MAXA(0,'1.1 Alternativ A'!AE220-60)*'1.4 Øvrige forutsetninger'!$C$60,IF('1.1 Alternativ A'!AE220&gt;30,15*'1.4 Øvrige forutsetninger'!$C$57+15*'1.4 Øvrige forutsetninger'!$C$58+MAXA(0,'1.1 Alternativ A'!AE220-30)*'1.4 Øvrige forutsetninger'!$C$59,IF('1.1 Alternativ A'!AE220&gt;15,15*'1.4 Øvrige forutsetninger'!$C$57+MAXA(0,'1.1 Alternativ A'!AE220-15)*'1.4 Øvrige forutsetninger'!$C$58,'1.1 Alternativ A'!AE220*'1.4 Øvrige forutsetninger'!$C$57)))),0)</f>
        <v>0</v>
      </c>
      <c r="AE30" s="1">
        <f ca="1">IFERROR(IF('1.1 Alternativ A'!AF220&gt;120,15*'1.4 Øvrige forutsetninger'!$C$57+15*'1.4 Øvrige forutsetninger'!$C$58+30*'1.4 Øvrige forutsetninger'!$C$59+60*'1.4 Øvrige forutsetninger'!$C$60+MAXA(0,'1.1 Alternativ A'!AF220-120)*'1.4 Øvrige forutsetninger'!$C$61,IF('1.1 Alternativ A'!AF220&gt;60,15*'1.4 Øvrige forutsetninger'!$C$57+15*'1.4 Øvrige forutsetninger'!$C$58+30*'1.4 Øvrige forutsetninger'!$C$59+MAXA(0,'1.1 Alternativ A'!AF220-60)*'1.4 Øvrige forutsetninger'!$C$60,IF('1.1 Alternativ A'!AF220&gt;30,15*'1.4 Øvrige forutsetninger'!$C$57+15*'1.4 Øvrige forutsetninger'!$C$58+MAXA(0,'1.1 Alternativ A'!AF220-30)*'1.4 Øvrige forutsetninger'!$C$59,IF('1.1 Alternativ A'!AF220&gt;15,15*'1.4 Øvrige forutsetninger'!$C$57+MAXA(0,'1.1 Alternativ A'!AF220-15)*'1.4 Øvrige forutsetninger'!$C$58,'1.1 Alternativ A'!AF220*'1.4 Øvrige forutsetninger'!$C$57)))),0)</f>
        <v>0</v>
      </c>
      <c r="AF30" s="1">
        <f ca="1">IFERROR(IF('1.1 Alternativ A'!AG220&gt;120,15*'1.4 Øvrige forutsetninger'!$C$57+15*'1.4 Øvrige forutsetninger'!$C$58+30*'1.4 Øvrige forutsetninger'!$C$59+60*'1.4 Øvrige forutsetninger'!$C$60+MAXA(0,'1.1 Alternativ A'!AG220-120)*'1.4 Øvrige forutsetninger'!$C$61,IF('1.1 Alternativ A'!AG220&gt;60,15*'1.4 Øvrige forutsetninger'!$C$57+15*'1.4 Øvrige forutsetninger'!$C$58+30*'1.4 Øvrige forutsetninger'!$C$59+MAXA(0,'1.1 Alternativ A'!AG220-60)*'1.4 Øvrige forutsetninger'!$C$60,IF('1.1 Alternativ A'!AG220&gt;30,15*'1.4 Øvrige forutsetninger'!$C$57+15*'1.4 Øvrige forutsetninger'!$C$58+MAXA(0,'1.1 Alternativ A'!AG220-30)*'1.4 Øvrige forutsetninger'!$C$59,IF('1.1 Alternativ A'!AG220&gt;15,15*'1.4 Øvrige forutsetninger'!$C$57+MAXA(0,'1.1 Alternativ A'!AG220-15)*'1.4 Øvrige forutsetninger'!$C$58,'1.1 Alternativ A'!AG220*'1.4 Øvrige forutsetninger'!$C$57)))),0)</f>
        <v>0</v>
      </c>
    </row>
    <row r="31" spans="2:32" x14ac:dyDescent="0.2">
      <c r="B31" s="1" t="str">
        <f ca="1">IF(OFFSET('1.1 Alternativ A'!$E$19,0,ROW()-ROW($B$12))&gt;0,OFFSET('1.1 Alternativ A'!$E$19,0,ROW()-ROW($B$12)),"")</f>
        <v/>
      </c>
      <c r="C31" s="1">
        <f ca="1">IFERROR(IF('1.1 Alternativ A'!D221&gt;120,15*'1.4 Øvrige forutsetninger'!$C$57+15*'1.4 Øvrige forutsetninger'!$C$58+30*'1.4 Øvrige forutsetninger'!$C$59+60*'1.4 Øvrige forutsetninger'!$C$60+MAXA(0,'1.1 Alternativ A'!D221-120)*'1.4 Øvrige forutsetninger'!$C$61,IF('1.1 Alternativ A'!D221&gt;60,15*'1.4 Øvrige forutsetninger'!$C$57+15*'1.4 Øvrige forutsetninger'!$C$58+30*'1.4 Øvrige forutsetninger'!$C$59+MAXA(0,'1.1 Alternativ A'!D221-60)*'1.4 Øvrige forutsetninger'!$C$60,IF('1.1 Alternativ A'!D221&gt;30,15*'1.4 Øvrige forutsetninger'!$C$57+15*'1.4 Øvrige forutsetninger'!$C$58+MAXA(0,'1.1 Alternativ A'!D221-30)*'1.4 Øvrige forutsetninger'!$C$59,IF('1.1 Alternativ A'!D221&gt;15,15*'1.4 Øvrige forutsetninger'!$C$57+MAXA(0,'1.1 Alternativ A'!D221-15)*'1.4 Øvrige forutsetninger'!$C$58,'1.1 Alternativ A'!D221*'1.4 Øvrige forutsetninger'!$C$57)))),0)</f>
        <v>0</v>
      </c>
      <c r="D31" s="1">
        <f ca="1">IFERROR(IF('1.1 Alternativ A'!E221&gt;120,15*'1.4 Øvrige forutsetninger'!$C$57+15*'1.4 Øvrige forutsetninger'!$C$58+30*'1.4 Øvrige forutsetninger'!$C$59+60*'1.4 Øvrige forutsetninger'!$C$60+MAXA(0,'1.1 Alternativ A'!E221-120)*'1.4 Øvrige forutsetninger'!$C$61,IF('1.1 Alternativ A'!E221&gt;60,15*'1.4 Øvrige forutsetninger'!$C$57+15*'1.4 Øvrige forutsetninger'!$C$58+30*'1.4 Øvrige forutsetninger'!$C$59+MAXA(0,'1.1 Alternativ A'!E221-60)*'1.4 Øvrige forutsetninger'!$C$60,IF('1.1 Alternativ A'!E221&gt;30,15*'1.4 Øvrige forutsetninger'!$C$57+15*'1.4 Øvrige forutsetninger'!$C$58+MAXA(0,'1.1 Alternativ A'!E221-30)*'1.4 Øvrige forutsetninger'!$C$59,IF('1.1 Alternativ A'!E221&gt;15,15*'1.4 Øvrige forutsetninger'!$C$57+MAXA(0,'1.1 Alternativ A'!E221-15)*'1.4 Øvrige forutsetninger'!$C$58,'1.1 Alternativ A'!E221*'1.4 Øvrige forutsetninger'!$C$57)))),0)</f>
        <v>0</v>
      </c>
      <c r="E31" s="1">
        <f ca="1">IFERROR(IF('1.1 Alternativ A'!F221&gt;120,15*'1.4 Øvrige forutsetninger'!$C$57+15*'1.4 Øvrige forutsetninger'!$C$58+30*'1.4 Øvrige forutsetninger'!$C$59+60*'1.4 Øvrige forutsetninger'!$C$60+MAXA(0,'1.1 Alternativ A'!F221-120)*'1.4 Øvrige forutsetninger'!$C$61,IF('1.1 Alternativ A'!F221&gt;60,15*'1.4 Øvrige forutsetninger'!$C$57+15*'1.4 Øvrige forutsetninger'!$C$58+30*'1.4 Øvrige forutsetninger'!$C$59+MAXA(0,'1.1 Alternativ A'!F221-60)*'1.4 Øvrige forutsetninger'!$C$60,IF('1.1 Alternativ A'!F221&gt;30,15*'1.4 Øvrige forutsetninger'!$C$57+15*'1.4 Øvrige forutsetninger'!$C$58+MAXA(0,'1.1 Alternativ A'!F221-30)*'1.4 Øvrige forutsetninger'!$C$59,IF('1.1 Alternativ A'!F221&gt;15,15*'1.4 Øvrige forutsetninger'!$C$57+MAXA(0,'1.1 Alternativ A'!F221-15)*'1.4 Øvrige forutsetninger'!$C$58,'1.1 Alternativ A'!F221*'1.4 Øvrige forutsetninger'!$C$57)))),0)</f>
        <v>0</v>
      </c>
      <c r="F31" s="1">
        <f ca="1">IFERROR(IF('1.1 Alternativ A'!G221&gt;120,15*'1.4 Øvrige forutsetninger'!$C$57+15*'1.4 Øvrige forutsetninger'!$C$58+30*'1.4 Øvrige forutsetninger'!$C$59+60*'1.4 Øvrige forutsetninger'!$C$60+MAXA(0,'1.1 Alternativ A'!G221-120)*'1.4 Øvrige forutsetninger'!$C$61,IF('1.1 Alternativ A'!G221&gt;60,15*'1.4 Øvrige forutsetninger'!$C$57+15*'1.4 Øvrige forutsetninger'!$C$58+30*'1.4 Øvrige forutsetninger'!$C$59+MAXA(0,'1.1 Alternativ A'!G221-60)*'1.4 Øvrige forutsetninger'!$C$60,IF('1.1 Alternativ A'!G221&gt;30,15*'1.4 Øvrige forutsetninger'!$C$57+15*'1.4 Øvrige forutsetninger'!$C$58+MAXA(0,'1.1 Alternativ A'!G221-30)*'1.4 Øvrige forutsetninger'!$C$59,IF('1.1 Alternativ A'!G221&gt;15,15*'1.4 Øvrige forutsetninger'!$C$57+MAXA(0,'1.1 Alternativ A'!G221-15)*'1.4 Øvrige forutsetninger'!$C$58,'1.1 Alternativ A'!G221*'1.4 Øvrige forutsetninger'!$C$57)))),0)</f>
        <v>0</v>
      </c>
      <c r="G31" s="1">
        <f ca="1">IFERROR(IF('1.1 Alternativ A'!H221&gt;120,15*'1.4 Øvrige forutsetninger'!$C$57+15*'1.4 Øvrige forutsetninger'!$C$58+30*'1.4 Øvrige forutsetninger'!$C$59+60*'1.4 Øvrige forutsetninger'!$C$60+MAXA(0,'1.1 Alternativ A'!H221-120)*'1.4 Øvrige forutsetninger'!$C$61,IF('1.1 Alternativ A'!H221&gt;60,15*'1.4 Øvrige forutsetninger'!$C$57+15*'1.4 Øvrige forutsetninger'!$C$58+30*'1.4 Øvrige forutsetninger'!$C$59+MAXA(0,'1.1 Alternativ A'!H221-60)*'1.4 Øvrige forutsetninger'!$C$60,IF('1.1 Alternativ A'!H221&gt;30,15*'1.4 Øvrige forutsetninger'!$C$57+15*'1.4 Øvrige forutsetninger'!$C$58+MAXA(0,'1.1 Alternativ A'!H221-30)*'1.4 Øvrige forutsetninger'!$C$59,IF('1.1 Alternativ A'!H221&gt;15,15*'1.4 Øvrige forutsetninger'!$C$57+MAXA(0,'1.1 Alternativ A'!H221-15)*'1.4 Øvrige forutsetninger'!$C$58,'1.1 Alternativ A'!H221*'1.4 Øvrige forutsetninger'!$C$57)))),0)</f>
        <v>0</v>
      </c>
      <c r="H31" s="1">
        <f ca="1">IFERROR(IF('1.1 Alternativ A'!I221&gt;120,15*'1.4 Øvrige forutsetninger'!$C$57+15*'1.4 Øvrige forutsetninger'!$C$58+30*'1.4 Øvrige forutsetninger'!$C$59+60*'1.4 Øvrige forutsetninger'!$C$60+MAXA(0,'1.1 Alternativ A'!I221-120)*'1.4 Øvrige forutsetninger'!$C$61,IF('1.1 Alternativ A'!I221&gt;60,15*'1.4 Øvrige forutsetninger'!$C$57+15*'1.4 Øvrige forutsetninger'!$C$58+30*'1.4 Øvrige forutsetninger'!$C$59+MAXA(0,'1.1 Alternativ A'!I221-60)*'1.4 Øvrige forutsetninger'!$C$60,IF('1.1 Alternativ A'!I221&gt;30,15*'1.4 Øvrige forutsetninger'!$C$57+15*'1.4 Øvrige forutsetninger'!$C$58+MAXA(0,'1.1 Alternativ A'!I221-30)*'1.4 Øvrige forutsetninger'!$C$59,IF('1.1 Alternativ A'!I221&gt;15,15*'1.4 Øvrige forutsetninger'!$C$57+MAXA(0,'1.1 Alternativ A'!I221-15)*'1.4 Øvrige forutsetninger'!$C$58,'1.1 Alternativ A'!I221*'1.4 Øvrige forutsetninger'!$C$57)))),0)</f>
        <v>0</v>
      </c>
      <c r="I31" s="1">
        <f ca="1">IFERROR(IF('1.1 Alternativ A'!J221&gt;120,15*'1.4 Øvrige forutsetninger'!$C$57+15*'1.4 Øvrige forutsetninger'!$C$58+30*'1.4 Øvrige forutsetninger'!$C$59+60*'1.4 Øvrige forutsetninger'!$C$60+MAXA(0,'1.1 Alternativ A'!J221-120)*'1.4 Øvrige forutsetninger'!$C$61,IF('1.1 Alternativ A'!J221&gt;60,15*'1.4 Øvrige forutsetninger'!$C$57+15*'1.4 Øvrige forutsetninger'!$C$58+30*'1.4 Øvrige forutsetninger'!$C$59+MAXA(0,'1.1 Alternativ A'!J221-60)*'1.4 Øvrige forutsetninger'!$C$60,IF('1.1 Alternativ A'!J221&gt;30,15*'1.4 Øvrige forutsetninger'!$C$57+15*'1.4 Øvrige forutsetninger'!$C$58+MAXA(0,'1.1 Alternativ A'!J221-30)*'1.4 Øvrige forutsetninger'!$C$59,IF('1.1 Alternativ A'!J221&gt;15,15*'1.4 Øvrige forutsetninger'!$C$57+MAXA(0,'1.1 Alternativ A'!J221-15)*'1.4 Øvrige forutsetninger'!$C$58,'1.1 Alternativ A'!J221*'1.4 Øvrige forutsetninger'!$C$57)))),0)</f>
        <v>0</v>
      </c>
      <c r="J31" s="1">
        <f ca="1">IFERROR(IF('1.1 Alternativ A'!K221&gt;120,15*'1.4 Øvrige forutsetninger'!$C$57+15*'1.4 Øvrige forutsetninger'!$C$58+30*'1.4 Øvrige forutsetninger'!$C$59+60*'1.4 Øvrige forutsetninger'!$C$60+MAXA(0,'1.1 Alternativ A'!K221-120)*'1.4 Øvrige forutsetninger'!$C$61,IF('1.1 Alternativ A'!K221&gt;60,15*'1.4 Øvrige forutsetninger'!$C$57+15*'1.4 Øvrige forutsetninger'!$C$58+30*'1.4 Øvrige forutsetninger'!$C$59+MAXA(0,'1.1 Alternativ A'!K221-60)*'1.4 Øvrige forutsetninger'!$C$60,IF('1.1 Alternativ A'!K221&gt;30,15*'1.4 Øvrige forutsetninger'!$C$57+15*'1.4 Øvrige forutsetninger'!$C$58+MAXA(0,'1.1 Alternativ A'!K221-30)*'1.4 Øvrige forutsetninger'!$C$59,IF('1.1 Alternativ A'!K221&gt;15,15*'1.4 Øvrige forutsetninger'!$C$57+MAXA(0,'1.1 Alternativ A'!K221-15)*'1.4 Øvrige forutsetninger'!$C$58,'1.1 Alternativ A'!K221*'1.4 Øvrige forutsetninger'!$C$57)))),0)</f>
        <v>0</v>
      </c>
      <c r="K31" s="1">
        <f ca="1">IFERROR(IF('1.1 Alternativ A'!L221&gt;120,15*'1.4 Øvrige forutsetninger'!$C$57+15*'1.4 Øvrige forutsetninger'!$C$58+30*'1.4 Øvrige forutsetninger'!$C$59+60*'1.4 Øvrige forutsetninger'!$C$60+MAXA(0,'1.1 Alternativ A'!L221-120)*'1.4 Øvrige forutsetninger'!$C$61,IF('1.1 Alternativ A'!L221&gt;60,15*'1.4 Øvrige forutsetninger'!$C$57+15*'1.4 Øvrige forutsetninger'!$C$58+30*'1.4 Øvrige forutsetninger'!$C$59+MAXA(0,'1.1 Alternativ A'!L221-60)*'1.4 Øvrige forutsetninger'!$C$60,IF('1.1 Alternativ A'!L221&gt;30,15*'1.4 Øvrige forutsetninger'!$C$57+15*'1.4 Øvrige forutsetninger'!$C$58+MAXA(0,'1.1 Alternativ A'!L221-30)*'1.4 Øvrige forutsetninger'!$C$59,IF('1.1 Alternativ A'!L221&gt;15,15*'1.4 Øvrige forutsetninger'!$C$57+MAXA(0,'1.1 Alternativ A'!L221-15)*'1.4 Øvrige forutsetninger'!$C$58,'1.1 Alternativ A'!L221*'1.4 Øvrige forutsetninger'!$C$57)))),0)</f>
        <v>0</v>
      </c>
      <c r="L31" s="1">
        <f ca="1">IFERROR(IF('1.1 Alternativ A'!M221&gt;120,15*'1.4 Øvrige forutsetninger'!$C$57+15*'1.4 Øvrige forutsetninger'!$C$58+30*'1.4 Øvrige forutsetninger'!$C$59+60*'1.4 Øvrige forutsetninger'!$C$60+MAXA(0,'1.1 Alternativ A'!M221-120)*'1.4 Øvrige forutsetninger'!$C$61,IF('1.1 Alternativ A'!M221&gt;60,15*'1.4 Øvrige forutsetninger'!$C$57+15*'1.4 Øvrige forutsetninger'!$C$58+30*'1.4 Øvrige forutsetninger'!$C$59+MAXA(0,'1.1 Alternativ A'!M221-60)*'1.4 Øvrige forutsetninger'!$C$60,IF('1.1 Alternativ A'!M221&gt;30,15*'1.4 Øvrige forutsetninger'!$C$57+15*'1.4 Øvrige forutsetninger'!$C$58+MAXA(0,'1.1 Alternativ A'!M221-30)*'1.4 Øvrige forutsetninger'!$C$59,IF('1.1 Alternativ A'!M221&gt;15,15*'1.4 Øvrige forutsetninger'!$C$57+MAXA(0,'1.1 Alternativ A'!M221-15)*'1.4 Øvrige forutsetninger'!$C$58,'1.1 Alternativ A'!M221*'1.4 Øvrige forutsetninger'!$C$57)))),0)</f>
        <v>0</v>
      </c>
      <c r="M31" s="1">
        <f ca="1">IFERROR(IF('1.1 Alternativ A'!N221&gt;120,15*'1.4 Øvrige forutsetninger'!$C$57+15*'1.4 Øvrige forutsetninger'!$C$58+30*'1.4 Øvrige forutsetninger'!$C$59+60*'1.4 Øvrige forutsetninger'!$C$60+MAXA(0,'1.1 Alternativ A'!N221-120)*'1.4 Øvrige forutsetninger'!$C$61,IF('1.1 Alternativ A'!N221&gt;60,15*'1.4 Øvrige forutsetninger'!$C$57+15*'1.4 Øvrige forutsetninger'!$C$58+30*'1.4 Øvrige forutsetninger'!$C$59+MAXA(0,'1.1 Alternativ A'!N221-60)*'1.4 Øvrige forutsetninger'!$C$60,IF('1.1 Alternativ A'!N221&gt;30,15*'1.4 Øvrige forutsetninger'!$C$57+15*'1.4 Øvrige forutsetninger'!$C$58+MAXA(0,'1.1 Alternativ A'!N221-30)*'1.4 Øvrige forutsetninger'!$C$59,IF('1.1 Alternativ A'!N221&gt;15,15*'1.4 Øvrige forutsetninger'!$C$57+MAXA(0,'1.1 Alternativ A'!N221-15)*'1.4 Øvrige forutsetninger'!$C$58,'1.1 Alternativ A'!N221*'1.4 Øvrige forutsetninger'!$C$57)))),0)</f>
        <v>0</v>
      </c>
      <c r="N31" s="1">
        <f ca="1">IFERROR(IF('1.1 Alternativ A'!O221&gt;120,15*'1.4 Øvrige forutsetninger'!$C$57+15*'1.4 Øvrige forutsetninger'!$C$58+30*'1.4 Øvrige forutsetninger'!$C$59+60*'1.4 Øvrige forutsetninger'!$C$60+MAXA(0,'1.1 Alternativ A'!O221-120)*'1.4 Øvrige forutsetninger'!$C$61,IF('1.1 Alternativ A'!O221&gt;60,15*'1.4 Øvrige forutsetninger'!$C$57+15*'1.4 Øvrige forutsetninger'!$C$58+30*'1.4 Øvrige forutsetninger'!$C$59+MAXA(0,'1.1 Alternativ A'!O221-60)*'1.4 Øvrige forutsetninger'!$C$60,IF('1.1 Alternativ A'!O221&gt;30,15*'1.4 Øvrige forutsetninger'!$C$57+15*'1.4 Øvrige forutsetninger'!$C$58+MAXA(0,'1.1 Alternativ A'!O221-30)*'1.4 Øvrige forutsetninger'!$C$59,IF('1.1 Alternativ A'!O221&gt;15,15*'1.4 Øvrige forutsetninger'!$C$57+MAXA(0,'1.1 Alternativ A'!O221-15)*'1.4 Øvrige forutsetninger'!$C$58,'1.1 Alternativ A'!O221*'1.4 Øvrige forutsetninger'!$C$57)))),0)</f>
        <v>0</v>
      </c>
      <c r="O31" s="1">
        <f ca="1">IFERROR(IF('1.1 Alternativ A'!P221&gt;120,15*'1.4 Øvrige forutsetninger'!$C$57+15*'1.4 Øvrige forutsetninger'!$C$58+30*'1.4 Øvrige forutsetninger'!$C$59+60*'1.4 Øvrige forutsetninger'!$C$60+MAXA(0,'1.1 Alternativ A'!P221-120)*'1.4 Øvrige forutsetninger'!$C$61,IF('1.1 Alternativ A'!P221&gt;60,15*'1.4 Øvrige forutsetninger'!$C$57+15*'1.4 Øvrige forutsetninger'!$C$58+30*'1.4 Øvrige forutsetninger'!$C$59+MAXA(0,'1.1 Alternativ A'!P221-60)*'1.4 Øvrige forutsetninger'!$C$60,IF('1.1 Alternativ A'!P221&gt;30,15*'1.4 Øvrige forutsetninger'!$C$57+15*'1.4 Øvrige forutsetninger'!$C$58+MAXA(0,'1.1 Alternativ A'!P221-30)*'1.4 Øvrige forutsetninger'!$C$59,IF('1.1 Alternativ A'!P221&gt;15,15*'1.4 Øvrige forutsetninger'!$C$57+MAXA(0,'1.1 Alternativ A'!P221-15)*'1.4 Øvrige forutsetninger'!$C$58,'1.1 Alternativ A'!P221*'1.4 Øvrige forutsetninger'!$C$57)))),0)</f>
        <v>0</v>
      </c>
      <c r="P31" s="1">
        <f ca="1">IFERROR(IF('1.1 Alternativ A'!Q221&gt;120,15*'1.4 Øvrige forutsetninger'!$C$57+15*'1.4 Øvrige forutsetninger'!$C$58+30*'1.4 Øvrige forutsetninger'!$C$59+60*'1.4 Øvrige forutsetninger'!$C$60+MAXA(0,'1.1 Alternativ A'!Q221-120)*'1.4 Øvrige forutsetninger'!$C$61,IF('1.1 Alternativ A'!Q221&gt;60,15*'1.4 Øvrige forutsetninger'!$C$57+15*'1.4 Øvrige forutsetninger'!$C$58+30*'1.4 Øvrige forutsetninger'!$C$59+MAXA(0,'1.1 Alternativ A'!Q221-60)*'1.4 Øvrige forutsetninger'!$C$60,IF('1.1 Alternativ A'!Q221&gt;30,15*'1.4 Øvrige forutsetninger'!$C$57+15*'1.4 Øvrige forutsetninger'!$C$58+MAXA(0,'1.1 Alternativ A'!Q221-30)*'1.4 Øvrige forutsetninger'!$C$59,IF('1.1 Alternativ A'!Q221&gt;15,15*'1.4 Øvrige forutsetninger'!$C$57+MAXA(0,'1.1 Alternativ A'!Q221-15)*'1.4 Øvrige forutsetninger'!$C$58,'1.1 Alternativ A'!Q221*'1.4 Øvrige forutsetninger'!$C$57)))),0)</f>
        <v>0</v>
      </c>
      <c r="Q31" s="1">
        <f ca="1">IFERROR(IF('1.1 Alternativ A'!R221&gt;120,15*'1.4 Øvrige forutsetninger'!$C$57+15*'1.4 Øvrige forutsetninger'!$C$58+30*'1.4 Øvrige forutsetninger'!$C$59+60*'1.4 Øvrige forutsetninger'!$C$60+MAXA(0,'1.1 Alternativ A'!R221-120)*'1.4 Øvrige forutsetninger'!$C$61,IF('1.1 Alternativ A'!R221&gt;60,15*'1.4 Øvrige forutsetninger'!$C$57+15*'1.4 Øvrige forutsetninger'!$C$58+30*'1.4 Øvrige forutsetninger'!$C$59+MAXA(0,'1.1 Alternativ A'!R221-60)*'1.4 Øvrige forutsetninger'!$C$60,IF('1.1 Alternativ A'!R221&gt;30,15*'1.4 Øvrige forutsetninger'!$C$57+15*'1.4 Øvrige forutsetninger'!$C$58+MAXA(0,'1.1 Alternativ A'!R221-30)*'1.4 Øvrige forutsetninger'!$C$59,IF('1.1 Alternativ A'!R221&gt;15,15*'1.4 Øvrige forutsetninger'!$C$57+MAXA(0,'1.1 Alternativ A'!R221-15)*'1.4 Øvrige forutsetninger'!$C$58,'1.1 Alternativ A'!R221*'1.4 Øvrige forutsetninger'!$C$57)))),0)</f>
        <v>0</v>
      </c>
      <c r="R31" s="1">
        <f ca="1">IFERROR(IF('1.1 Alternativ A'!S221&gt;120,15*'1.4 Øvrige forutsetninger'!$C$57+15*'1.4 Øvrige forutsetninger'!$C$58+30*'1.4 Øvrige forutsetninger'!$C$59+60*'1.4 Øvrige forutsetninger'!$C$60+MAXA(0,'1.1 Alternativ A'!S221-120)*'1.4 Øvrige forutsetninger'!$C$61,IF('1.1 Alternativ A'!S221&gt;60,15*'1.4 Øvrige forutsetninger'!$C$57+15*'1.4 Øvrige forutsetninger'!$C$58+30*'1.4 Øvrige forutsetninger'!$C$59+MAXA(0,'1.1 Alternativ A'!S221-60)*'1.4 Øvrige forutsetninger'!$C$60,IF('1.1 Alternativ A'!S221&gt;30,15*'1.4 Øvrige forutsetninger'!$C$57+15*'1.4 Øvrige forutsetninger'!$C$58+MAXA(0,'1.1 Alternativ A'!S221-30)*'1.4 Øvrige forutsetninger'!$C$59,IF('1.1 Alternativ A'!S221&gt;15,15*'1.4 Øvrige forutsetninger'!$C$57+MAXA(0,'1.1 Alternativ A'!S221-15)*'1.4 Øvrige forutsetninger'!$C$58,'1.1 Alternativ A'!S221*'1.4 Øvrige forutsetninger'!$C$57)))),0)</f>
        <v>0</v>
      </c>
      <c r="S31" s="1">
        <f ca="1">IFERROR(IF('1.1 Alternativ A'!T221&gt;120,15*'1.4 Øvrige forutsetninger'!$C$57+15*'1.4 Øvrige forutsetninger'!$C$58+30*'1.4 Øvrige forutsetninger'!$C$59+60*'1.4 Øvrige forutsetninger'!$C$60+MAXA(0,'1.1 Alternativ A'!T221-120)*'1.4 Øvrige forutsetninger'!$C$61,IF('1.1 Alternativ A'!T221&gt;60,15*'1.4 Øvrige forutsetninger'!$C$57+15*'1.4 Øvrige forutsetninger'!$C$58+30*'1.4 Øvrige forutsetninger'!$C$59+MAXA(0,'1.1 Alternativ A'!T221-60)*'1.4 Øvrige forutsetninger'!$C$60,IF('1.1 Alternativ A'!T221&gt;30,15*'1.4 Øvrige forutsetninger'!$C$57+15*'1.4 Øvrige forutsetninger'!$C$58+MAXA(0,'1.1 Alternativ A'!T221-30)*'1.4 Øvrige forutsetninger'!$C$59,IF('1.1 Alternativ A'!T221&gt;15,15*'1.4 Øvrige forutsetninger'!$C$57+MAXA(0,'1.1 Alternativ A'!T221-15)*'1.4 Øvrige forutsetninger'!$C$58,'1.1 Alternativ A'!T221*'1.4 Øvrige forutsetninger'!$C$57)))),0)</f>
        <v>0</v>
      </c>
      <c r="T31" s="1">
        <f ca="1">IFERROR(IF('1.1 Alternativ A'!U221&gt;120,15*'1.4 Øvrige forutsetninger'!$C$57+15*'1.4 Øvrige forutsetninger'!$C$58+30*'1.4 Øvrige forutsetninger'!$C$59+60*'1.4 Øvrige forutsetninger'!$C$60+MAXA(0,'1.1 Alternativ A'!U221-120)*'1.4 Øvrige forutsetninger'!$C$61,IF('1.1 Alternativ A'!U221&gt;60,15*'1.4 Øvrige forutsetninger'!$C$57+15*'1.4 Øvrige forutsetninger'!$C$58+30*'1.4 Øvrige forutsetninger'!$C$59+MAXA(0,'1.1 Alternativ A'!U221-60)*'1.4 Øvrige forutsetninger'!$C$60,IF('1.1 Alternativ A'!U221&gt;30,15*'1.4 Øvrige forutsetninger'!$C$57+15*'1.4 Øvrige forutsetninger'!$C$58+MAXA(0,'1.1 Alternativ A'!U221-30)*'1.4 Øvrige forutsetninger'!$C$59,IF('1.1 Alternativ A'!U221&gt;15,15*'1.4 Øvrige forutsetninger'!$C$57+MAXA(0,'1.1 Alternativ A'!U221-15)*'1.4 Øvrige forutsetninger'!$C$58,'1.1 Alternativ A'!U221*'1.4 Øvrige forutsetninger'!$C$57)))),0)</f>
        <v>0</v>
      </c>
      <c r="U31" s="1">
        <f ca="1">IFERROR(IF('1.1 Alternativ A'!V221&gt;120,15*'1.4 Øvrige forutsetninger'!$C$57+15*'1.4 Øvrige forutsetninger'!$C$58+30*'1.4 Øvrige forutsetninger'!$C$59+60*'1.4 Øvrige forutsetninger'!$C$60+MAXA(0,'1.1 Alternativ A'!V221-120)*'1.4 Øvrige forutsetninger'!$C$61,IF('1.1 Alternativ A'!V221&gt;60,15*'1.4 Øvrige forutsetninger'!$C$57+15*'1.4 Øvrige forutsetninger'!$C$58+30*'1.4 Øvrige forutsetninger'!$C$59+MAXA(0,'1.1 Alternativ A'!V221-60)*'1.4 Øvrige forutsetninger'!$C$60,IF('1.1 Alternativ A'!V221&gt;30,15*'1.4 Øvrige forutsetninger'!$C$57+15*'1.4 Øvrige forutsetninger'!$C$58+MAXA(0,'1.1 Alternativ A'!V221-30)*'1.4 Øvrige forutsetninger'!$C$59,IF('1.1 Alternativ A'!V221&gt;15,15*'1.4 Øvrige forutsetninger'!$C$57+MAXA(0,'1.1 Alternativ A'!V221-15)*'1.4 Øvrige forutsetninger'!$C$58,'1.1 Alternativ A'!V221*'1.4 Øvrige forutsetninger'!$C$57)))),0)</f>
        <v>0</v>
      </c>
      <c r="V31" s="1">
        <f ca="1">IFERROR(IF('1.1 Alternativ A'!W221&gt;120,15*'1.4 Øvrige forutsetninger'!$C$57+15*'1.4 Øvrige forutsetninger'!$C$58+30*'1.4 Øvrige forutsetninger'!$C$59+60*'1.4 Øvrige forutsetninger'!$C$60+MAXA(0,'1.1 Alternativ A'!W221-120)*'1.4 Øvrige forutsetninger'!$C$61,IF('1.1 Alternativ A'!W221&gt;60,15*'1.4 Øvrige forutsetninger'!$C$57+15*'1.4 Øvrige forutsetninger'!$C$58+30*'1.4 Øvrige forutsetninger'!$C$59+MAXA(0,'1.1 Alternativ A'!W221-60)*'1.4 Øvrige forutsetninger'!$C$60,IF('1.1 Alternativ A'!W221&gt;30,15*'1.4 Øvrige forutsetninger'!$C$57+15*'1.4 Øvrige forutsetninger'!$C$58+MAXA(0,'1.1 Alternativ A'!W221-30)*'1.4 Øvrige forutsetninger'!$C$59,IF('1.1 Alternativ A'!W221&gt;15,15*'1.4 Øvrige forutsetninger'!$C$57+MAXA(0,'1.1 Alternativ A'!W221-15)*'1.4 Øvrige forutsetninger'!$C$58,'1.1 Alternativ A'!W221*'1.4 Øvrige forutsetninger'!$C$57)))),0)</f>
        <v>0</v>
      </c>
      <c r="W31" s="1">
        <f ca="1">IFERROR(IF('1.1 Alternativ A'!X221&gt;120,15*'1.4 Øvrige forutsetninger'!$C$57+15*'1.4 Øvrige forutsetninger'!$C$58+30*'1.4 Øvrige forutsetninger'!$C$59+60*'1.4 Øvrige forutsetninger'!$C$60+MAXA(0,'1.1 Alternativ A'!X221-120)*'1.4 Øvrige forutsetninger'!$C$61,IF('1.1 Alternativ A'!X221&gt;60,15*'1.4 Øvrige forutsetninger'!$C$57+15*'1.4 Øvrige forutsetninger'!$C$58+30*'1.4 Øvrige forutsetninger'!$C$59+MAXA(0,'1.1 Alternativ A'!X221-60)*'1.4 Øvrige forutsetninger'!$C$60,IF('1.1 Alternativ A'!X221&gt;30,15*'1.4 Øvrige forutsetninger'!$C$57+15*'1.4 Øvrige forutsetninger'!$C$58+MAXA(0,'1.1 Alternativ A'!X221-30)*'1.4 Øvrige forutsetninger'!$C$59,IF('1.1 Alternativ A'!X221&gt;15,15*'1.4 Øvrige forutsetninger'!$C$57+MAXA(0,'1.1 Alternativ A'!X221-15)*'1.4 Øvrige forutsetninger'!$C$58,'1.1 Alternativ A'!X221*'1.4 Øvrige forutsetninger'!$C$57)))),0)</f>
        <v>0</v>
      </c>
      <c r="X31" s="1">
        <f ca="1">IFERROR(IF('1.1 Alternativ A'!Y221&gt;120,15*'1.4 Øvrige forutsetninger'!$C$57+15*'1.4 Øvrige forutsetninger'!$C$58+30*'1.4 Øvrige forutsetninger'!$C$59+60*'1.4 Øvrige forutsetninger'!$C$60+MAXA(0,'1.1 Alternativ A'!Y221-120)*'1.4 Øvrige forutsetninger'!$C$61,IF('1.1 Alternativ A'!Y221&gt;60,15*'1.4 Øvrige forutsetninger'!$C$57+15*'1.4 Øvrige forutsetninger'!$C$58+30*'1.4 Øvrige forutsetninger'!$C$59+MAXA(0,'1.1 Alternativ A'!Y221-60)*'1.4 Øvrige forutsetninger'!$C$60,IF('1.1 Alternativ A'!Y221&gt;30,15*'1.4 Øvrige forutsetninger'!$C$57+15*'1.4 Øvrige forutsetninger'!$C$58+MAXA(0,'1.1 Alternativ A'!Y221-30)*'1.4 Øvrige forutsetninger'!$C$59,IF('1.1 Alternativ A'!Y221&gt;15,15*'1.4 Øvrige forutsetninger'!$C$57+MAXA(0,'1.1 Alternativ A'!Y221-15)*'1.4 Øvrige forutsetninger'!$C$58,'1.1 Alternativ A'!Y221*'1.4 Øvrige forutsetninger'!$C$57)))),0)</f>
        <v>0</v>
      </c>
      <c r="Y31" s="1">
        <f ca="1">IFERROR(IF('1.1 Alternativ A'!Z221&gt;120,15*'1.4 Øvrige forutsetninger'!$C$57+15*'1.4 Øvrige forutsetninger'!$C$58+30*'1.4 Øvrige forutsetninger'!$C$59+60*'1.4 Øvrige forutsetninger'!$C$60+MAXA(0,'1.1 Alternativ A'!Z221-120)*'1.4 Øvrige forutsetninger'!$C$61,IF('1.1 Alternativ A'!Z221&gt;60,15*'1.4 Øvrige forutsetninger'!$C$57+15*'1.4 Øvrige forutsetninger'!$C$58+30*'1.4 Øvrige forutsetninger'!$C$59+MAXA(0,'1.1 Alternativ A'!Z221-60)*'1.4 Øvrige forutsetninger'!$C$60,IF('1.1 Alternativ A'!Z221&gt;30,15*'1.4 Øvrige forutsetninger'!$C$57+15*'1.4 Øvrige forutsetninger'!$C$58+MAXA(0,'1.1 Alternativ A'!Z221-30)*'1.4 Øvrige forutsetninger'!$C$59,IF('1.1 Alternativ A'!Z221&gt;15,15*'1.4 Øvrige forutsetninger'!$C$57+MAXA(0,'1.1 Alternativ A'!Z221-15)*'1.4 Øvrige forutsetninger'!$C$58,'1.1 Alternativ A'!Z221*'1.4 Øvrige forutsetninger'!$C$57)))),0)</f>
        <v>0</v>
      </c>
      <c r="Z31" s="1">
        <f ca="1">IFERROR(IF('1.1 Alternativ A'!AA221&gt;120,15*'1.4 Øvrige forutsetninger'!$C$57+15*'1.4 Øvrige forutsetninger'!$C$58+30*'1.4 Øvrige forutsetninger'!$C$59+60*'1.4 Øvrige forutsetninger'!$C$60+MAXA(0,'1.1 Alternativ A'!AA221-120)*'1.4 Øvrige forutsetninger'!$C$61,IF('1.1 Alternativ A'!AA221&gt;60,15*'1.4 Øvrige forutsetninger'!$C$57+15*'1.4 Øvrige forutsetninger'!$C$58+30*'1.4 Øvrige forutsetninger'!$C$59+MAXA(0,'1.1 Alternativ A'!AA221-60)*'1.4 Øvrige forutsetninger'!$C$60,IF('1.1 Alternativ A'!AA221&gt;30,15*'1.4 Øvrige forutsetninger'!$C$57+15*'1.4 Øvrige forutsetninger'!$C$58+MAXA(0,'1.1 Alternativ A'!AA221-30)*'1.4 Øvrige forutsetninger'!$C$59,IF('1.1 Alternativ A'!AA221&gt;15,15*'1.4 Øvrige forutsetninger'!$C$57+MAXA(0,'1.1 Alternativ A'!AA221-15)*'1.4 Øvrige forutsetninger'!$C$58,'1.1 Alternativ A'!AA221*'1.4 Øvrige forutsetninger'!$C$57)))),0)</f>
        <v>0</v>
      </c>
      <c r="AA31" s="1">
        <f ca="1">IFERROR(IF('1.1 Alternativ A'!AB221&gt;120,15*'1.4 Øvrige forutsetninger'!$C$57+15*'1.4 Øvrige forutsetninger'!$C$58+30*'1.4 Øvrige forutsetninger'!$C$59+60*'1.4 Øvrige forutsetninger'!$C$60+MAXA(0,'1.1 Alternativ A'!AB221-120)*'1.4 Øvrige forutsetninger'!$C$61,IF('1.1 Alternativ A'!AB221&gt;60,15*'1.4 Øvrige forutsetninger'!$C$57+15*'1.4 Øvrige forutsetninger'!$C$58+30*'1.4 Øvrige forutsetninger'!$C$59+MAXA(0,'1.1 Alternativ A'!AB221-60)*'1.4 Øvrige forutsetninger'!$C$60,IF('1.1 Alternativ A'!AB221&gt;30,15*'1.4 Øvrige forutsetninger'!$C$57+15*'1.4 Øvrige forutsetninger'!$C$58+MAXA(0,'1.1 Alternativ A'!AB221-30)*'1.4 Øvrige forutsetninger'!$C$59,IF('1.1 Alternativ A'!AB221&gt;15,15*'1.4 Øvrige forutsetninger'!$C$57+MAXA(0,'1.1 Alternativ A'!AB221-15)*'1.4 Øvrige forutsetninger'!$C$58,'1.1 Alternativ A'!AB221*'1.4 Øvrige forutsetninger'!$C$57)))),0)</f>
        <v>0</v>
      </c>
      <c r="AB31" s="1">
        <f ca="1">IFERROR(IF('1.1 Alternativ A'!AC221&gt;120,15*'1.4 Øvrige forutsetninger'!$C$57+15*'1.4 Øvrige forutsetninger'!$C$58+30*'1.4 Øvrige forutsetninger'!$C$59+60*'1.4 Øvrige forutsetninger'!$C$60+MAXA(0,'1.1 Alternativ A'!AC221-120)*'1.4 Øvrige forutsetninger'!$C$61,IF('1.1 Alternativ A'!AC221&gt;60,15*'1.4 Øvrige forutsetninger'!$C$57+15*'1.4 Øvrige forutsetninger'!$C$58+30*'1.4 Øvrige forutsetninger'!$C$59+MAXA(0,'1.1 Alternativ A'!AC221-60)*'1.4 Øvrige forutsetninger'!$C$60,IF('1.1 Alternativ A'!AC221&gt;30,15*'1.4 Øvrige forutsetninger'!$C$57+15*'1.4 Øvrige forutsetninger'!$C$58+MAXA(0,'1.1 Alternativ A'!AC221-30)*'1.4 Øvrige forutsetninger'!$C$59,IF('1.1 Alternativ A'!AC221&gt;15,15*'1.4 Øvrige forutsetninger'!$C$57+MAXA(0,'1.1 Alternativ A'!AC221-15)*'1.4 Øvrige forutsetninger'!$C$58,'1.1 Alternativ A'!AC221*'1.4 Øvrige forutsetninger'!$C$57)))),0)</f>
        <v>0</v>
      </c>
      <c r="AC31" s="1">
        <f ca="1">IFERROR(IF('1.1 Alternativ A'!AD221&gt;120,15*'1.4 Øvrige forutsetninger'!$C$57+15*'1.4 Øvrige forutsetninger'!$C$58+30*'1.4 Øvrige forutsetninger'!$C$59+60*'1.4 Øvrige forutsetninger'!$C$60+MAXA(0,'1.1 Alternativ A'!AD221-120)*'1.4 Øvrige forutsetninger'!$C$61,IF('1.1 Alternativ A'!AD221&gt;60,15*'1.4 Øvrige forutsetninger'!$C$57+15*'1.4 Øvrige forutsetninger'!$C$58+30*'1.4 Øvrige forutsetninger'!$C$59+MAXA(0,'1.1 Alternativ A'!AD221-60)*'1.4 Øvrige forutsetninger'!$C$60,IF('1.1 Alternativ A'!AD221&gt;30,15*'1.4 Øvrige forutsetninger'!$C$57+15*'1.4 Øvrige forutsetninger'!$C$58+MAXA(0,'1.1 Alternativ A'!AD221-30)*'1.4 Øvrige forutsetninger'!$C$59,IF('1.1 Alternativ A'!AD221&gt;15,15*'1.4 Øvrige forutsetninger'!$C$57+MAXA(0,'1.1 Alternativ A'!AD221-15)*'1.4 Øvrige forutsetninger'!$C$58,'1.1 Alternativ A'!AD221*'1.4 Øvrige forutsetninger'!$C$57)))),0)</f>
        <v>0</v>
      </c>
      <c r="AD31" s="1">
        <f ca="1">IFERROR(IF('1.1 Alternativ A'!AE221&gt;120,15*'1.4 Øvrige forutsetninger'!$C$57+15*'1.4 Øvrige forutsetninger'!$C$58+30*'1.4 Øvrige forutsetninger'!$C$59+60*'1.4 Øvrige forutsetninger'!$C$60+MAXA(0,'1.1 Alternativ A'!AE221-120)*'1.4 Øvrige forutsetninger'!$C$61,IF('1.1 Alternativ A'!AE221&gt;60,15*'1.4 Øvrige forutsetninger'!$C$57+15*'1.4 Øvrige forutsetninger'!$C$58+30*'1.4 Øvrige forutsetninger'!$C$59+MAXA(0,'1.1 Alternativ A'!AE221-60)*'1.4 Øvrige forutsetninger'!$C$60,IF('1.1 Alternativ A'!AE221&gt;30,15*'1.4 Øvrige forutsetninger'!$C$57+15*'1.4 Øvrige forutsetninger'!$C$58+MAXA(0,'1.1 Alternativ A'!AE221-30)*'1.4 Øvrige forutsetninger'!$C$59,IF('1.1 Alternativ A'!AE221&gt;15,15*'1.4 Øvrige forutsetninger'!$C$57+MAXA(0,'1.1 Alternativ A'!AE221-15)*'1.4 Øvrige forutsetninger'!$C$58,'1.1 Alternativ A'!AE221*'1.4 Øvrige forutsetninger'!$C$57)))),0)</f>
        <v>0</v>
      </c>
      <c r="AE31" s="1">
        <f ca="1">IFERROR(IF('1.1 Alternativ A'!AF221&gt;120,15*'1.4 Øvrige forutsetninger'!$C$57+15*'1.4 Øvrige forutsetninger'!$C$58+30*'1.4 Øvrige forutsetninger'!$C$59+60*'1.4 Øvrige forutsetninger'!$C$60+MAXA(0,'1.1 Alternativ A'!AF221-120)*'1.4 Øvrige forutsetninger'!$C$61,IF('1.1 Alternativ A'!AF221&gt;60,15*'1.4 Øvrige forutsetninger'!$C$57+15*'1.4 Øvrige forutsetninger'!$C$58+30*'1.4 Øvrige forutsetninger'!$C$59+MAXA(0,'1.1 Alternativ A'!AF221-60)*'1.4 Øvrige forutsetninger'!$C$60,IF('1.1 Alternativ A'!AF221&gt;30,15*'1.4 Øvrige forutsetninger'!$C$57+15*'1.4 Øvrige forutsetninger'!$C$58+MAXA(0,'1.1 Alternativ A'!AF221-30)*'1.4 Øvrige forutsetninger'!$C$59,IF('1.1 Alternativ A'!AF221&gt;15,15*'1.4 Øvrige forutsetninger'!$C$57+MAXA(0,'1.1 Alternativ A'!AF221-15)*'1.4 Øvrige forutsetninger'!$C$58,'1.1 Alternativ A'!AF221*'1.4 Øvrige forutsetninger'!$C$57)))),0)</f>
        <v>0</v>
      </c>
      <c r="AF31" s="1">
        <f ca="1">IFERROR(IF('1.1 Alternativ A'!AG221&gt;120,15*'1.4 Øvrige forutsetninger'!$C$57+15*'1.4 Øvrige forutsetninger'!$C$58+30*'1.4 Øvrige forutsetninger'!$C$59+60*'1.4 Øvrige forutsetninger'!$C$60+MAXA(0,'1.1 Alternativ A'!AG221-120)*'1.4 Øvrige forutsetninger'!$C$61,IF('1.1 Alternativ A'!AG221&gt;60,15*'1.4 Øvrige forutsetninger'!$C$57+15*'1.4 Øvrige forutsetninger'!$C$58+30*'1.4 Øvrige forutsetninger'!$C$59+MAXA(0,'1.1 Alternativ A'!AG221-60)*'1.4 Øvrige forutsetninger'!$C$60,IF('1.1 Alternativ A'!AG221&gt;30,15*'1.4 Øvrige forutsetninger'!$C$57+15*'1.4 Øvrige forutsetninger'!$C$58+MAXA(0,'1.1 Alternativ A'!AG221-30)*'1.4 Øvrige forutsetninger'!$C$59,IF('1.1 Alternativ A'!AG221&gt;15,15*'1.4 Øvrige forutsetninger'!$C$57+MAXA(0,'1.1 Alternativ A'!AG221-15)*'1.4 Øvrige forutsetninger'!$C$58,'1.1 Alternativ A'!AG221*'1.4 Øvrige forutsetninger'!$C$57)))),0)</f>
        <v>0</v>
      </c>
    </row>
    <row r="32" spans="2:32" x14ac:dyDescent="0.2">
      <c r="B32" s="1" t="str">
        <f ca="1">IF(OFFSET('1.1 Alternativ A'!$E$19,0,ROW()-ROW($B$12))&gt;0,OFFSET('1.1 Alternativ A'!$E$19,0,ROW()-ROW($B$12)),"")</f>
        <v/>
      </c>
      <c r="C32" s="1">
        <f ca="1">IFERROR(IF('1.1 Alternativ A'!D222&gt;120,15*'1.4 Øvrige forutsetninger'!$C$57+15*'1.4 Øvrige forutsetninger'!$C$58+30*'1.4 Øvrige forutsetninger'!$C$59+60*'1.4 Øvrige forutsetninger'!$C$60+MAXA(0,'1.1 Alternativ A'!D222-120)*'1.4 Øvrige forutsetninger'!$C$61,IF('1.1 Alternativ A'!D222&gt;60,15*'1.4 Øvrige forutsetninger'!$C$57+15*'1.4 Øvrige forutsetninger'!$C$58+30*'1.4 Øvrige forutsetninger'!$C$59+MAXA(0,'1.1 Alternativ A'!D222-60)*'1.4 Øvrige forutsetninger'!$C$60,IF('1.1 Alternativ A'!D222&gt;30,15*'1.4 Øvrige forutsetninger'!$C$57+15*'1.4 Øvrige forutsetninger'!$C$58+MAXA(0,'1.1 Alternativ A'!D222-30)*'1.4 Øvrige forutsetninger'!$C$59,IF('1.1 Alternativ A'!D222&gt;15,15*'1.4 Øvrige forutsetninger'!$C$57+MAXA(0,'1.1 Alternativ A'!D222-15)*'1.4 Øvrige forutsetninger'!$C$58,'1.1 Alternativ A'!D222*'1.4 Øvrige forutsetninger'!$C$57)))),0)</f>
        <v>0</v>
      </c>
      <c r="D32" s="1">
        <f ca="1">IFERROR(IF('1.1 Alternativ A'!E222&gt;120,15*'1.4 Øvrige forutsetninger'!$C$57+15*'1.4 Øvrige forutsetninger'!$C$58+30*'1.4 Øvrige forutsetninger'!$C$59+60*'1.4 Øvrige forutsetninger'!$C$60+MAXA(0,'1.1 Alternativ A'!E222-120)*'1.4 Øvrige forutsetninger'!$C$61,IF('1.1 Alternativ A'!E222&gt;60,15*'1.4 Øvrige forutsetninger'!$C$57+15*'1.4 Øvrige forutsetninger'!$C$58+30*'1.4 Øvrige forutsetninger'!$C$59+MAXA(0,'1.1 Alternativ A'!E222-60)*'1.4 Øvrige forutsetninger'!$C$60,IF('1.1 Alternativ A'!E222&gt;30,15*'1.4 Øvrige forutsetninger'!$C$57+15*'1.4 Øvrige forutsetninger'!$C$58+MAXA(0,'1.1 Alternativ A'!E222-30)*'1.4 Øvrige forutsetninger'!$C$59,IF('1.1 Alternativ A'!E222&gt;15,15*'1.4 Øvrige forutsetninger'!$C$57+MAXA(0,'1.1 Alternativ A'!E222-15)*'1.4 Øvrige forutsetninger'!$C$58,'1.1 Alternativ A'!E222*'1.4 Øvrige forutsetninger'!$C$57)))),0)</f>
        <v>0</v>
      </c>
      <c r="E32" s="1">
        <f ca="1">IFERROR(IF('1.1 Alternativ A'!F222&gt;120,15*'1.4 Øvrige forutsetninger'!$C$57+15*'1.4 Øvrige forutsetninger'!$C$58+30*'1.4 Øvrige forutsetninger'!$C$59+60*'1.4 Øvrige forutsetninger'!$C$60+MAXA(0,'1.1 Alternativ A'!F222-120)*'1.4 Øvrige forutsetninger'!$C$61,IF('1.1 Alternativ A'!F222&gt;60,15*'1.4 Øvrige forutsetninger'!$C$57+15*'1.4 Øvrige forutsetninger'!$C$58+30*'1.4 Øvrige forutsetninger'!$C$59+MAXA(0,'1.1 Alternativ A'!F222-60)*'1.4 Øvrige forutsetninger'!$C$60,IF('1.1 Alternativ A'!F222&gt;30,15*'1.4 Øvrige forutsetninger'!$C$57+15*'1.4 Øvrige forutsetninger'!$C$58+MAXA(0,'1.1 Alternativ A'!F222-30)*'1.4 Øvrige forutsetninger'!$C$59,IF('1.1 Alternativ A'!F222&gt;15,15*'1.4 Øvrige forutsetninger'!$C$57+MAXA(0,'1.1 Alternativ A'!F222-15)*'1.4 Øvrige forutsetninger'!$C$58,'1.1 Alternativ A'!F222*'1.4 Øvrige forutsetninger'!$C$57)))),0)</f>
        <v>0</v>
      </c>
      <c r="F32" s="1">
        <f ca="1">IFERROR(IF('1.1 Alternativ A'!G222&gt;120,15*'1.4 Øvrige forutsetninger'!$C$57+15*'1.4 Øvrige forutsetninger'!$C$58+30*'1.4 Øvrige forutsetninger'!$C$59+60*'1.4 Øvrige forutsetninger'!$C$60+MAXA(0,'1.1 Alternativ A'!G222-120)*'1.4 Øvrige forutsetninger'!$C$61,IF('1.1 Alternativ A'!G222&gt;60,15*'1.4 Øvrige forutsetninger'!$C$57+15*'1.4 Øvrige forutsetninger'!$C$58+30*'1.4 Øvrige forutsetninger'!$C$59+MAXA(0,'1.1 Alternativ A'!G222-60)*'1.4 Øvrige forutsetninger'!$C$60,IF('1.1 Alternativ A'!G222&gt;30,15*'1.4 Øvrige forutsetninger'!$C$57+15*'1.4 Øvrige forutsetninger'!$C$58+MAXA(0,'1.1 Alternativ A'!G222-30)*'1.4 Øvrige forutsetninger'!$C$59,IF('1.1 Alternativ A'!G222&gt;15,15*'1.4 Øvrige forutsetninger'!$C$57+MAXA(0,'1.1 Alternativ A'!G222-15)*'1.4 Øvrige forutsetninger'!$C$58,'1.1 Alternativ A'!G222*'1.4 Øvrige forutsetninger'!$C$57)))),0)</f>
        <v>0</v>
      </c>
      <c r="G32" s="1">
        <f ca="1">IFERROR(IF('1.1 Alternativ A'!H222&gt;120,15*'1.4 Øvrige forutsetninger'!$C$57+15*'1.4 Øvrige forutsetninger'!$C$58+30*'1.4 Øvrige forutsetninger'!$C$59+60*'1.4 Øvrige forutsetninger'!$C$60+MAXA(0,'1.1 Alternativ A'!H222-120)*'1.4 Øvrige forutsetninger'!$C$61,IF('1.1 Alternativ A'!H222&gt;60,15*'1.4 Øvrige forutsetninger'!$C$57+15*'1.4 Øvrige forutsetninger'!$C$58+30*'1.4 Øvrige forutsetninger'!$C$59+MAXA(0,'1.1 Alternativ A'!H222-60)*'1.4 Øvrige forutsetninger'!$C$60,IF('1.1 Alternativ A'!H222&gt;30,15*'1.4 Øvrige forutsetninger'!$C$57+15*'1.4 Øvrige forutsetninger'!$C$58+MAXA(0,'1.1 Alternativ A'!H222-30)*'1.4 Øvrige forutsetninger'!$C$59,IF('1.1 Alternativ A'!H222&gt;15,15*'1.4 Øvrige forutsetninger'!$C$57+MAXA(0,'1.1 Alternativ A'!H222-15)*'1.4 Øvrige forutsetninger'!$C$58,'1.1 Alternativ A'!H222*'1.4 Øvrige forutsetninger'!$C$57)))),0)</f>
        <v>0</v>
      </c>
      <c r="H32" s="1">
        <f ca="1">IFERROR(IF('1.1 Alternativ A'!I222&gt;120,15*'1.4 Øvrige forutsetninger'!$C$57+15*'1.4 Øvrige forutsetninger'!$C$58+30*'1.4 Øvrige forutsetninger'!$C$59+60*'1.4 Øvrige forutsetninger'!$C$60+MAXA(0,'1.1 Alternativ A'!I222-120)*'1.4 Øvrige forutsetninger'!$C$61,IF('1.1 Alternativ A'!I222&gt;60,15*'1.4 Øvrige forutsetninger'!$C$57+15*'1.4 Øvrige forutsetninger'!$C$58+30*'1.4 Øvrige forutsetninger'!$C$59+MAXA(0,'1.1 Alternativ A'!I222-60)*'1.4 Øvrige forutsetninger'!$C$60,IF('1.1 Alternativ A'!I222&gt;30,15*'1.4 Øvrige forutsetninger'!$C$57+15*'1.4 Øvrige forutsetninger'!$C$58+MAXA(0,'1.1 Alternativ A'!I222-30)*'1.4 Øvrige forutsetninger'!$C$59,IF('1.1 Alternativ A'!I222&gt;15,15*'1.4 Øvrige forutsetninger'!$C$57+MAXA(0,'1.1 Alternativ A'!I222-15)*'1.4 Øvrige forutsetninger'!$C$58,'1.1 Alternativ A'!I222*'1.4 Øvrige forutsetninger'!$C$57)))),0)</f>
        <v>0</v>
      </c>
      <c r="I32" s="1">
        <f ca="1">IFERROR(IF('1.1 Alternativ A'!J222&gt;120,15*'1.4 Øvrige forutsetninger'!$C$57+15*'1.4 Øvrige forutsetninger'!$C$58+30*'1.4 Øvrige forutsetninger'!$C$59+60*'1.4 Øvrige forutsetninger'!$C$60+MAXA(0,'1.1 Alternativ A'!J222-120)*'1.4 Øvrige forutsetninger'!$C$61,IF('1.1 Alternativ A'!J222&gt;60,15*'1.4 Øvrige forutsetninger'!$C$57+15*'1.4 Øvrige forutsetninger'!$C$58+30*'1.4 Øvrige forutsetninger'!$C$59+MAXA(0,'1.1 Alternativ A'!J222-60)*'1.4 Øvrige forutsetninger'!$C$60,IF('1.1 Alternativ A'!J222&gt;30,15*'1.4 Øvrige forutsetninger'!$C$57+15*'1.4 Øvrige forutsetninger'!$C$58+MAXA(0,'1.1 Alternativ A'!J222-30)*'1.4 Øvrige forutsetninger'!$C$59,IF('1.1 Alternativ A'!J222&gt;15,15*'1.4 Øvrige forutsetninger'!$C$57+MAXA(0,'1.1 Alternativ A'!J222-15)*'1.4 Øvrige forutsetninger'!$C$58,'1.1 Alternativ A'!J222*'1.4 Øvrige forutsetninger'!$C$57)))),0)</f>
        <v>0</v>
      </c>
      <c r="J32" s="1">
        <f ca="1">IFERROR(IF('1.1 Alternativ A'!K222&gt;120,15*'1.4 Øvrige forutsetninger'!$C$57+15*'1.4 Øvrige forutsetninger'!$C$58+30*'1.4 Øvrige forutsetninger'!$C$59+60*'1.4 Øvrige forutsetninger'!$C$60+MAXA(0,'1.1 Alternativ A'!K222-120)*'1.4 Øvrige forutsetninger'!$C$61,IF('1.1 Alternativ A'!K222&gt;60,15*'1.4 Øvrige forutsetninger'!$C$57+15*'1.4 Øvrige forutsetninger'!$C$58+30*'1.4 Øvrige forutsetninger'!$C$59+MAXA(0,'1.1 Alternativ A'!K222-60)*'1.4 Øvrige forutsetninger'!$C$60,IF('1.1 Alternativ A'!K222&gt;30,15*'1.4 Øvrige forutsetninger'!$C$57+15*'1.4 Øvrige forutsetninger'!$C$58+MAXA(0,'1.1 Alternativ A'!K222-30)*'1.4 Øvrige forutsetninger'!$C$59,IF('1.1 Alternativ A'!K222&gt;15,15*'1.4 Øvrige forutsetninger'!$C$57+MAXA(0,'1.1 Alternativ A'!K222-15)*'1.4 Øvrige forutsetninger'!$C$58,'1.1 Alternativ A'!K222*'1.4 Øvrige forutsetninger'!$C$57)))),0)</f>
        <v>0</v>
      </c>
      <c r="K32" s="1">
        <f ca="1">IFERROR(IF('1.1 Alternativ A'!L222&gt;120,15*'1.4 Øvrige forutsetninger'!$C$57+15*'1.4 Øvrige forutsetninger'!$C$58+30*'1.4 Øvrige forutsetninger'!$C$59+60*'1.4 Øvrige forutsetninger'!$C$60+MAXA(0,'1.1 Alternativ A'!L222-120)*'1.4 Øvrige forutsetninger'!$C$61,IF('1.1 Alternativ A'!L222&gt;60,15*'1.4 Øvrige forutsetninger'!$C$57+15*'1.4 Øvrige forutsetninger'!$C$58+30*'1.4 Øvrige forutsetninger'!$C$59+MAXA(0,'1.1 Alternativ A'!L222-60)*'1.4 Øvrige forutsetninger'!$C$60,IF('1.1 Alternativ A'!L222&gt;30,15*'1.4 Øvrige forutsetninger'!$C$57+15*'1.4 Øvrige forutsetninger'!$C$58+MAXA(0,'1.1 Alternativ A'!L222-30)*'1.4 Øvrige forutsetninger'!$C$59,IF('1.1 Alternativ A'!L222&gt;15,15*'1.4 Øvrige forutsetninger'!$C$57+MAXA(0,'1.1 Alternativ A'!L222-15)*'1.4 Øvrige forutsetninger'!$C$58,'1.1 Alternativ A'!L222*'1.4 Øvrige forutsetninger'!$C$57)))),0)</f>
        <v>0</v>
      </c>
      <c r="L32" s="1">
        <f ca="1">IFERROR(IF('1.1 Alternativ A'!M222&gt;120,15*'1.4 Øvrige forutsetninger'!$C$57+15*'1.4 Øvrige forutsetninger'!$C$58+30*'1.4 Øvrige forutsetninger'!$C$59+60*'1.4 Øvrige forutsetninger'!$C$60+MAXA(0,'1.1 Alternativ A'!M222-120)*'1.4 Øvrige forutsetninger'!$C$61,IF('1.1 Alternativ A'!M222&gt;60,15*'1.4 Øvrige forutsetninger'!$C$57+15*'1.4 Øvrige forutsetninger'!$C$58+30*'1.4 Øvrige forutsetninger'!$C$59+MAXA(0,'1.1 Alternativ A'!M222-60)*'1.4 Øvrige forutsetninger'!$C$60,IF('1.1 Alternativ A'!M222&gt;30,15*'1.4 Øvrige forutsetninger'!$C$57+15*'1.4 Øvrige forutsetninger'!$C$58+MAXA(0,'1.1 Alternativ A'!M222-30)*'1.4 Øvrige forutsetninger'!$C$59,IF('1.1 Alternativ A'!M222&gt;15,15*'1.4 Øvrige forutsetninger'!$C$57+MAXA(0,'1.1 Alternativ A'!M222-15)*'1.4 Øvrige forutsetninger'!$C$58,'1.1 Alternativ A'!M222*'1.4 Øvrige forutsetninger'!$C$57)))),0)</f>
        <v>0</v>
      </c>
      <c r="M32" s="1">
        <f ca="1">IFERROR(IF('1.1 Alternativ A'!N222&gt;120,15*'1.4 Øvrige forutsetninger'!$C$57+15*'1.4 Øvrige forutsetninger'!$C$58+30*'1.4 Øvrige forutsetninger'!$C$59+60*'1.4 Øvrige forutsetninger'!$C$60+MAXA(0,'1.1 Alternativ A'!N222-120)*'1.4 Øvrige forutsetninger'!$C$61,IF('1.1 Alternativ A'!N222&gt;60,15*'1.4 Øvrige forutsetninger'!$C$57+15*'1.4 Øvrige forutsetninger'!$C$58+30*'1.4 Øvrige forutsetninger'!$C$59+MAXA(0,'1.1 Alternativ A'!N222-60)*'1.4 Øvrige forutsetninger'!$C$60,IF('1.1 Alternativ A'!N222&gt;30,15*'1.4 Øvrige forutsetninger'!$C$57+15*'1.4 Øvrige forutsetninger'!$C$58+MAXA(0,'1.1 Alternativ A'!N222-30)*'1.4 Øvrige forutsetninger'!$C$59,IF('1.1 Alternativ A'!N222&gt;15,15*'1.4 Øvrige forutsetninger'!$C$57+MAXA(0,'1.1 Alternativ A'!N222-15)*'1.4 Øvrige forutsetninger'!$C$58,'1.1 Alternativ A'!N222*'1.4 Øvrige forutsetninger'!$C$57)))),0)</f>
        <v>0</v>
      </c>
      <c r="N32" s="1">
        <f ca="1">IFERROR(IF('1.1 Alternativ A'!O222&gt;120,15*'1.4 Øvrige forutsetninger'!$C$57+15*'1.4 Øvrige forutsetninger'!$C$58+30*'1.4 Øvrige forutsetninger'!$C$59+60*'1.4 Øvrige forutsetninger'!$C$60+MAXA(0,'1.1 Alternativ A'!O222-120)*'1.4 Øvrige forutsetninger'!$C$61,IF('1.1 Alternativ A'!O222&gt;60,15*'1.4 Øvrige forutsetninger'!$C$57+15*'1.4 Øvrige forutsetninger'!$C$58+30*'1.4 Øvrige forutsetninger'!$C$59+MAXA(0,'1.1 Alternativ A'!O222-60)*'1.4 Øvrige forutsetninger'!$C$60,IF('1.1 Alternativ A'!O222&gt;30,15*'1.4 Øvrige forutsetninger'!$C$57+15*'1.4 Øvrige forutsetninger'!$C$58+MAXA(0,'1.1 Alternativ A'!O222-30)*'1.4 Øvrige forutsetninger'!$C$59,IF('1.1 Alternativ A'!O222&gt;15,15*'1.4 Øvrige forutsetninger'!$C$57+MAXA(0,'1.1 Alternativ A'!O222-15)*'1.4 Øvrige forutsetninger'!$C$58,'1.1 Alternativ A'!O222*'1.4 Øvrige forutsetninger'!$C$57)))),0)</f>
        <v>0</v>
      </c>
      <c r="O32" s="1">
        <f ca="1">IFERROR(IF('1.1 Alternativ A'!P222&gt;120,15*'1.4 Øvrige forutsetninger'!$C$57+15*'1.4 Øvrige forutsetninger'!$C$58+30*'1.4 Øvrige forutsetninger'!$C$59+60*'1.4 Øvrige forutsetninger'!$C$60+MAXA(0,'1.1 Alternativ A'!P222-120)*'1.4 Øvrige forutsetninger'!$C$61,IF('1.1 Alternativ A'!P222&gt;60,15*'1.4 Øvrige forutsetninger'!$C$57+15*'1.4 Øvrige forutsetninger'!$C$58+30*'1.4 Øvrige forutsetninger'!$C$59+MAXA(0,'1.1 Alternativ A'!P222-60)*'1.4 Øvrige forutsetninger'!$C$60,IF('1.1 Alternativ A'!P222&gt;30,15*'1.4 Øvrige forutsetninger'!$C$57+15*'1.4 Øvrige forutsetninger'!$C$58+MAXA(0,'1.1 Alternativ A'!P222-30)*'1.4 Øvrige forutsetninger'!$C$59,IF('1.1 Alternativ A'!P222&gt;15,15*'1.4 Øvrige forutsetninger'!$C$57+MAXA(0,'1.1 Alternativ A'!P222-15)*'1.4 Øvrige forutsetninger'!$C$58,'1.1 Alternativ A'!P222*'1.4 Øvrige forutsetninger'!$C$57)))),0)</f>
        <v>0</v>
      </c>
      <c r="P32" s="1">
        <f ca="1">IFERROR(IF('1.1 Alternativ A'!Q222&gt;120,15*'1.4 Øvrige forutsetninger'!$C$57+15*'1.4 Øvrige forutsetninger'!$C$58+30*'1.4 Øvrige forutsetninger'!$C$59+60*'1.4 Øvrige forutsetninger'!$C$60+MAXA(0,'1.1 Alternativ A'!Q222-120)*'1.4 Øvrige forutsetninger'!$C$61,IF('1.1 Alternativ A'!Q222&gt;60,15*'1.4 Øvrige forutsetninger'!$C$57+15*'1.4 Øvrige forutsetninger'!$C$58+30*'1.4 Øvrige forutsetninger'!$C$59+MAXA(0,'1.1 Alternativ A'!Q222-60)*'1.4 Øvrige forutsetninger'!$C$60,IF('1.1 Alternativ A'!Q222&gt;30,15*'1.4 Øvrige forutsetninger'!$C$57+15*'1.4 Øvrige forutsetninger'!$C$58+MAXA(0,'1.1 Alternativ A'!Q222-30)*'1.4 Øvrige forutsetninger'!$C$59,IF('1.1 Alternativ A'!Q222&gt;15,15*'1.4 Øvrige forutsetninger'!$C$57+MAXA(0,'1.1 Alternativ A'!Q222-15)*'1.4 Øvrige forutsetninger'!$C$58,'1.1 Alternativ A'!Q222*'1.4 Øvrige forutsetninger'!$C$57)))),0)</f>
        <v>0</v>
      </c>
      <c r="Q32" s="1">
        <f ca="1">IFERROR(IF('1.1 Alternativ A'!R222&gt;120,15*'1.4 Øvrige forutsetninger'!$C$57+15*'1.4 Øvrige forutsetninger'!$C$58+30*'1.4 Øvrige forutsetninger'!$C$59+60*'1.4 Øvrige forutsetninger'!$C$60+MAXA(0,'1.1 Alternativ A'!R222-120)*'1.4 Øvrige forutsetninger'!$C$61,IF('1.1 Alternativ A'!R222&gt;60,15*'1.4 Øvrige forutsetninger'!$C$57+15*'1.4 Øvrige forutsetninger'!$C$58+30*'1.4 Øvrige forutsetninger'!$C$59+MAXA(0,'1.1 Alternativ A'!R222-60)*'1.4 Øvrige forutsetninger'!$C$60,IF('1.1 Alternativ A'!R222&gt;30,15*'1.4 Øvrige forutsetninger'!$C$57+15*'1.4 Øvrige forutsetninger'!$C$58+MAXA(0,'1.1 Alternativ A'!R222-30)*'1.4 Øvrige forutsetninger'!$C$59,IF('1.1 Alternativ A'!R222&gt;15,15*'1.4 Øvrige forutsetninger'!$C$57+MAXA(0,'1.1 Alternativ A'!R222-15)*'1.4 Øvrige forutsetninger'!$C$58,'1.1 Alternativ A'!R222*'1.4 Øvrige forutsetninger'!$C$57)))),0)</f>
        <v>0</v>
      </c>
      <c r="R32" s="1">
        <f ca="1">IFERROR(IF('1.1 Alternativ A'!S222&gt;120,15*'1.4 Øvrige forutsetninger'!$C$57+15*'1.4 Øvrige forutsetninger'!$C$58+30*'1.4 Øvrige forutsetninger'!$C$59+60*'1.4 Øvrige forutsetninger'!$C$60+MAXA(0,'1.1 Alternativ A'!S222-120)*'1.4 Øvrige forutsetninger'!$C$61,IF('1.1 Alternativ A'!S222&gt;60,15*'1.4 Øvrige forutsetninger'!$C$57+15*'1.4 Øvrige forutsetninger'!$C$58+30*'1.4 Øvrige forutsetninger'!$C$59+MAXA(0,'1.1 Alternativ A'!S222-60)*'1.4 Øvrige forutsetninger'!$C$60,IF('1.1 Alternativ A'!S222&gt;30,15*'1.4 Øvrige forutsetninger'!$C$57+15*'1.4 Øvrige forutsetninger'!$C$58+MAXA(0,'1.1 Alternativ A'!S222-30)*'1.4 Øvrige forutsetninger'!$C$59,IF('1.1 Alternativ A'!S222&gt;15,15*'1.4 Øvrige forutsetninger'!$C$57+MAXA(0,'1.1 Alternativ A'!S222-15)*'1.4 Øvrige forutsetninger'!$C$58,'1.1 Alternativ A'!S222*'1.4 Øvrige forutsetninger'!$C$57)))),0)</f>
        <v>0</v>
      </c>
      <c r="S32" s="1">
        <f ca="1">IFERROR(IF('1.1 Alternativ A'!T222&gt;120,15*'1.4 Øvrige forutsetninger'!$C$57+15*'1.4 Øvrige forutsetninger'!$C$58+30*'1.4 Øvrige forutsetninger'!$C$59+60*'1.4 Øvrige forutsetninger'!$C$60+MAXA(0,'1.1 Alternativ A'!T222-120)*'1.4 Øvrige forutsetninger'!$C$61,IF('1.1 Alternativ A'!T222&gt;60,15*'1.4 Øvrige forutsetninger'!$C$57+15*'1.4 Øvrige forutsetninger'!$C$58+30*'1.4 Øvrige forutsetninger'!$C$59+MAXA(0,'1.1 Alternativ A'!T222-60)*'1.4 Øvrige forutsetninger'!$C$60,IF('1.1 Alternativ A'!T222&gt;30,15*'1.4 Øvrige forutsetninger'!$C$57+15*'1.4 Øvrige forutsetninger'!$C$58+MAXA(0,'1.1 Alternativ A'!T222-30)*'1.4 Øvrige forutsetninger'!$C$59,IF('1.1 Alternativ A'!T222&gt;15,15*'1.4 Øvrige forutsetninger'!$C$57+MAXA(0,'1.1 Alternativ A'!T222-15)*'1.4 Øvrige forutsetninger'!$C$58,'1.1 Alternativ A'!T222*'1.4 Øvrige forutsetninger'!$C$57)))),0)</f>
        <v>0</v>
      </c>
      <c r="T32" s="1">
        <f ca="1">IFERROR(IF('1.1 Alternativ A'!U222&gt;120,15*'1.4 Øvrige forutsetninger'!$C$57+15*'1.4 Øvrige forutsetninger'!$C$58+30*'1.4 Øvrige forutsetninger'!$C$59+60*'1.4 Øvrige forutsetninger'!$C$60+MAXA(0,'1.1 Alternativ A'!U222-120)*'1.4 Øvrige forutsetninger'!$C$61,IF('1.1 Alternativ A'!U222&gt;60,15*'1.4 Øvrige forutsetninger'!$C$57+15*'1.4 Øvrige forutsetninger'!$C$58+30*'1.4 Øvrige forutsetninger'!$C$59+MAXA(0,'1.1 Alternativ A'!U222-60)*'1.4 Øvrige forutsetninger'!$C$60,IF('1.1 Alternativ A'!U222&gt;30,15*'1.4 Øvrige forutsetninger'!$C$57+15*'1.4 Øvrige forutsetninger'!$C$58+MAXA(0,'1.1 Alternativ A'!U222-30)*'1.4 Øvrige forutsetninger'!$C$59,IF('1.1 Alternativ A'!U222&gt;15,15*'1.4 Øvrige forutsetninger'!$C$57+MAXA(0,'1.1 Alternativ A'!U222-15)*'1.4 Øvrige forutsetninger'!$C$58,'1.1 Alternativ A'!U222*'1.4 Øvrige forutsetninger'!$C$57)))),0)</f>
        <v>0</v>
      </c>
      <c r="U32" s="1">
        <f ca="1">IFERROR(IF('1.1 Alternativ A'!V222&gt;120,15*'1.4 Øvrige forutsetninger'!$C$57+15*'1.4 Øvrige forutsetninger'!$C$58+30*'1.4 Øvrige forutsetninger'!$C$59+60*'1.4 Øvrige forutsetninger'!$C$60+MAXA(0,'1.1 Alternativ A'!V222-120)*'1.4 Øvrige forutsetninger'!$C$61,IF('1.1 Alternativ A'!V222&gt;60,15*'1.4 Øvrige forutsetninger'!$C$57+15*'1.4 Øvrige forutsetninger'!$C$58+30*'1.4 Øvrige forutsetninger'!$C$59+MAXA(0,'1.1 Alternativ A'!V222-60)*'1.4 Øvrige forutsetninger'!$C$60,IF('1.1 Alternativ A'!V222&gt;30,15*'1.4 Øvrige forutsetninger'!$C$57+15*'1.4 Øvrige forutsetninger'!$C$58+MAXA(0,'1.1 Alternativ A'!V222-30)*'1.4 Øvrige forutsetninger'!$C$59,IF('1.1 Alternativ A'!V222&gt;15,15*'1.4 Øvrige forutsetninger'!$C$57+MAXA(0,'1.1 Alternativ A'!V222-15)*'1.4 Øvrige forutsetninger'!$C$58,'1.1 Alternativ A'!V222*'1.4 Øvrige forutsetninger'!$C$57)))),0)</f>
        <v>0</v>
      </c>
      <c r="V32" s="1">
        <f ca="1">IFERROR(IF('1.1 Alternativ A'!W222&gt;120,15*'1.4 Øvrige forutsetninger'!$C$57+15*'1.4 Øvrige forutsetninger'!$C$58+30*'1.4 Øvrige forutsetninger'!$C$59+60*'1.4 Øvrige forutsetninger'!$C$60+MAXA(0,'1.1 Alternativ A'!W222-120)*'1.4 Øvrige forutsetninger'!$C$61,IF('1.1 Alternativ A'!W222&gt;60,15*'1.4 Øvrige forutsetninger'!$C$57+15*'1.4 Øvrige forutsetninger'!$C$58+30*'1.4 Øvrige forutsetninger'!$C$59+MAXA(0,'1.1 Alternativ A'!W222-60)*'1.4 Øvrige forutsetninger'!$C$60,IF('1.1 Alternativ A'!W222&gt;30,15*'1.4 Øvrige forutsetninger'!$C$57+15*'1.4 Øvrige forutsetninger'!$C$58+MAXA(0,'1.1 Alternativ A'!W222-30)*'1.4 Øvrige forutsetninger'!$C$59,IF('1.1 Alternativ A'!W222&gt;15,15*'1.4 Øvrige forutsetninger'!$C$57+MAXA(0,'1.1 Alternativ A'!W222-15)*'1.4 Øvrige forutsetninger'!$C$58,'1.1 Alternativ A'!W222*'1.4 Øvrige forutsetninger'!$C$57)))),0)</f>
        <v>0</v>
      </c>
      <c r="W32" s="1">
        <f ca="1">IFERROR(IF('1.1 Alternativ A'!X222&gt;120,15*'1.4 Øvrige forutsetninger'!$C$57+15*'1.4 Øvrige forutsetninger'!$C$58+30*'1.4 Øvrige forutsetninger'!$C$59+60*'1.4 Øvrige forutsetninger'!$C$60+MAXA(0,'1.1 Alternativ A'!X222-120)*'1.4 Øvrige forutsetninger'!$C$61,IF('1.1 Alternativ A'!X222&gt;60,15*'1.4 Øvrige forutsetninger'!$C$57+15*'1.4 Øvrige forutsetninger'!$C$58+30*'1.4 Øvrige forutsetninger'!$C$59+MAXA(0,'1.1 Alternativ A'!X222-60)*'1.4 Øvrige forutsetninger'!$C$60,IF('1.1 Alternativ A'!X222&gt;30,15*'1.4 Øvrige forutsetninger'!$C$57+15*'1.4 Øvrige forutsetninger'!$C$58+MAXA(0,'1.1 Alternativ A'!X222-30)*'1.4 Øvrige forutsetninger'!$C$59,IF('1.1 Alternativ A'!X222&gt;15,15*'1.4 Øvrige forutsetninger'!$C$57+MAXA(0,'1.1 Alternativ A'!X222-15)*'1.4 Øvrige forutsetninger'!$C$58,'1.1 Alternativ A'!X222*'1.4 Øvrige forutsetninger'!$C$57)))),0)</f>
        <v>0</v>
      </c>
      <c r="X32" s="1">
        <f ca="1">IFERROR(IF('1.1 Alternativ A'!Y222&gt;120,15*'1.4 Øvrige forutsetninger'!$C$57+15*'1.4 Øvrige forutsetninger'!$C$58+30*'1.4 Øvrige forutsetninger'!$C$59+60*'1.4 Øvrige forutsetninger'!$C$60+MAXA(0,'1.1 Alternativ A'!Y222-120)*'1.4 Øvrige forutsetninger'!$C$61,IF('1.1 Alternativ A'!Y222&gt;60,15*'1.4 Øvrige forutsetninger'!$C$57+15*'1.4 Øvrige forutsetninger'!$C$58+30*'1.4 Øvrige forutsetninger'!$C$59+MAXA(0,'1.1 Alternativ A'!Y222-60)*'1.4 Øvrige forutsetninger'!$C$60,IF('1.1 Alternativ A'!Y222&gt;30,15*'1.4 Øvrige forutsetninger'!$C$57+15*'1.4 Øvrige forutsetninger'!$C$58+MAXA(0,'1.1 Alternativ A'!Y222-30)*'1.4 Øvrige forutsetninger'!$C$59,IF('1.1 Alternativ A'!Y222&gt;15,15*'1.4 Øvrige forutsetninger'!$C$57+MAXA(0,'1.1 Alternativ A'!Y222-15)*'1.4 Øvrige forutsetninger'!$C$58,'1.1 Alternativ A'!Y222*'1.4 Øvrige forutsetninger'!$C$57)))),0)</f>
        <v>0</v>
      </c>
      <c r="Y32" s="1">
        <f ca="1">IFERROR(IF('1.1 Alternativ A'!Z222&gt;120,15*'1.4 Øvrige forutsetninger'!$C$57+15*'1.4 Øvrige forutsetninger'!$C$58+30*'1.4 Øvrige forutsetninger'!$C$59+60*'1.4 Øvrige forutsetninger'!$C$60+MAXA(0,'1.1 Alternativ A'!Z222-120)*'1.4 Øvrige forutsetninger'!$C$61,IF('1.1 Alternativ A'!Z222&gt;60,15*'1.4 Øvrige forutsetninger'!$C$57+15*'1.4 Øvrige forutsetninger'!$C$58+30*'1.4 Øvrige forutsetninger'!$C$59+MAXA(0,'1.1 Alternativ A'!Z222-60)*'1.4 Øvrige forutsetninger'!$C$60,IF('1.1 Alternativ A'!Z222&gt;30,15*'1.4 Øvrige forutsetninger'!$C$57+15*'1.4 Øvrige forutsetninger'!$C$58+MAXA(0,'1.1 Alternativ A'!Z222-30)*'1.4 Øvrige forutsetninger'!$C$59,IF('1.1 Alternativ A'!Z222&gt;15,15*'1.4 Øvrige forutsetninger'!$C$57+MAXA(0,'1.1 Alternativ A'!Z222-15)*'1.4 Øvrige forutsetninger'!$C$58,'1.1 Alternativ A'!Z222*'1.4 Øvrige forutsetninger'!$C$57)))),0)</f>
        <v>0</v>
      </c>
      <c r="Z32" s="1">
        <f ca="1">IFERROR(IF('1.1 Alternativ A'!AA222&gt;120,15*'1.4 Øvrige forutsetninger'!$C$57+15*'1.4 Øvrige forutsetninger'!$C$58+30*'1.4 Øvrige forutsetninger'!$C$59+60*'1.4 Øvrige forutsetninger'!$C$60+MAXA(0,'1.1 Alternativ A'!AA222-120)*'1.4 Øvrige forutsetninger'!$C$61,IF('1.1 Alternativ A'!AA222&gt;60,15*'1.4 Øvrige forutsetninger'!$C$57+15*'1.4 Øvrige forutsetninger'!$C$58+30*'1.4 Øvrige forutsetninger'!$C$59+MAXA(0,'1.1 Alternativ A'!AA222-60)*'1.4 Øvrige forutsetninger'!$C$60,IF('1.1 Alternativ A'!AA222&gt;30,15*'1.4 Øvrige forutsetninger'!$C$57+15*'1.4 Øvrige forutsetninger'!$C$58+MAXA(0,'1.1 Alternativ A'!AA222-30)*'1.4 Øvrige forutsetninger'!$C$59,IF('1.1 Alternativ A'!AA222&gt;15,15*'1.4 Øvrige forutsetninger'!$C$57+MAXA(0,'1.1 Alternativ A'!AA222-15)*'1.4 Øvrige forutsetninger'!$C$58,'1.1 Alternativ A'!AA222*'1.4 Øvrige forutsetninger'!$C$57)))),0)</f>
        <v>0</v>
      </c>
      <c r="AA32" s="1">
        <f ca="1">IFERROR(IF('1.1 Alternativ A'!AB222&gt;120,15*'1.4 Øvrige forutsetninger'!$C$57+15*'1.4 Øvrige forutsetninger'!$C$58+30*'1.4 Øvrige forutsetninger'!$C$59+60*'1.4 Øvrige forutsetninger'!$C$60+MAXA(0,'1.1 Alternativ A'!AB222-120)*'1.4 Øvrige forutsetninger'!$C$61,IF('1.1 Alternativ A'!AB222&gt;60,15*'1.4 Øvrige forutsetninger'!$C$57+15*'1.4 Øvrige forutsetninger'!$C$58+30*'1.4 Øvrige forutsetninger'!$C$59+MAXA(0,'1.1 Alternativ A'!AB222-60)*'1.4 Øvrige forutsetninger'!$C$60,IF('1.1 Alternativ A'!AB222&gt;30,15*'1.4 Øvrige forutsetninger'!$C$57+15*'1.4 Øvrige forutsetninger'!$C$58+MAXA(0,'1.1 Alternativ A'!AB222-30)*'1.4 Øvrige forutsetninger'!$C$59,IF('1.1 Alternativ A'!AB222&gt;15,15*'1.4 Øvrige forutsetninger'!$C$57+MAXA(0,'1.1 Alternativ A'!AB222-15)*'1.4 Øvrige forutsetninger'!$C$58,'1.1 Alternativ A'!AB222*'1.4 Øvrige forutsetninger'!$C$57)))),0)</f>
        <v>0</v>
      </c>
      <c r="AB32" s="1">
        <f ca="1">IFERROR(IF('1.1 Alternativ A'!AC222&gt;120,15*'1.4 Øvrige forutsetninger'!$C$57+15*'1.4 Øvrige forutsetninger'!$C$58+30*'1.4 Øvrige forutsetninger'!$C$59+60*'1.4 Øvrige forutsetninger'!$C$60+MAXA(0,'1.1 Alternativ A'!AC222-120)*'1.4 Øvrige forutsetninger'!$C$61,IF('1.1 Alternativ A'!AC222&gt;60,15*'1.4 Øvrige forutsetninger'!$C$57+15*'1.4 Øvrige forutsetninger'!$C$58+30*'1.4 Øvrige forutsetninger'!$C$59+MAXA(0,'1.1 Alternativ A'!AC222-60)*'1.4 Øvrige forutsetninger'!$C$60,IF('1.1 Alternativ A'!AC222&gt;30,15*'1.4 Øvrige forutsetninger'!$C$57+15*'1.4 Øvrige forutsetninger'!$C$58+MAXA(0,'1.1 Alternativ A'!AC222-30)*'1.4 Øvrige forutsetninger'!$C$59,IF('1.1 Alternativ A'!AC222&gt;15,15*'1.4 Øvrige forutsetninger'!$C$57+MAXA(0,'1.1 Alternativ A'!AC222-15)*'1.4 Øvrige forutsetninger'!$C$58,'1.1 Alternativ A'!AC222*'1.4 Øvrige forutsetninger'!$C$57)))),0)</f>
        <v>0</v>
      </c>
      <c r="AC32" s="1">
        <f ca="1">IFERROR(IF('1.1 Alternativ A'!AD222&gt;120,15*'1.4 Øvrige forutsetninger'!$C$57+15*'1.4 Øvrige forutsetninger'!$C$58+30*'1.4 Øvrige forutsetninger'!$C$59+60*'1.4 Øvrige forutsetninger'!$C$60+MAXA(0,'1.1 Alternativ A'!AD222-120)*'1.4 Øvrige forutsetninger'!$C$61,IF('1.1 Alternativ A'!AD222&gt;60,15*'1.4 Øvrige forutsetninger'!$C$57+15*'1.4 Øvrige forutsetninger'!$C$58+30*'1.4 Øvrige forutsetninger'!$C$59+MAXA(0,'1.1 Alternativ A'!AD222-60)*'1.4 Øvrige forutsetninger'!$C$60,IF('1.1 Alternativ A'!AD222&gt;30,15*'1.4 Øvrige forutsetninger'!$C$57+15*'1.4 Øvrige forutsetninger'!$C$58+MAXA(0,'1.1 Alternativ A'!AD222-30)*'1.4 Øvrige forutsetninger'!$C$59,IF('1.1 Alternativ A'!AD222&gt;15,15*'1.4 Øvrige forutsetninger'!$C$57+MAXA(0,'1.1 Alternativ A'!AD222-15)*'1.4 Øvrige forutsetninger'!$C$58,'1.1 Alternativ A'!AD222*'1.4 Øvrige forutsetninger'!$C$57)))),0)</f>
        <v>0</v>
      </c>
      <c r="AD32" s="1">
        <f ca="1">IFERROR(IF('1.1 Alternativ A'!AE222&gt;120,15*'1.4 Øvrige forutsetninger'!$C$57+15*'1.4 Øvrige forutsetninger'!$C$58+30*'1.4 Øvrige forutsetninger'!$C$59+60*'1.4 Øvrige forutsetninger'!$C$60+MAXA(0,'1.1 Alternativ A'!AE222-120)*'1.4 Øvrige forutsetninger'!$C$61,IF('1.1 Alternativ A'!AE222&gt;60,15*'1.4 Øvrige forutsetninger'!$C$57+15*'1.4 Øvrige forutsetninger'!$C$58+30*'1.4 Øvrige forutsetninger'!$C$59+MAXA(0,'1.1 Alternativ A'!AE222-60)*'1.4 Øvrige forutsetninger'!$C$60,IF('1.1 Alternativ A'!AE222&gt;30,15*'1.4 Øvrige forutsetninger'!$C$57+15*'1.4 Øvrige forutsetninger'!$C$58+MAXA(0,'1.1 Alternativ A'!AE222-30)*'1.4 Øvrige forutsetninger'!$C$59,IF('1.1 Alternativ A'!AE222&gt;15,15*'1.4 Øvrige forutsetninger'!$C$57+MAXA(0,'1.1 Alternativ A'!AE222-15)*'1.4 Øvrige forutsetninger'!$C$58,'1.1 Alternativ A'!AE222*'1.4 Øvrige forutsetninger'!$C$57)))),0)</f>
        <v>0</v>
      </c>
      <c r="AE32" s="1">
        <f ca="1">IFERROR(IF('1.1 Alternativ A'!AF222&gt;120,15*'1.4 Øvrige forutsetninger'!$C$57+15*'1.4 Øvrige forutsetninger'!$C$58+30*'1.4 Øvrige forutsetninger'!$C$59+60*'1.4 Øvrige forutsetninger'!$C$60+MAXA(0,'1.1 Alternativ A'!AF222-120)*'1.4 Øvrige forutsetninger'!$C$61,IF('1.1 Alternativ A'!AF222&gt;60,15*'1.4 Øvrige forutsetninger'!$C$57+15*'1.4 Øvrige forutsetninger'!$C$58+30*'1.4 Øvrige forutsetninger'!$C$59+MAXA(0,'1.1 Alternativ A'!AF222-60)*'1.4 Øvrige forutsetninger'!$C$60,IF('1.1 Alternativ A'!AF222&gt;30,15*'1.4 Øvrige forutsetninger'!$C$57+15*'1.4 Øvrige forutsetninger'!$C$58+MAXA(0,'1.1 Alternativ A'!AF222-30)*'1.4 Øvrige forutsetninger'!$C$59,IF('1.1 Alternativ A'!AF222&gt;15,15*'1.4 Øvrige forutsetninger'!$C$57+MAXA(0,'1.1 Alternativ A'!AF222-15)*'1.4 Øvrige forutsetninger'!$C$58,'1.1 Alternativ A'!AF222*'1.4 Øvrige forutsetninger'!$C$57)))),0)</f>
        <v>0</v>
      </c>
      <c r="AF32" s="1">
        <f ca="1">IFERROR(IF('1.1 Alternativ A'!AG222&gt;120,15*'1.4 Øvrige forutsetninger'!$C$57+15*'1.4 Øvrige forutsetninger'!$C$58+30*'1.4 Øvrige forutsetninger'!$C$59+60*'1.4 Øvrige forutsetninger'!$C$60+MAXA(0,'1.1 Alternativ A'!AG222-120)*'1.4 Øvrige forutsetninger'!$C$61,IF('1.1 Alternativ A'!AG222&gt;60,15*'1.4 Øvrige forutsetninger'!$C$57+15*'1.4 Øvrige forutsetninger'!$C$58+30*'1.4 Øvrige forutsetninger'!$C$59+MAXA(0,'1.1 Alternativ A'!AG222-60)*'1.4 Øvrige forutsetninger'!$C$60,IF('1.1 Alternativ A'!AG222&gt;30,15*'1.4 Øvrige forutsetninger'!$C$57+15*'1.4 Øvrige forutsetninger'!$C$58+MAXA(0,'1.1 Alternativ A'!AG222-30)*'1.4 Øvrige forutsetninger'!$C$59,IF('1.1 Alternativ A'!AG222&gt;15,15*'1.4 Øvrige forutsetninger'!$C$57+MAXA(0,'1.1 Alternativ A'!AG222-15)*'1.4 Øvrige forutsetninger'!$C$58,'1.1 Alternativ A'!AG222*'1.4 Øvrige forutsetninger'!$C$57)))),0)</f>
        <v>0</v>
      </c>
    </row>
    <row r="33" spans="2:51" x14ac:dyDescent="0.2">
      <c r="B33" s="1" t="str">
        <f ca="1">IF(OFFSET('1.1 Alternativ A'!$E$19,0,ROW()-ROW($B$12))&gt;0,OFFSET('1.1 Alternativ A'!$E$19,0,ROW()-ROW($B$12)),"")</f>
        <v/>
      </c>
      <c r="C33" s="1">
        <f ca="1">IFERROR(IF('1.1 Alternativ A'!D223&gt;120,15*'1.4 Øvrige forutsetninger'!$C$57+15*'1.4 Øvrige forutsetninger'!$C$58+30*'1.4 Øvrige forutsetninger'!$C$59+60*'1.4 Øvrige forutsetninger'!$C$60+MAXA(0,'1.1 Alternativ A'!D223-120)*'1.4 Øvrige forutsetninger'!$C$61,IF('1.1 Alternativ A'!D223&gt;60,15*'1.4 Øvrige forutsetninger'!$C$57+15*'1.4 Øvrige forutsetninger'!$C$58+30*'1.4 Øvrige forutsetninger'!$C$59+MAXA(0,'1.1 Alternativ A'!D223-60)*'1.4 Øvrige forutsetninger'!$C$60,IF('1.1 Alternativ A'!D223&gt;30,15*'1.4 Øvrige forutsetninger'!$C$57+15*'1.4 Øvrige forutsetninger'!$C$58+MAXA(0,'1.1 Alternativ A'!D223-30)*'1.4 Øvrige forutsetninger'!$C$59,IF('1.1 Alternativ A'!D223&gt;15,15*'1.4 Øvrige forutsetninger'!$C$57+MAXA(0,'1.1 Alternativ A'!D223-15)*'1.4 Øvrige forutsetninger'!$C$58,'1.1 Alternativ A'!D223*'1.4 Øvrige forutsetninger'!$C$57)))),0)</f>
        <v>0</v>
      </c>
      <c r="D33" s="1">
        <f ca="1">IFERROR(IF('1.1 Alternativ A'!E223&gt;120,15*'1.4 Øvrige forutsetninger'!$C$57+15*'1.4 Øvrige forutsetninger'!$C$58+30*'1.4 Øvrige forutsetninger'!$C$59+60*'1.4 Øvrige forutsetninger'!$C$60+MAXA(0,'1.1 Alternativ A'!E223-120)*'1.4 Øvrige forutsetninger'!$C$61,IF('1.1 Alternativ A'!E223&gt;60,15*'1.4 Øvrige forutsetninger'!$C$57+15*'1.4 Øvrige forutsetninger'!$C$58+30*'1.4 Øvrige forutsetninger'!$C$59+MAXA(0,'1.1 Alternativ A'!E223-60)*'1.4 Øvrige forutsetninger'!$C$60,IF('1.1 Alternativ A'!E223&gt;30,15*'1.4 Øvrige forutsetninger'!$C$57+15*'1.4 Øvrige forutsetninger'!$C$58+MAXA(0,'1.1 Alternativ A'!E223-30)*'1.4 Øvrige forutsetninger'!$C$59,IF('1.1 Alternativ A'!E223&gt;15,15*'1.4 Øvrige forutsetninger'!$C$57+MAXA(0,'1.1 Alternativ A'!E223-15)*'1.4 Øvrige forutsetninger'!$C$58,'1.1 Alternativ A'!E223*'1.4 Øvrige forutsetninger'!$C$57)))),0)</f>
        <v>0</v>
      </c>
      <c r="E33" s="1">
        <f ca="1">IFERROR(IF('1.1 Alternativ A'!F223&gt;120,15*'1.4 Øvrige forutsetninger'!$C$57+15*'1.4 Øvrige forutsetninger'!$C$58+30*'1.4 Øvrige forutsetninger'!$C$59+60*'1.4 Øvrige forutsetninger'!$C$60+MAXA(0,'1.1 Alternativ A'!F223-120)*'1.4 Øvrige forutsetninger'!$C$61,IF('1.1 Alternativ A'!F223&gt;60,15*'1.4 Øvrige forutsetninger'!$C$57+15*'1.4 Øvrige forutsetninger'!$C$58+30*'1.4 Øvrige forutsetninger'!$C$59+MAXA(0,'1.1 Alternativ A'!F223-60)*'1.4 Øvrige forutsetninger'!$C$60,IF('1.1 Alternativ A'!F223&gt;30,15*'1.4 Øvrige forutsetninger'!$C$57+15*'1.4 Øvrige forutsetninger'!$C$58+MAXA(0,'1.1 Alternativ A'!F223-30)*'1.4 Øvrige forutsetninger'!$C$59,IF('1.1 Alternativ A'!F223&gt;15,15*'1.4 Øvrige forutsetninger'!$C$57+MAXA(0,'1.1 Alternativ A'!F223-15)*'1.4 Øvrige forutsetninger'!$C$58,'1.1 Alternativ A'!F223*'1.4 Øvrige forutsetninger'!$C$57)))),0)</f>
        <v>0</v>
      </c>
      <c r="F33" s="1">
        <f ca="1">IFERROR(IF('1.1 Alternativ A'!G223&gt;120,15*'1.4 Øvrige forutsetninger'!$C$57+15*'1.4 Øvrige forutsetninger'!$C$58+30*'1.4 Øvrige forutsetninger'!$C$59+60*'1.4 Øvrige forutsetninger'!$C$60+MAXA(0,'1.1 Alternativ A'!G223-120)*'1.4 Øvrige forutsetninger'!$C$61,IF('1.1 Alternativ A'!G223&gt;60,15*'1.4 Øvrige forutsetninger'!$C$57+15*'1.4 Øvrige forutsetninger'!$C$58+30*'1.4 Øvrige forutsetninger'!$C$59+MAXA(0,'1.1 Alternativ A'!G223-60)*'1.4 Øvrige forutsetninger'!$C$60,IF('1.1 Alternativ A'!G223&gt;30,15*'1.4 Øvrige forutsetninger'!$C$57+15*'1.4 Øvrige forutsetninger'!$C$58+MAXA(0,'1.1 Alternativ A'!G223-30)*'1.4 Øvrige forutsetninger'!$C$59,IF('1.1 Alternativ A'!G223&gt;15,15*'1.4 Øvrige forutsetninger'!$C$57+MAXA(0,'1.1 Alternativ A'!G223-15)*'1.4 Øvrige forutsetninger'!$C$58,'1.1 Alternativ A'!G223*'1.4 Øvrige forutsetninger'!$C$57)))),0)</f>
        <v>0</v>
      </c>
      <c r="G33" s="1">
        <f ca="1">IFERROR(IF('1.1 Alternativ A'!H223&gt;120,15*'1.4 Øvrige forutsetninger'!$C$57+15*'1.4 Øvrige forutsetninger'!$C$58+30*'1.4 Øvrige forutsetninger'!$C$59+60*'1.4 Øvrige forutsetninger'!$C$60+MAXA(0,'1.1 Alternativ A'!H223-120)*'1.4 Øvrige forutsetninger'!$C$61,IF('1.1 Alternativ A'!H223&gt;60,15*'1.4 Øvrige forutsetninger'!$C$57+15*'1.4 Øvrige forutsetninger'!$C$58+30*'1.4 Øvrige forutsetninger'!$C$59+MAXA(0,'1.1 Alternativ A'!H223-60)*'1.4 Øvrige forutsetninger'!$C$60,IF('1.1 Alternativ A'!H223&gt;30,15*'1.4 Øvrige forutsetninger'!$C$57+15*'1.4 Øvrige forutsetninger'!$C$58+MAXA(0,'1.1 Alternativ A'!H223-30)*'1.4 Øvrige forutsetninger'!$C$59,IF('1.1 Alternativ A'!H223&gt;15,15*'1.4 Øvrige forutsetninger'!$C$57+MAXA(0,'1.1 Alternativ A'!H223-15)*'1.4 Øvrige forutsetninger'!$C$58,'1.1 Alternativ A'!H223*'1.4 Øvrige forutsetninger'!$C$57)))),0)</f>
        <v>0</v>
      </c>
      <c r="H33" s="1">
        <f ca="1">IFERROR(IF('1.1 Alternativ A'!I223&gt;120,15*'1.4 Øvrige forutsetninger'!$C$57+15*'1.4 Øvrige forutsetninger'!$C$58+30*'1.4 Øvrige forutsetninger'!$C$59+60*'1.4 Øvrige forutsetninger'!$C$60+MAXA(0,'1.1 Alternativ A'!I223-120)*'1.4 Øvrige forutsetninger'!$C$61,IF('1.1 Alternativ A'!I223&gt;60,15*'1.4 Øvrige forutsetninger'!$C$57+15*'1.4 Øvrige forutsetninger'!$C$58+30*'1.4 Øvrige forutsetninger'!$C$59+MAXA(0,'1.1 Alternativ A'!I223-60)*'1.4 Øvrige forutsetninger'!$C$60,IF('1.1 Alternativ A'!I223&gt;30,15*'1.4 Øvrige forutsetninger'!$C$57+15*'1.4 Øvrige forutsetninger'!$C$58+MAXA(0,'1.1 Alternativ A'!I223-30)*'1.4 Øvrige forutsetninger'!$C$59,IF('1.1 Alternativ A'!I223&gt;15,15*'1.4 Øvrige forutsetninger'!$C$57+MAXA(0,'1.1 Alternativ A'!I223-15)*'1.4 Øvrige forutsetninger'!$C$58,'1.1 Alternativ A'!I223*'1.4 Øvrige forutsetninger'!$C$57)))),0)</f>
        <v>0</v>
      </c>
      <c r="I33" s="1">
        <f ca="1">IFERROR(IF('1.1 Alternativ A'!J223&gt;120,15*'1.4 Øvrige forutsetninger'!$C$57+15*'1.4 Øvrige forutsetninger'!$C$58+30*'1.4 Øvrige forutsetninger'!$C$59+60*'1.4 Øvrige forutsetninger'!$C$60+MAXA(0,'1.1 Alternativ A'!J223-120)*'1.4 Øvrige forutsetninger'!$C$61,IF('1.1 Alternativ A'!J223&gt;60,15*'1.4 Øvrige forutsetninger'!$C$57+15*'1.4 Øvrige forutsetninger'!$C$58+30*'1.4 Øvrige forutsetninger'!$C$59+MAXA(0,'1.1 Alternativ A'!J223-60)*'1.4 Øvrige forutsetninger'!$C$60,IF('1.1 Alternativ A'!J223&gt;30,15*'1.4 Øvrige forutsetninger'!$C$57+15*'1.4 Øvrige forutsetninger'!$C$58+MAXA(0,'1.1 Alternativ A'!J223-30)*'1.4 Øvrige forutsetninger'!$C$59,IF('1.1 Alternativ A'!J223&gt;15,15*'1.4 Øvrige forutsetninger'!$C$57+MAXA(0,'1.1 Alternativ A'!J223-15)*'1.4 Øvrige forutsetninger'!$C$58,'1.1 Alternativ A'!J223*'1.4 Øvrige forutsetninger'!$C$57)))),0)</f>
        <v>0</v>
      </c>
      <c r="J33" s="1">
        <f ca="1">IFERROR(IF('1.1 Alternativ A'!K223&gt;120,15*'1.4 Øvrige forutsetninger'!$C$57+15*'1.4 Øvrige forutsetninger'!$C$58+30*'1.4 Øvrige forutsetninger'!$C$59+60*'1.4 Øvrige forutsetninger'!$C$60+MAXA(0,'1.1 Alternativ A'!K223-120)*'1.4 Øvrige forutsetninger'!$C$61,IF('1.1 Alternativ A'!K223&gt;60,15*'1.4 Øvrige forutsetninger'!$C$57+15*'1.4 Øvrige forutsetninger'!$C$58+30*'1.4 Øvrige forutsetninger'!$C$59+MAXA(0,'1.1 Alternativ A'!K223-60)*'1.4 Øvrige forutsetninger'!$C$60,IF('1.1 Alternativ A'!K223&gt;30,15*'1.4 Øvrige forutsetninger'!$C$57+15*'1.4 Øvrige forutsetninger'!$C$58+MAXA(0,'1.1 Alternativ A'!K223-30)*'1.4 Øvrige forutsetninger'!$C$59,IF('1.1 Alternativ A'!K223&gt;15,15*'1.4 Øvrige forutsetninger'!$C$57+MAXA(0,'1.1 Alternativ A'!K223-15)*'1.4 Øvrige forutsetninger'!$C$58,'1.1 Alternativ A'!K223*'1.4 Øvrige forutsetninger'!$C$57)))),0)</f>
        <v>0</v>
      </c>
      <c r="K33" s="1">
        <f ca="1">IFERROR(IF('1.1 Alternativ A'!L223&gt;120,15*'1.4 Øvrige forutsetninger'!$C$57+15*'1.4 Øvrige forutsetninger'!$C$58+30*'1.4 Øvrige forutsetninger'!$C$59+60*'1.4 Øvrige forutsetninger'!$C$60+MAXA(0,'1.1 Alternativ A'!L223-120)*'1.4 Øvrige forutsetninger'!$C$61,IF('1.1 Alternativ A'!L223&gt;60,15*'1.4 Øvrige forutsetninger'!$C$57+15*'1.4 Øvrige forutsetninger'!$C$58+30*'1.4 Øvrige forutsetninger'!$C$59+MAXA(0,'1.1 Alternativ A'!L223-60)*'1.4 Øvrige forutsetninger'!$C$60,IF('1.1 Alternativ A'!L223&gt;30,15*'1.4 Øvrige forutsetninger'!$C$57+15*'1.4 Øvrige forutsetninger'!$C$58+MAXA(0,'1.1 Alternativ A'!L223-30)*'1.4 Øvrige forutsetninger'!$C$59,IF('1.1 Alternativ A'!L223&gt;15,15*'1.4 Øvrige forutsetninger'!$C$57+MAXA(0,'1.1 Alternativ A'!L223-15)*'1.4 Øvrige forutsetninger'!$C$58,'1.1 Alternativ A'!L223*'1.4 Øvrige forutsetninger'!$C$57)))),0)</f>
        <v>0</v>
      </c>
      <c r="L33" s="1">
        <f ca="1">IFERROR(IF('1.1 Alternativ A'!M223&gt;120,15*'1.4 Øvrige forutsetninger'!$C$57+15*'1.4 Øvrige forutsetninger'!$C$58+30*'1.4 Øvrige forutsetninger'!$C$59+60*'1.4 Øvrige forutsetninger'!$C$60+MAXA(0,'1.1 Alternativ A'!M223-120)*'1.4 Øvrige forutsetninger'!$C$61,IF('1.1 Alternativ A'!M223&gt;60,15*'1.4 Øvrige forutsetninger'!$C$57+15*'1.4 Øvrige forutsetninger'!$C$58+30*'1.4 Øvrige forutsetninger'!$C$59+MAXA(0,'1.1 Alternativ A'!M223-60)*'1.4 Øvrige forutsetninger'!$C$60,IF('1.1 Alternativ A'!M223&gt;30,15*'1.4 Øvrige forutsetninger'!$C$57+15*'1.4 Øvrige forutsetninger'!$C$58+MAXA(0,'1.1 Alternativ A'!M223-30)*'1.4 Øvrige forutsetninger'!$C$59,IF('1.1 Alternativ A'!M223&gt;15,15*'1.4 Øvrige forutsetninger'!$C$57+MAXA(0,'1.1 Alternativ A'!M223-15)*'1.4 Øvrige forutsetninger'!$C$58,'1.1 Alternativ A'!M223*'1.4 Øvrige forutsetninger'!$C$57)))),0)</f>
        <v>0</v>
      </c>
      <c r="M33" s="1">
        <f ca="1">IFERROR(IF('1.1 Alternativ A'!N223&gt;120,15*'1.4 Øvrige forutsetninger'!$C$57+15*'1.4 Øvrige forutsetninger'!$C$58+30*'1.4 Øvrige forutsetninger'!$C$59+60*'1.4 Øvrige forutsetninger'!$C$60+MAXA(0,'1.1 Alternativ A'!N223-120)*'1.4 Øvrige forutsetninger'!$C$61,IF('1.1 Alternativ A'!N223&gt;60,15*'1.4 Øvrige forutsetninger'!$C$57+15*'1.4 Øvrige forutsetninger'!$C$58+30*'1.4 Øvrige forutsetninger'!$C$59+MAXA(0,'1.1 Alternativ A'!N223-60)*'1.4 Øvrige forutsetninger'!$C$60,IF('1.1 Alternativ A'!N223&gt;30,15*'1.4 Øvrige forutsetninger'!$C$57+15*'1.4 Øvrige forutsetninger'!$C$58+MAXA(0,'1.1 Alternativ A'!N223-30)*'1.4 Øvrige forutsetninger'!$C$59,IF('1.1 Alternativ A'!N223&gt;15,15*'1.4 Øvrige forutsetninger'!$C$57+MAXA(0,'1.1 Alternativ A'!N223-15)*'1.4 Øvrige forutsetninger'!$C$58,'1.1 Alternativ A'!N223*'1.4 Øvrige forutsetninger'!$C$57)))),0)</f>
        <v>0</v>
      </c>
      <c r="N33" s="1">
        <f ca="1">IFERROR(IF('1.1 Alternativ A'!O223&gt;120,15*'1.4 Øvrige forutsetninger'!$C$57+15*'1.4 Øvrige forutsetninger'!$C$58+30*'1.4 Øvrige forutsetninger'!$C$59+60*'1.4 Øvrige forutsetninger'!$C$60+MAXA(0,'1.1 Alternativ A'!O223-120)*'1.4 Øvrige forutsetninger'!$C$61,IF('1.1 Alternativ A'!O223&gt;60,15*'1.4 Øvrige forutsetninger'!$C$57+15*'1.4 Øvrige forutsetninger'!$C$58+30*'1.4 Øvrige forutsetninger'!$C$59+MAXA(0,'1.1 Alternativ A'!O223-60)*'1.4 Øvrige forutsetninger'!$C$60,IF('1.1 Alternativ A'!O223&gt;30,15*'1.4 Øvrige forutsetninger'!$C$57+15*'1.4 Øvrige forutsetninger'!$C$58+MAXA(0,'1.1 Alternativ A'!O223-30)*'1.4 Øvrige forutsetninger'!$C$59,IF('1.1 Alternativ A'!O223&gt;15,15*'1.4 Øvrige forutsetninger'!$C$57+MAXA(0,'1.1 Alternativ A'!O223-15)*'1.4 Øvrige forutsetninger'!$C$58,'1.1 Alternativ A'!O223*'1.4 Øvrige forutsetninger'!$C$57)))),0)</f>
        <v>0</v>
      </c>
      <c r="O33" s="1">
        <f ca="1">IFERROR(IF('1.1 Alternativ A'!P223&gt;120,15*'1.4 Øvrige forutsetninger'!$C$57+15*'1.4 Øvrige forutsetninger'!$C$58+30*'1.4 Øvrige forutsetninger'!$C$59+60*'1.4 Øvrige forutsetninger'!$C$60+MAXA(0,'1.1 Alternativ A'!P223-120)*'1.4 Øvrige forutsetninger'!$C$61,IF('1.1 Alternativ A'!P223&gt;60,15*'1.4 Øvrige forutsetninger'!$C$57+15*'1.4 Øvrige forutsetninger'!$C$58+30*'1.4 Øvrige forutsetninger'!$C$59+MAXA(0,'1.1 Alternativ A'!P223-60)*'1.4 Øvrige forutsetninger'!$C$60,IF('1.1 Alternativ A'!P223&gt;30,15*'1.4 Øvrige forutsetninger'!$C$57+15*'1.4 Øvrige forutsetninger'!$C$58+MAXA(0,'1.1 Alternativ A'!P223-30)*'1.4 Øvrige forutsetninger'!$C$59,IF('1.1 Alternativ A'!P223&gt;15,15*'1.4 Øvrige forutsetninger'!$C$57+MAXA(0,'1.1 Alternativ A'!P223-15)*'1.4 Øvrige forutsetninger'!$C$58,'1.1 Alternativ A'!P223*'1.4 Øvrige forutsetninger'!$C$57)))),0)</f>
        <v>0</v>
      </c>
      <c r="P33" s="1">
        <f ca="1">IFERROR(IF('1.1 Alternativ A'!Q223&gt;120,15*'1.4 Øvrige forutsetninger'!$C$57+15*'1.4 Øvrige forutsetninger'!$C$58+30*'1.4 Øvrige forutsetninger'!$C$59+60*'1.4 Øvrige forutsetninger'!$C$60+MAXA(0,'1.1 Alternativ A'!Q223-120)*'1.4 Øvrige forutsetninger'!$C$61,IF('1.1 Alternativ A'!Q223&gt;60,15*'1.4 Øvrige forutsetninger'!$C$57+15*'1.4 Øvrige forutsetninger'!$C$58+30*'1.4 Øvrige forutsetninger'!$C$59+MAXA(0,'1.1 Alternativ A'!Q223-60)*'1.4 Øvrige forutsetninger'!$C$60,IF('1.1 Alternativ A'!Q223&gt;30,15*'1.4 Øvrige forutsetninger'!$C$57+15*'1.4 Øvrige forutsetninger'!$C$58+MAXA(0,'1.1 Alternativ A'!Q223-30)*'1.4 Øvrige forutsetninger'!$C$59,IF('1.1 Alternativ A'!Q223&gt;15,15*'1.4 Øvrige forutsetninger'!$C$57+MAXA(0,'1.1 Alternativ A'!Q223-15)*'1.4 Øvrige forutsetninger'!$C$58,'1.1 Alternativ A'!Q223*'1.4 Øvrige forutsetninger'!$C$57)))),0)</f>
        <v>0</v>
      </c>
      <c r="Q33" s="1">
        <f ca="1">IFERROR(IF('1.1 Alternativ A'!R223&gt;120,15*'1.4 Øvrige forutsetninger'!$C$57+15*'1.4 Øvrige forutsetninger'!$C$58+30*'1.4 Øvrige forutsetninger'!$C$59+60*'1.4 Øvrige forutsetninger'!$C$60+MAXA(0,'1.1 Alternativ A'!R223-120)*'1.4 Øvrige forutsetninger'!$C$61,IF('1.1 Alternativ A'!R223&gt;60,15*'1.4 Øvrige forutsetninger'!$C$57+15*'1.4 Øvrige forutsetninger'!$C$58+30*'1.4 Øvrige forutsetninger'!$C$59+MAXA(0,'1.1 Alternativ A'!R223-60)*'1.4 Øvrige forutsetninger'!$C$60,IF('1.1 Alternativ A'!R223&gt;30,15*'1.4 Øvrige forutsetninger'!$C$57+15*'1.4 Øvrige forutsetninger'!$C$58+MAXA(0,'1.1 Alternativ A'!R223-30)*'1.4 Øvrige forutsetninger'!$C$59,IF('1.1 Alternativ A'!R223&gt;15,15*'1.4 Øvrige forutsetninger'!$C$57+MAXA(0,'1.1 Alternativ A'!R223-15)*'1.4 Øvrige forutsetninger'!$C$58,'1.1 Alternativ A'!R223*'1.4 Øvrige forutsetninger'!$C$57)))),0)</f>
        <v>0</v>
      </c>
      <c r="R33" s="1">
        <f ca="1">IFERROR(IF('1.1 Alternativ A'!S223&gt;120,15*'1.4 Øvrige forutsetninger'!$C$57+15*'1.4 Øvrige forutsetninger'!$C$58+30*'1.4 Øvrige forutsetninger'!$C$59+60*'1.4 Øvrige forutsetninger'!$C$60+MAXA(0,'1.1 Alternativ A'!S223-120)*'1.4 Øvrige forutsetninger'!$C$61,IF('1.1 Alternativ A'!S223&gt;60,15*'1.4 Øvrige forutsetninger'!$C$57+15*'1.4 Øvrige forutsetninger'!$C$58+30*'1.4 Øvrige forutsetninger'!$C$59+MAXA(0,'1.1 Alternativ A'!S223-60)*'1.4 Øvrige forutsetninger'!$C$60,IF('1.1 Alternativ A'!S223&gt;30,15*'1.4 Øvrige forutsetninger'!$C$57+15*'1.4 Øvrige forutsetninger'!$C$58+MAXA(0,'1.1 Alternativ A'!S223-30)*'1.4 Øvrige forutsetninger'!$C$59,IF('1.1 Alternativ A'!S223&gt;15,15*'1.4 Øvrige forutsetninger'!$C$57+MAXA(0,'1.1 Alternativ A'!S223-15)*'1.4 Øvrige forutsetninger'!$C$58,'1.1 Alternativ A'!S223*'1.4 Øvrige forutsetninger'!$C$57)))),0)</f>
        <v>0</v>
      </c>
      <c r="S33" s="1">
        <f ca="1">IFERROR(IF('1.1 Alternativ A'!T223&gt;120,15*'1.4 Øvrige forutsetninger'!$C$57+15*'1.4 Øvrige forutsetninger'!$C$58+30*'1.4 Øvrige forutsetninger'!$C$59+60*'1.4 Øvrige forutsetninger'!$C$60+MAXA(0,'1.1 Alternativ A'!T223-120)*'1.4 Øvrige forutsetninger'!$C$61,IF('1.1 Alternativ A'!T223&gt;60,15*'1.4 Øvrige forutsetninger'!$C$57+15*'1.4 Øvrige forutsetninger'!$C$58+30*'1.4 Øvrige forutsetninger'!$C$59+MAXA(0,'1.1 Alternativ A'!T223-60)*'1.4 Øvrige forutsetninger'!$C$60,IF('1.1 Alternativ A'!T223&gt;30,15*'1.4 Øvrige forutsetninger'!$C$57+15*'1.4 Øvrige forutsetninger'!$C$58+MAXA(0,'1.1 Alternativ A'!T223-30)*'1.4 Øvrige forutsetninger'!$C$59,IF('1.1 Alternativ A'!T223&gt;15,15*'1.4 Øvrige forutsetninger'!$C$57+MAXA(0,'1.1 Alternativ A'!T223-15)*'1.4 Øvrige forutsetninger'!$C$58,'1.1 Alternativ A'!T223*'1.4 Øvrige forutsetninger'!$C$57)))),0)</f>
        <v>0</v>
      </c>
      <c r="T33" s="1">
        <f ca="1">IFERROR(IF('1.1 Alternativ A'!U223&gt;120,15*'1.4 Øvrige forutsetninger'!$C$57+15*'1.4 Øvrige forutsetninger'!$C$58+30*'1.4 Øvrige forutsetninger'!$C$59+60*'1.4 Øvrige forutsetninger'!$C$60+MAXA(0,'1.1 Alternativ A'!U223-120)*'1.4 Øvrige forutsetninger'!$C$61,IF('1.1 Alternativ A'!U223&gt;60,15*'1.4 Øvrige forutsetninger'!$C$57+15*'1.4 Øvrige forutsetninger'!$C$58+30*'1.4 Øvrige forutsetninger'!$C$59+MAXA(0,'1.1 Alternativ A'!U223-60)*'1.4 Øvrige forutsetninger'!$C$60,IF('1.1 Alternativ A'!U223&gt;30,15*'1.4 Øvrige forutsetninger'!$C$57+15*'1.4 Øvrige forutsetninger'!$C$58+MAXA(0,'1.1 Alternativ A'!U223-30)*'1.4 Øvrige forutsetninger'!$C$59,IF('1.1 Alternativ A'!U223&gt;15,15*'1.4 Øvrige forutsetninger'!$C$57+MAXA(0,'1.1 Alternativ A'!U223-15)*'1.4 Øvrige forutsetninger'!$C$58,'1.1 Alternativ A'!U223*'1.4 Øvrige forutsetninger'!$C$57)))),0)</f>
        <v>0</v>
      </c>
      <c r="U33" s="1">
        <f ca="1">IFERROR(IF('1.1 Alternativ A'!V223&gt;120,15*'1.4 Øvrige forutsetninger'!$C$57+15*'1.4 Øvrige forutsetninger'!$C$58+30*'1.4 Øvrige forutsetninger'!$C$59+60*'1.4 Øvrige forutsetninger'!$C$60+MAXA(0,'1.1 Alternativ A'!V223-120)*'1.4 Øvrige forutsetninger'!$C$61,IF('1.1 Alternativ A'!V223&gt;60,15*'1.4 Øvrige forutsetninger'!$C$57+15*'1.4 Øvrige forutsetninger'!$C$58+30*'1.4 Øvrige forutsetninger'!$C$59+MAXA(0,'1.1 Alternativ A'!V223-60)*'1.4 Øvrige forutsetninger'!$C$60,IF('1.1 Alternativ A'!V223&gt;30,15*'1.4 Øvrige forutsetninger'!$C$57+15*'1.4 Øvrige forutsetninger'!$C$58+MAXA(0,'1.1 Alternativ A'!V223-30)*'1.4 Øvrige forutsetninger'!$C$59,IF('1.1 Alternativ A'!V223&gt;15,15*'1.4 Øvrige forutsetninger'!$C$57+MAXA(0,'1.1 Alternativ A'!V223-15)*'1.4 Øvrige forutsetninger'!$C$58,'1.1 Alternativ A'!V223*'1.4 Øvrige forutsetninger'!$C$57)))),0)</f>
        <v>0</v>
      </c>
      <c r="V33" s="1">
        <f ca="1">IFERROR(IF('1.1 Alternativ A'!W223&gt;120,15*'1.4 Øvrige forutsetninger'!$C$57+15*'1.4 Øvrige forutsetninger'!$C$58+30*'1.4 Øvrige forutsetninger'!$C$59+60*'1.4 Øvrige forutsetninger'!$C$60+MAXA(0,'1.1 Alternativ A'!W223-120)*'1.4 Øvrige forutsetninger'!$C$61,IF('1.1 Alternativ A'!W223&gt;60,15*'1.4 Øvrige forutsetninger'!$C$57+15*'1.4 Øvrige forutsetninger'!$C$58+30*'1.4 Øvrige forutsetninger'!$C$59+MAXA(0,'1.1 Alternativ A'!W223-60)*'1.4 Øvrige forutsetninger'!$C$60,IF('1.1 Alternativ A'!W223&gt;30,15*'1.4 Øvrige forutsetninger'!$C$57+15*'1.4 Øvrige forutsetninger'!$C$58+MAXA(0,'1.1 Alternativ A'!W223-30)*'1.4 Øvrige forutsetninger'!$C$59,IF('1.1 Alternativ A'!W223&gt;15,15*'1.4 Øvrige forutsetninger'!$C$57+MAXA(0,'1.1 Alternativ A'!W223-15)*'1.4 Øvrige forutsetninger'!$C$58,'1.1 Alternativ A'!W223*'1.4 Øvrige forutsetninger'!$C$57)))),0)</f>
        <v>0</v>
      </c>
      <c r="W33" s="1">
        <f ca="1">IFERROR(IF('1.1 Alternativ A'!X223&gt;120,15*'1.4 Øvrige forutsetninger'!$C$57+15*'1.4 Øvrige forutsetninger'!$C$58+30*'1.4 Øvrige forutsetninger'!$C$59+60*'1.4 Øvrige forutsetninger'!$C$60+MAXA(0,'1.1 Alternativ A'!X223-120)*'1.4 Øvrige forutsetninger'!$C$61,IF('1.1 Alternativ A'!X223&gt;60,15*'1.4 Øvrige forutsetninger'!$C$57+15*'1.4 Øvrige forutsetninger'!$C$58+30*'1.4 Øvrige forutsetninger'!$C$59+MAXA(0,'1.1 Alternativ A'!X223-60)*'1.4 Øvrige forutsetninger'!$C$60,IF('1.1 Alternativ A'!X223&gt;30,15*'1.4 Øvrige forutsetninger'!$C$57+15*'1.4 Øvrige forutsetninger'!$C$58+MAXA(0,'1.1 Alternativ A'!X223-30)*'1.4 Øvrige forutsetninger'!$C$59,IF('1.1 Alternativ A'!X223&gt;15,15*'1.4 Øvrige forutsetninger'!$C$57+MAXA(0,'1.1 Alternativ A'!X223-15)*'1.4 Øvrige forutsetninger'!$C$58,'1.1 Alternativ A'!X223*'1.4 Øvrige forutsetninger'!$C$57)))),0)</f>
        <v>0</v>
      </c>
      <c r="X33" s="1">
        <f ca="1">IFERROR(IF('1.1 Alternativ A'!Y223&gt;120,15*'1.4 Øvrige forutsetninger'!$C$57+15*'1.4 Øvrige forutsetninger'!$C$58+30*'1.4 Øvrige forutsetninger'!$C$59+60*'1.4 Øvrige forutsetninger'!$C$60+MAXA(0,'1.1 Alternativ A'!Y223-120)*'1.4 Øvrige forutsetninger'!$C$61,IF('1.1 Alternativ A'!Y223&gt;60,15*'1.4 Øvrige forutsetninger'!$C$57+15*'1.4 Øvrige forutsetninger'!$C$58+30*'1.4 Øvrige forutsetninger'!$C$59+MAXA(0,'1.1 Alternativ A'!Y223-60)*'1.4 Øvrige forutsetninger'!$C$60,IF('1.1 Alternativ A'!Y223&gt;30,15*'1.4 Øvrige forutsetninger'!$C$57+15*'1.4 Øvrige forutsetninger'!$C$58+MAXA(0,'1.1 Alternativ A'!Y223-30)*'1.4 Øvrige forutsetninger'!$C$59,IF('1.1 Alternativ A'!Y223&gt;15,15*'1.4 Øvrige forutsetninger'!$C$57+MAXA(0,'1.1 Alternativ A'!Y223-15)*'1.4 Øvrige forutsetninger'!$C$58,'1.1 Alternativ A'!Y223*'1.4 Øvrige forutsetninger'!$C$57)))),0)</f>
        <v>0</v>
      </c>
      <c r="Y33" s="1">
        <f ca="1">IFERROR(IF('1.1 Alternativ A'!Z223&gt;120,15*'1.4 Øvrige forutsetninger'!$C$57+15*'1.4 Øvrige forutsetninger'!$C$58+30*'1.4 Øvrige forutsetninger'!$C$59+60*'1.4 Øvrige forutsetninger'!$C$60+MAXA(0,'1.1 Alternativ A'!Z223-120)*'1.4 Øvrige forutsetninger'!$C$61,IF('1.1 Alternativ A'!Z223&gt;60,15*'1.4 Øvrige forutsetninger'!$C$57+15*'1.4 Øvrige forutsetninger'!$C$58+30*'1.4 Øvrige forutsetninger'!$C$59+MAXA(0,'1.1 Alternativ A'!Z223-60)*'1.4 Øvrige forutsetninger'!$C$60,IF('1.1 Alternativ A'!Z223&gt;30,15*'1.4 Øvrige forutsetninger'!$C$57+15*'1.4 Øvrige forutsetninger'!$C$58+MAXA(0,'1.1 Alternativ A'!Z223-30)*'1.4 Øvrige forutsetninger'!$C$59,IF('1.1 Alternativ A'!Z223&gt;15,15*'1.4 Øvrige forutsetninger'!$C$57+MAXA(0,'1.1 Alternativ A'!Z223-15)*'1.4 Øvrige forutsetninger'!$C$58,'1.1 Alternativ A'!Z223*'1.4 Øvrige forutsetninger'!$C$57)))),0)</f>
        <v>0</v>
      </c>
      <c r="Z33" s="1">
        <f ca="1">IFERROR(IF('1.1 Alternativ A'!AA223&gt;120,15*'1.4 Øvrige forutsetninger'!$C$57+15*'1.4 Øvrige forutsetninger'!$C$58+30*'1.4 Øvrige forutsetninger'!$C$59+60*'1.4 Øvrige forutsetninger'!$C$60+MAXA(0,'1.1 Alternativ A'!AA223-120)*'1.4 Øvrige forutsetninger'!$C$61,IF('1.1 Alternativ A'!AA223&gt;60,15*'1.4 Øvrige forutsetninger'!$C$57+15*'1.4 Øvrige forutsetninger'!$C$58+30*'1.4 Øvrige forutsetninger'!$C$59+MAXA(0,'1.1 Alternativ A'!AA223-60)*'1.4 Øvrige forutsetninger'!$C$60,IF('1.1 Alternativ A'!AA223&gt;30,15*'1.4 Øvrige forutsetninger'!$C$57+15*'1.4 Øvrige forutsetninger'!$C$58+MAXA(0,'1.1 Alternativ A'!AA223-30)*'1.4 Øvrige forutsetninger'!$C$59,IF('1.1 Alternativ A'!AA223&gt;15,15*'1.4 Øvrige forutsetninger'!$C$57+MAXA(0,'1.1 Alternativ A'!AA223-15)*'1.4 Øvrige forutsetninger'!$C$58,'1.1 Alternativ A'!AA223*'1.4 Øvrige forutsetninger'!$C$57)))),0)</f>
        <v>0</v>
      </c>
      <c r="AA33" s="1">
        <f ca="1">IFERROR(IF('1.1 Alternativ A'!AB223&gt;120,15*'1.4 Øvrige forutsetninger'!$C$57+15*'1.4 Øvrige forutsetninger'!$C$58+30*'1.4 Øvrige forutsetninger'!$C$59+60*'1.4 Øvrige forutsetninger'!$C$60+MAXA(0,'1.1 Alternativ A'!AB223-120)*'1.4 Øvrige forutsetninger'!$C$61,IF('1.1 Alternativ A'!AB223&gt;60,15*'1.4 Øvrige forutsetninger'!$C$57+15*'1.4 Øvrige forutsetninger'!$C$58+30*'1.4 Øvrige forutsetninger'!$C$59+MAXA(0,'1.1 Alternativ A'!AB223-60)*'1.4 Øvrige forutsetninger'!$C$60,IF('1.1 Alternativ A'!AB223&gt;30,15*'1.4 Øvrige forutsetninger'!$C$57+15*'1.4 Øvrige forutsetninger'!$C$58+MAXA(0,'1.1 Alternativ A'!AB223-30)*'1.4 Øvrige forutsetninger'!$C$59,IF('1.1 Alternativ A'!AB223&gt;15,15*'1.4 Øvrige forutsetninger'!$C$57+MAXA(0,'1.1 Alternativ A'!AB223-15)*'1.4 Øvrige forutsetninger'!$C$58,'1.1 Alternativ A'!AB223*'1.4 Øvrige forutsetninger'!$C$57)))),0)</f>
        <v>0</v>
      </c>
      <c r="AB33" s="1">
        <f ca="1">IFERROR(IF('1.1 Alternativ A'!AC223&gt;120,15*'1.4 Øvrige forutsetninger'!$C$57+15*'1.4 Øvrige forutsetninger'!$C$58+30*'1.4 Øvrige forutsetninger'!$C$59+60*'1.4 Øvrige forutsetninger'!$C$60+MAXA(0,'1.1 Alternativ A'!AC223-120)*'1.4 Øvrige forutsetninger'!$C$61,IF('1.1 Alternativ A'!AC223&gt;60,15*'1.4 Øvrige forutsetninger'!$C$57+15*'1.4 Øvrige forutsetninger'!$C$58+30*'1.4 Øvrige forutsetninger'!$C$59+MAXA(0,'1.1 Alternativ A'!AC223-60)*'1.4 Øvrige forutsetninger'!$C$60,IF('1.1 Alternativ A'!AC223&gt;30,15*'1.4 Øvrige forutsetninger'!$C$57+15*'1.4 Øvrige forutsetninger'!$C$58+MAXA(0,'1.1 Alternativ A'!AC223-30)*'1.4 Øvrige forutsetninger'!$C$59,IF('1.1 Alternativ A'!AC223&gt;15,15*'1.4 Øvrige forutsetninger'!$C$57+MAXA(0,'1.1 Alternativ A'!AC223-15)*'1.4 Øvrige forutsetninger'!$C$58,'1.1 Alternativ A'!AC223*'1.4 Øvrige forutsetninger'!$C$57)))),0)</f>
        <v>0</v>
      </c>
      <c r="AC33" s="1">
        <f ca="1">IFERROR(IF('1.1 Alternativ A'!AD223&gt;120,15*'1.4 Øvrige forutsetninger'!$C$57+15*'1.4 Øvrige forutsetninger'!$C$58+30*'1.4 Øvrige forutsetninger'!$C$59+60*'1.4 Øvrige forutsetninger'!$C$60+MAXA(0,'1.1 Alternativ A'!AD223-120)*'1.4 Øvrige forutsetninger'!$C$61,IF('1.1 Alternativ A'!AD223&gt;60,15*'1.4 Øvrige forutsetninger'!$C$57+15*'1.4 Øvrige forutsetninger'!$C$58+30*'1.4 Øvrige forutsetninger'!$C$59+MAXA(0,'1.1 Alternativ A'!AD223-60)*'1.4 Øvrige forutsetninger'!$C$60,IF('1.1 Alternativ A'!AD223&gt;30,15*'1.4 Øvrige forutsetninger'!$C$57+15*'1.4 Øvrige forutsetninger'!$C$58+MAXA(0,'1.1 Alternativ A'!AD223-30)*'1.4 Øvrige forutsetninger'!$C$59,IF('1.1 Alternativ A'!AD223&gt;15,15*'1.4 Øvrige forutsetninger'!$C$57+MAXA(0,'1.1 Alternativ A'!AD223-15)*'1.4 Øvrige forutsetninger'!$C$58,'1.1 Alternativ A'!AD223*'1.4 Øvrige forutsetninger'!$C$57)))),0)</f>
        <v>0</v>
      </c>
      <c r="AD33" s="1">
        <f ca="1">IFERROR(IF('1.1 Alternativ A'!AE223&gt;120,15*'1.4 Øvrige forutsetninger'!$C$57+15*'1.4 Øvrige forutsetninger'!$C$58+30*'1.4 Øvrige forutsetninger'!$C$59+60*'1.4 Øvrige forutsetninger'!$C$60+MAXA(0,'1.1 Alternativ A'!AE223-120)*'1.4 Øvrige forutsetninger'!$C$61,IF('1.1 Alternativ A'!AE223&gt;60,15*'1.4 Øvrige forutsetninger'!$C$57+15*'1.4 Øvrige forutsetninger'!$C$58+30*'1.4 Øvrige forutsetninger'!$C$59+MAXA(0,'1.1 Alternativ A'!AE223-60)*'1.4 Øvrige forutsetninger'!$C$60,IF('1.1 Alternativ A'!AE223&gt;30,15*'1.4 Øvrige forutsetninger'!$C$57+15*'1.4 Øvrige forutsetninger'!$C$58+MAXA(0,'1.1 Alternativ A'!AE223-30)*'1.4 Øvrige forutsetninger'!$C$59,IF('1.1 Alternativ A'!AE223&gt;15,15*'1.4 Øvrige forutsetninger'!$C$57+MAXA(0,'1.1 Alternativ A'!AE223-15)*'1.4 Øvrige forutsetninger'!$C$58,'1.1 Alternativ A'!AE223*'1.4 Øvrige forutsetninger'!$C$57)))),0)</f>
        <v>0</v>
      </c>
      <c r="AE33" s="1">
        <f ca="1">IFERROR(IF('1.1 Alternativ A'!AF223&gt;120,15*'1.4 Øvrige forutsetninger'!$C$57+15*'1.4 Øvrige forutsetninger'!$C$58+30*'1.4 Øvrige forutsetninger'!$C$59+60*'1.4 Øvrige forutsetninger'!$C$60+MAXA(0,'1.1 Alternativ A'!AF223-120)*'1.4 Øvrige forutsetninger'!$C$61,IF('1.1 Alternativ A'!AF223&gt;60,15*'1.4 Øvrige forutsetninger'!$C$57+15*'1.4 Øvrige forutsetninger'!$C$58+30*'1.4 Øvrige forutsetninger'!$C$59+MAXA(0,'1.1 Alternativ A'!AF223-60)*'1.4 Øvrige forutsetninger'!$C$60,IF('1.1 Alternativ A'!AF223&gt;30,15*'1.4 Øvrige forutsetninger'!$C$57+15*'1.4 Øvrige forutsetninger'!$C$58+MAXA(0,'1.1 Alternativ A'!AF223-30)*'1.4 Øvrige forutsetninger'!$C$59,IF('1.1 Alternativ A'!AF223&gt;15,15*'1.4 Øvrige forutsetninger'!$C$57+MAXA(0,'1.1 Alternativ A'!AF223-15)*'1.4 Øvrige forutsetninger'!$C$58,'1.1 Alternativ A'!AF223*'1.4 Øvrige forutsetninger'!$C$57)))),0)</f>
        <v>0</v>
      </c>
      <c r="AF33" s="1">
        <f ca="1">IFERROR(IF('1.1 Alternativ A'!AG223&gt;120,15*'1.4 Øvrige forutsetninger'!$C$57+15*'1.4 Øvrige forutsetninger'!$C$58+30*'1.4 Øvrige forutsetninger'!$C$59+60*'1.4 Øvrige forutsetninger'!$C$60+MAXA(0,'1.1 Alternativ A'!AG223-120)*'1.4 Øvrige forutsetninger'!$C$61,IF('1.1 Alternativ A'!AG223&gt;60,15*'1.4 Øvrige forutsetninger'!$C$57+15*'1.4 Øvrige forutsetninger'!$C$58+30*'1.4 Øvrige forutsetninger'!$C$59+MAXA(0,'1.1 Alternativ A'!AG223-60)*'1.4 Øvrige forutsetninger'!$C$60,IF('1.1 Alternativ A'!AG223&gt;30,15*'1.4 Øvrige forutsetninger'!$C$57+15*'1.4 Øvrige forutsetninger'!$C$58+MAXA(0,'1.1 Alternativ A'!AG223-30)*'1.4 Øvrige forutsetninger'!$C$59,IF('1.1 Alternativ A'!AG223&gt;15,15*'1.4 Øvrige forutsetninger'!$C$57+MAXA(0,'1.1 Alternativ A'!AG223-15)*'1.4 Øvrige forutsetninger'!$C$58,'1.1 Alternativ A'!AG223*'1.4 Øvrige forutsetninger'!$C$57)))),0)</f>
        <v>0</v>
      </c>
    </row>
    <row r="34" spans="2:51" x14ac:dyDescent="0.2">
      <c r="B34" s="1" t="str">
        <f ca="1">IF(OFFSET('1.1 Alternativ A'!$E$19,0,ROW()-ROW($B$12))&gt;0,OFFSET('1.1 Alternativ A'!$E$19,0,ROW()-ROW($B$12)),"")</f>
        <v/>
      </c>
      <c r="C34" s="1">
        <f ca="1">IFERROR(IF('1.1 Alternativ A'!D224&gt;120,15*'1.4 Øvrige forutsetninger'!$C$57+15*'1.4 Øvrige forutsetninger'!$C$58+30*'1.4 Øvrige forutsetninger'!$C$59+60*'1.4 Øvrige forutsetninger'!$C$60+MAXA(0,'1.1 Alternativ A'!D224-120)*'1.4 Øvrige forutsetninger'!$C$61,IF('1.1 Alternativ A'!D224&gt;60,15*'1.4 Øvrige forutsetninger'!$C$57+15*'1.4 Øvrige forutsetninger'!$C$58+30*'1.4 Øvrige forutsetninger'!$C$59+MAXA(0,'1.1 Alternativ A'!D224-60)*'1.4 Øvrige forutsetninger'!$C$60,IF('1.1 Alternativ A'!D224&gt;30,15*'1.4 Øvrige forutsetninger'!$C$57+15*'1.4 Øvrige forutsetninger'!$C$58+MAXA(0,'1.1 Alternativ A'!D224-30)*'1.4 Øvrige forutsetninger'!$C$59,IF('1.1 Alternativ A'!D224&gt;15,15*'1.4 Øvrige forutsetninger'!$C$57+MAXA(0,'1.1 Alternativ A'!D224-15)*'1.4 Øvrige forutsetninger'!$C$58,'1.1 Alternativ A'!D224*'1.4 Øvrige forutsetninger'!$C$57)))),0)</f>
        <v>0</v>
      </c>
      <c r="D34" s="1">
        <f ca="1">IFERROR(IF('1.1 Alternativ A'!E224&gt;120,15*'1.4 Øvrige forutsetninger'!$C$57+15*'1.4 Øvrige forutsetninger'!$C$58+30*'1.4 Øvrige forutsetninger'!$C$59+60*'1.4 Øvrige forutsetninger'!$C$60+MAXA(0,'1.1 Alternativ A'!E224-120)*'1.4 Øvrige forutsetninger'!$C$61,IF('1.1 Alternativ A'!E224&gt;60,15*'1.4 Øvrige forutsetninger'!$C$57+15*'1.4 Øvrige forutsetninger'!$C$58+30*'1.4 Øvrige forutsetninger'!$C$59+MAXA(0,'1.1 Alternativ A'!E224-60)*'1.4 Øvrige forutsetninger'!$C$60,IF('1.1 Alternativ A'!E224&gt;30,15*'1.4 Øvrige forutsetninger'!$C$57+15*'1.4 Øvrige forutsetninger'!$C$58+MAXA(0,'1.1 Alternativ A'!E224-30)*'1.4 Øvrige forutsetninger'!$C$59,IF('1.1 Alternativ A'!E224&gt;15,15*'1.4 Øvrige forutsetninger'!$C$57+MAXA(0,'1.1 Alternativ A'!E224-15)*'1.4 Øvrige forutsetninger'!$C$58,'1.1 Alternativ A'!E224*'1.4 Øvrige forutsetninger'!$C$57)))),0)</f>
        <v>0</v>
      </c>
      <c r="E34" s="1">
        <f ca="1">IFERROR(IF('1.1 Alternativ A'!F224&gt;120,15*'1.4 Øvrige forutsetninger'!$C$57+15*'1.4 Øvrige forutsetninger'!$C$58+30*'1.4 Øvrige forutsetninger'!$C$59+60*'1.4 Øvrige forutsetninger'!$C$60+MAXA(0,'1.1 Alternativ A'!F224-120)*'1.4 Øvrige forutsetninger'!$C$61,IF('1.1 Alternativ A'!F224&gt;60,15*'1.4 Øvrige forutsetninger'!$C$57+15*'1.4 Øvrige forutsetninger'!$C$58+30*'1.4 Øvrige forutsetninger'!$C$59+MAXA(0,'1.1 Alternativ A'!F224-60)*'1.4 Øvrige forutsetninger'!$C$60,IF('1.1 Alternativ A'!F224&gt;30,15*'1.4 Øvrige forutsetninger'!$C$57+15*'1.4 Øvrige forutsetninger'!$C$58+MAXA(0,'1.1 Alternativ A'!F224-30)*'1.4 Øvrige forutsetninger'!$C$59,IF('1.1 Alternativ A'!F224&gt;15,15*'1.4 Øvrige forutsetninger'!$C$57+MAXA(0,'1.1 Alternativ A'!F224-15)*'1.4 Øvrige forutsetninger'!$C$58,'1.1 Alternativ A'!F224*'1.4 Øvrige forutsetninger'!$C$57)))),0)</f>
        <v>0</v>
      </c>
      <c r="F34" s="1">
        <f ca="1">IFERROR(IF('1.1 Alternativ A'!G224&gt;120,15*'1.4 Øvrige forutsetninger'!$C$57+15*'1.4 Øvrige forutsetninger'!$C$58+30*'1.4 Øvrige forutsetninger'!$C$59+60*'1.4 Øvrige forutsetninger'!$C$60+MAXA(0,'1.1 Alternativ A'!G224-120)*'1.4 Øvrige forutsetninger'!$C$61,IF('1.1 Alternativ A'!G224&gt;60,15*'1.4 Øvrige forutsetninger'!$C$57+15*'1.4 Øvrige forutsetninger'!$C$58+30*'1.4 Øvrige forutsetninger'!$C$59+MAXA(0,'1.1 Alternativ A'!G224-60)*'1.4 Øvrige forutsetninger'!$C$60,IF('1.1 Alternativ A'!G224&gt;30,15*'1.4 Øvrige forutsetninger'!$C$57+15*'1.4 Øvrige forutsetninger'!$C$58+MAXA(0,'1.1 Alternativ A'!G224-30)*'1.4 Øvrige forutsetninger'!$C$59,IF('1.1 Alternativ A'!G224&gt;15,15*'1.4 Øvrige forutsetninger'!$C$57+MAXA(0,'1.1 Alternativ A'!G224-15)*'1.4 Øvrige forutsetninger'!$C$58,'1.1 Alternativ A'!G224*'1.4 Øvrige forutsetninger'!$C$57)))),0)</f>
        <v>0</v>
      </c>
      <c r="G34" s="1">
        <f ca="1">IFERROR(IF('1.1 Alternativ A'!H224&gt;120,15*'1.4 Øvrige forutsetninger'!$C$57+15*'1.4 Øvrige forutsetninger'!$C$58+30*'1.4 Øvrige forutsetninger'!$C$59+60*'1.4 Øvrige forutsetninger'!$C$60+MAXA(0,'1.1 Alternativ A'!H224-120)*'1.4 Øvrige forutsetninger'!$C$61,IF('1.1 Alternativ A'!H224&gt;60,15*'1.4 Øvrige forutsetninger'!$C$57+15*'1.4 Øvrige forutsetninger'!$C$58+30*'1.4 Øvrige forutsetninger'!$C$59+MAXA(0,'1.1 Alternativ A'!H224-60)*'1.4 Øvrige forutsetninger'!$C$60,IF('1.1 Alternativ A'!H224&gt;30,15*'1.4 Øvrige forutsetninger'!$C$57+15*'1.4 Øvrige forutsetninger'!$C$58+MAXA(0,'1.1 Alternativ A'!H224-30)*'1.4 Øvrige forutsetninger'!$C$59,IF('1.1 Alternativ A'!H224&gt;15,15*'1.4 Øvrige forutsetninger'!$C$57+MAXA(0,'1.1 Alternativ A'!H224-15)*'1.4 Øvrige forutsetninger'!$C$58,'1.1 Alternativ A'!H224*'1.4 Øvrige forutsetninger'!$C$57)))),0)</f>
        <v>0</v>
      </c>
      <c r="H34" s="1">
        <f ca="1">IFERROR(IF('1.1 Alternativ A'!I224&gt;120,15*'1.4 Øvrige forutsetninger'!$C$57+15*'1.4 Øvrige forutsetninger'!$C$58+30*'1.4 Øvrige forutsetninger'!$C$59+60*'1.4 Øvrige forutsetninger'!$C$60+MAXA(0,'1.1 Alternativ A'!I224-120)*'1.4 Øvrige forutsetninger'!$C$61,IF('1.1 Alternativ A'!I224&gt;60,15*'1.4 Øvrige forutsetninger'!$C$57+15*'1.4 Øvrige forutsetninger'!$C$58+30*'1.4 Øvrige forutsetninger'!$C$59+MAXA(0,'1.1 Alternativ A'!I224-60)*'1.4 Øvrige forutsetninger'!$C$60,IF('1.1 Alternativ A'!I224&gt;30,15*'1.4 Øvrige forutsetninger'!$C$57+15*'1.4 Øvrige forutsetninger'!$C$58+MAXA(0,'1.1 Alternativ A'!I224-30)*'1.4 Øvrige forutsetninger'!$C$59,IF('1.1 Alternativ A'!I224&gt;15,15*'1.4 Øvrige forutsetninger'!$C$57+MAXA(0,'1.1 Alternativ A'!I224-15)*'1.4 Øvrige forutsetninger'!$C$58,'1.1 Alternativ A'!I224*'1.4 Øvrige forutsetninger'!$C$57)))),0)</f>
        <v>0</v>
      </c>
      <c r="I34" s="1">
        <f ca="1">IFERROR(IF('1.1 Alternativ A'!J224&gt;120,15*'1.4 Øvrige forutsetninger'!$C$57+15*'1.4 Øvrige forutsetninger'!$C$58+30*'1.4 Øvrige forutsetninger'!$C$59+60*'1.4 Øvrige forutsetninger'!$C$60+MAXA(0,'1.1 Alternativ A'!J224-120)*'1.4 Øvrige forutsetninger'!$C$61,IF('1.1 Alternativ A'!J224&gt;60,15*'1.4 Øvrige forutsetninger'!$C$57+15*'1.4 Øvrige forutsetninger'!$C$58+30*'1.4 Øvrige forutsetninger'!$C$59+MAXA(0,'1.1 Alternativ A'!J224-60)*'1.4 Øvrige forutsetninger'!$C$60,IF('1.1 Alternativ A'!J224&gt;30,15*'1.4 Øvrige forutsetninger'!$C$57+15*'1.4 Øvrige forutsetninger'!$C$58+MAXA(0,'1.1 Alternativ A'!J224-30)*'1.4 Øvrige forutsetninger'!$C$59,IF('1.1 Alternativ A'!J224&gt;15,15*'1.4 Øvrige forutsetninger'!$C$57+MAXA(0,'1.1 Alternativ A'!J224-15)*'1.4 Øvrige forutsetninger'!$C$58,'1.1 Alternativ A'!J224*'1.4 Øvrige forutsetninger'!$C$57)))),0)</f>
        <v>0</v>
      </c>
      <c r="J34" s="1">
        <f ca="1">IFERROR(IF('1.1 Alternativ A'!K224&gt;120,15*'1.4 Øvrige forutsetninger'!$C$57+15*'1.4 Øvrige forutsetninger'!$C$58+30*'1.4 Øvrige forutsetninger'!$C$59+60*'1.4 Øvrige forutsetninger'!$C$60+MAXA(0,'1.1 Alternativ A'!K224-120)*'1.4 Øvrige forutsetninger'!$C$61,IF('1.1 Alternativ A'!K224&gt;60,15*'1.4 Øvrige forutsetninger'!$C$57+15*'1.4 Øvrige forutsetninger'!$C$58+30*'1.4 Øvrige forutsetninger'!$C$59+MAXA(0,'1.1 Alternativ A'!K224-60)*'1.4 Øvrige forutsetninger'!$C$60,IF('1.1 Alternativ A'!K224&gt;30,15*'1.4 Øvrige forutsetninger'!$C$57+15*'1.4 Øvrige forutsetninger'!$C$58+MAXA(0,'1.1 Alternativ A'!K224-30)*'1.4 Øvrige forutsetninger'!$C$59,IF('1.1 Alternativ A'!K224&gt;15,15*'1.4 Øvrige forutsetninger'!$C$57+MAXA(0,'1.1 Alternativ A'!K224-15)*'1.4 Øvrige forutsetninger'!$C$58,'1.1 Alternativ A'!K224*'1.4 Øvrige forutsetninger'!$C$57)))),0)</f>
        <v>0</v>
      </c>
      <c r="K34" s="1">
        <f ca="1">IFERROR(IF('1.1 Alternativ A'!L224&gt;120,15*'1.4 Øvrige forutsetninger'!$C$57+15*'1.4 Øvrige forutsetninger'!$C$58+30*'1.4 Øvrige forutsetninger'!$C$59+60*'1.4 Øvrige forutsetninger'!$C$60+MAXA(0,'1.1 Alternativ A'!L224-120)*'1.4 Øvrige forutsetninger'!$C$61,IF('1.1 Alternativ A'!L224&gt;60,15*'1.4 Øvrige forutsetninger'!$C$57+15*'1.4 Øvrige forutsetninger'!$C$58+30*'1.4 Øvrige forutsetninger'!$C$59+MAXA(0,'1.1 Alternativ A'!L224-60)*'1.4 Øvrige forutsetninger'!$C$60,IF('1.1 Alternativ A'!L224&gt;30,15*'1.4 Øvrige forutsetninger'!$C$57+15*'1.4 Øvrige forutsetninger'!$C$58+MAXA(0,'1.1 Alternativ A'!L224-30)*'1.4 Øvrige forutsetninger'!$C$59,IF('1.1 Alternativ A'!L224&gt;15,15*'1.4 Øvrige forutsetninger'!$C$57+MAXA(0,'1.1 Alternativ A'!L224-15)*'1.4 Øvrige forutsetninger'!$C$58,'1.1 Alternativ A'!L224*'1.4 Øvrige forutsetninger'!$C$57)))),0)</f>
        <v>0</v>
      </c>
      <c r="L34" s="1">
        <f ca="1">IFERROR(IF('1.1 Alternativ A'!M224&gt;120,15*'1.4 Øvrige forutsetninger'!$C$57+15*'1.4 Øvrige forutsetninger'!$C$58+30*'1.4 Øvrige forutsetninger'!$C$59+60*'1.4 Øvrige forutsetninger'!$C$60+MAXA(0,'1.1 Alternativ A'!M224-120)*'1.4 Øvrige forutsetninger'!$C$61,IF('1.1 Alternativ A'!M224&gt;60,15*'1.4 Øvrige forutsetninger'!$C$57+15*'1.4 Øvrige forutsetninger'!$C$58+30*'1.4 Øvrige forutsetninger'!$C$59+MAXA(0,'1.1 Alternativ A'!M224-60)*'1.4 Øvrige forutsetninger'!$C$60,IF('1.1 Alternativ A'!M224&gt;30,15*'1.4 Øvrige forutsetninger'!$C$57+15*'1.4 Øvrige forutsetninger'!$C$58+MAXA(0,'1.1 Alternativ A'!M224-30)*'1.4 Øvrige forutsetninger'!$C$59,IF('1.1 Alternativ A'!M224&gt;15,15*'1.4 Øvrige forutsetninger'!$C$57+MAXA(0,'1.1 Alternativ A'!M224-15)*'1.4 Øvrige forutsetninger'!$C$58,'1.1 Alternativ A'!M224*'1.4 Øvrige forutsetninger'!$C$57)))),0)</f>
        <v>0</v>
      </c>
      <c r="M34" s="1">
        <f ca="1">IFERROR(IF('1.1 Alternativ A'!N224&gt;120,15*'1.4 Øvrige forutsetninger'!$C$57+15*'1.4 Øvrige forutsetninger'!$C$58+30*'1.4 Øvrige forutsetninger'!$C$59+60*'1.4 Øvrige forutsetninger'!$C$60+MAXA(0,'1.1 Alternativ A'!N224-120)*'1.4 Øvrige forutsetninger'!$C$61,IF('1.1 Alternativ A'!N224&gt;60,15*'1.4 Øvrige forutsetninger'!$C$57+15*'1.4 Øvrige forutsetninger'!$C$58+30*'1.4 Øvrige forutsetninger'!$C$59+MAXA(0,'1.1 Alternativ A'!N224-60)*'1.4 Øvrige forutsetninger'!$C$60,IF('1.1 Alternativ A'!N224&gt;30,15*'1.4 Øvrige forutsetninger'!$C$57+15*'1.4 Øvrige forutsetninger'!$C$58+MAXA(0,'1.1 Alternativ A'!N224-30)*'1.4 Øvrige forutsetninger'!$C$59,IF('1.1 Alternativ A'!N224&gt;15,15*'1.4 Øvrige forutsetninger'!$C$57+MAXA(0,'1.1 Alternativ A'!N224-15)*'1.4 Øvrige forutsetninger'!$C$58,'1.1 Alternativ A'!N224*'1.4 Øvrige forutsetninger'!$C$57)))),0)</f>
        <v>0</v>
      </c>
      <c r="N34" s="1">
        <f ca="1">IFERROR(IF('1.1 Alternativ A'!O224&gt;120,15*'1.4 Øvrige forutsetninger'!$C$57+15*'1.4 Øvrige forutsetninger'!$C$58+30*'1.4 Øvrige forutsetninger'!$C$59+60*'1.4 Øvrige forutsetninger'!$C$60+MAXA(0,'1.1 Alternativ A'!O224-120)*'1.4 Øvrige forutsetninger'!$C$61,IF('1.1 Alternativ A'!O224&gt;60,15*'1.4 Øvrige forutsetninger'!$C$57+15*'1.4 Øvrige forutsetninger'!$C$58+30*'1.4 Øvrige forutsetninger'!$C$59+MAXA(0,'1.1 Alternativ A'!O224-60)*'1.4 Øvrige forutsetninger'!$C$60,IF('1.1 Alternativ A'!O224&gt;30,15*'1.4 Øvrige forutsetninger'!$C$57+15*'1.4 Øvrige forutsetninger'!$C$58+MAXA(0,'1.1 Alternativ A'!O224-30)*'1.4 Øvrige forutsetninger'!$C$59,IF('1.1 Alternativ A'!O224&gt;15,15*'1.4 Øvrige forutsetninger'!$C$57+MAXA(0,'1.1 Alternativ A'!O224-15)*'1.4 Øvrige forutsetninger'!$C$58,'1.1 Alternativ A'!O224*'1.4 Øvrige forutsetninger'!$C$57)))),0)</f>
        <v>0</v>
      </c>
      <c r="O34" s="1">
        <f ca="1">IFERROR(IF('1.1 Alternativ A'!P224&gt;120,15*'1.4 Øvrige forutsetninger'!$C$57+15*'1.4 Øvrige forutsetninger'!$C$58+30*'1.4 Øvrige forutsetninger'!$C$59+60*'1.4 Øvrige forutsetninger'!$C$60+MAXA(0,'1.1 Alternativ A'!P224-120)*'1.4 Øvrige forutsetninger'!$C$61,IF('1.1 Alternativ A'!P224&gt;60,15*'1.4 Øvrige forutsetninger'!$C$57+15*'1.4 Øvrige forutsetninger'!$C$58+30*'1.4 Øvrige forutsetninger'!$C$59+MAXA(0,'1.1 Alternativ A'!P224-60)*'1.4 Øvrige forutsetninger'!$C$60,IF('1.1 Alternativ A'!P224&gt;30,15*'1.4 Øvrige forutsetninger'!$C$57+15*'1.4 Øvrige forutsetninger'!$C$58+MAXA(0,'1.1 Alternativ A'!P224-30)*'1.4 Øvrige forutsetninger'!$C$59,IF('1.1 Alternativ A'!P224&gt;15,15*'1.4 Øvrige forutsetninger'!$C$57+MAXA(0,'1.1 Alternativ A'!P224-15)*'1.4 Øvrige forutsetninger'!$C$58,'1.1 Alternativ A'!P224*'1.4 Øvrige forutsetninger'!$C$57)))),0)</f>
        <v>0</v>
      </c>
      <c r="P34" s="1">
        <f ca="1">IFERROR(IF('1.1 Alternativ A'!Q224&gt;120,15*'1.4 Øvrige forutsetninger'!$C$57+15*'1.4 Øvrige forutsetninger'!$C$58+30*'1.4 Øvrige forutsetninger'!$C$59+60*'1.4 Øvrige forutsetninger'!$C$60+MAXA(0,'1.1 Alternativ A'!Q224-120)*'1.4 Øvrige forutsetninger'!$C$61,IF('1.1 Alternativ A'!Q224&gt;60,15*'1.4 Øvrige forutsetninger'!$C$57+15*'1.4 Øvrige forutsetninger'!$C$58+30*'1.4 Øvrige forutsetninger'!$C$59+MAXA(0,'1.1 Alternativ A'!Q224-60)*'1.4 Øvrige forutsetninger'!$C$60,IF('1.1 Alternativ A'!Q224&gt;30,15*'1.4 Øvrige forutsetninger'!$C$57+15*'1.4 Øvrige forutsetninger'!$C$58+MAXA(0,'1.1 Alternativ A'!Q224-30)*'1.4 Øvrige forutsetninger'!$C$59,IF('1.1 Alternativ A'!Q224&gt;15,15*'1.4 Øvrige forutsetninger'!$C$57+MAXA(0,'1.1 Alternativ A'!Q224-15)*'1.4 Øvrige forutsetninger'!$C$58,'1.1 Alternativ A'!Q224*'1.4 Øvrige forutsetninger'!$C$57)))),0)</f>
        <v>0</v>
      </c>
      <c r="Q34" s="1">
        <f ca="1">IFERROR(IF('1.1 Alternativ A'!R224&gt;120,15*'1.4 Øvrige forutsetninger'!$C$57+15*'1.4 Øvrige forutsetninger'!$C$58+30*'1.4 Øvrige forutsetninger'!$C$59+60*'1.4 Øvrige forutsetninger'!$C$60+MAXA(0,'1.1 Alternativ A'!R224-120)*'1.4 Øvrige forutsetninger'!$C$61,IF('1.1 Alternativ A'!R224&gt;60,15*'1.4 Øvrige forutsetninger'!$C$57+15*'1.4 Øvrige forutsetninger'!$C$58+30*'1.4 Øvrige forutsetninger'!$C$59+MAXA(0,'1.1 Alternativ A'!R224-60)*'1.4 Øvrige forutsetninger'!$C$60,IF('1.1 Alternativ A'!R224&gt;30,15*'1.4 Øvrige forutsetninger'!$C$57+15*'1.4 Øvrige forutsetninger'!$C$58+MAXA(0,'1.1 Alternativ A'!R224-30)*'1.4 Øvrige forutsetninger'!$C$59,IF('1.1 Alternativ A'!R224&gt;15,15*'1.4 Øvrige forutsetninger'!$C$57+MAXA(0,'1.1 Alternativ A'!R224-15)*'1.4 Øvrige forutsetninger'!$C$58,'1.1 Alternativ A'!R224*'1.4 Øvrige forutsetninger'!$C$57)))),0)</f>
        <v>0</v>
      </c>
      <c r="R34" s="1">
        <f ca="1">IFERROR(IF('1.1 Alternativ A'!S224&gt;120,15*'1.4 Øvrige forutsetninger'!$C$57+15*'1.4 Øvrige forutsetninger'!$C$58+30*'1.4 Øvrige forutsetninger'!$C$59+60*'1.4 Øvrige forutsetninger'!$C$60+MAXA(0,'1.1 Alternativ A'!S224-120)*'1.4 Øvrige forutsetninger'!$C$61,IF('1.1 Alternativ A'!S224&gt;60,15*'1.4 Øvrige forutsetninger'!$C$57+15*'1.4 Øvrige forutsetninger'!$C$58+30*'1.4 Øvrige forutsetninger'!$C$59+MAXA(0,'1.1 Alternativ A'!S224-60)*'1.4 Øvrige forutsetninger'!$C$60,IF('1.1 Alternativ A'!S224&gt;30,15*'1.4 Øvrige forutsetninger'!$C$57+15*'1.4 Øvrige forutsetninger'!$C$58+MAXA(0,'1.1 Alternativ A'!S224-30)*'1.4 Øvrige forutsetninger'!$C$59,IF('1.1 Alternativ A'!S224&gt;15,15*'1.4 Øvrige forutsetninger'!$C$57+MAXA(0,'1.1 Alternativ A'!S224-15)*'1.4 Øvrige forutsetninger'!$C$58,'1.1 Alternativ A'!S224*'1.4 Øvrige forutsetninger'!$C$57)))),0)</f>
        <v>0</v>
      </c>
      <c r="S34" s="1">
        <f ca="1">IFERROR(IF('1.1 Alternativ A'!T224&gt;120,15*'1.4 Øvrige forutsetninger'!$C$57+15*'1.4 Øvrige forutsetninger'!$C$58+30*'1.4 Øvrige forutsetninger'!$C$59+60*'1.4 Øvrige forutsetninger'!$C$60+MAXA(0,'1.1 Alternativ A'!T224-120)*'1.4 Øvrige forutsetninger'!$C$61,IF('1.1 Alternativ A'!T224&gt;60,15*'1.4 Øvrige forutsetninger'!$C$57+15*'1.4 Øvrige forutsetninger'!$C$58+30*'1.4 Øvrige forutsetninger'!$C$59+MAXA(0,'1.1 Alternativ A'!T224-60)*'1.4 Øvrige forutsetninger'!$C$60,IF('1.1 Alternativ A'!T224&gt;30,15*'1.4 Øvrige forutsetninger'!$C$57+15*'1.4 Øvrige forutsetninger'!$C$58+MAXA(0,'1.1 Alternativ A'!T224-30)*'1.4 Øvrige forutsetninger'!$C$59,IF('1.1 Alternativ A'!T224&gt;15,15*'1.4 Øvrige forutsetninger'!$C$57+MAXA(0,'1.1 Alternativ A'!T224-15)*'1.4 Øvrige forutsetninger'!$C$58,'1.1 Alternativ A'!T224*'1.4 Øvrige forutsetninger'!$C$57)))),0)</f>
        <v>0</v>
      </c>
      <c r="T34" s="1">
        <f ca="1">IFERROR(IF('1.1 Alternativ A'!U224&gt;120,15*'1.4 Øvrige forutsetninger'!$C$57+15*'1.4 Øvrige forutsetninger'!$C$58+30*'1.4 Øvrige forutsetninger'!$C$59+60*'1.4 Øvrige forutsetninger'!$C$60+MAXA(0,'1.1 Alternativ A'!U224-120)*'1.4 Øvrige forutsetninger'!$C$61,IF('1.1 Alternativ A'!U224&gt;60,15*'1.4 Øvrige forutsetninger'!$C$57+15*'1.4 Øvrige forutsetninger'!$C$58+30*'1.4 Øvrige forutsetninger'!$C$59+MAXA(0,'1.1 Alternativ A'!U224-60)*'1.4 Øvrige forutsetninger'!$C$60,IF('1.1 Alternativ A'!U224&gt;30,15*'1.4 Øvrige forutsetninger'!$C$57+15*'1.4 Øvrige forutsetninger'!$C$58+MAXA(0,'1.1 Alternativ A'!U224-30)*'1.4 Øvrige forutsetninger'!$C$59,IF('1.1 Alternativ A'!U224&gt;15,15*'1.4 Øvrige forutsetninger'!$C$57+MAXA(0,'1.1 Alternativ A'!U224-15)*'1.4 Øvrige forutsetninger'!$C$58,'1.1 Alternativ A'!U224*'1.4 Øvrige forutsetninger'!$C$57)))),0)</f>
        <v>0</v>
      </c>
      <c r="U34" s="1">
        <f ca="1">IFERROR(IF('1.1 Alternativ A'!V224&gt;120,15*'1.4 Øvrige forutsetninger'!$C$57+15*'1.4 Øvrige forutsetninger'!$C$58+30*'1.4 Øvrige forutsetninger'!$C$59+60*'1.4 Øvrige forutsetninger'!$C$60+MAXA(0,'1.1 Alternativ A'!V224-120)*'1.4 Øvrige forutsetninger'!$C$61,IF('1.1 Alternativ A'!V224&gt;60,15*'1.4 Øvrige forutsetninger'!$C$57+15*'1.4 Øvrige forutsetninger'!$C$58+30*'1.4 Øvrige forutsetninger'!$C$59+MAXA(0,'1.1 Alternativ A'!V224-60)*'1.4 Øvrige forutsetninger'!$C$60,IF('1.1 Alternativ A'!V224&gt;30,15*'1.4 Øvrige forutsetninger'!$C$57+15*'1.4 Øvrige forutsetninger'!$C$58+MAXA(0,'1.1 Alternativ A'!V224-30)*'1.4 Øvrige forutsetninger'!$C$59,IF('1.1 Alternativ A'!V224&gt;15,15*'1.4 Øvrige forutsetninger'!$C$57+MAXA(0,'1.1 Alternativ A'!V224-15)*'1.4 Øvrige forutsetninger'!$C$58,'1.1 Alternativ A'!V224*'1.4 Øvrige forutsetninger'!$C$57)))),0)</f>
        <v>0</v>
      </c>
      <c r="V34" s="1">
        <f ca="1">IFERROR(IF('1.1 Alternativ A'!W224&gt;120,15*'1.4 Øvrige forutsetninger'!$C$57+15*'1.4 Øvrige forutsetninger'!$C$58+30*'1.4 Øvrige forutsetninger'!$C$59+60*'1.4 Øvrige forutsetninger'!$C$60+MAXA(0,'1.1 Alternativ A'!W224-120)*'1.4 Øvrige forutsetninger'!$C$61,IF('1.1 Alternativ A'!W224&gt;60,15*'1.4 Øvrige forutsetninger'!$C$57+15*'1.4 Øvrige forutsetninger'!$C$58+30*'1.4 Øvrige forutsetninger'!$C$59+MAXA(0,'1.1 Alternativ A'!W224-60)*'1.4 Øvrige forutsetninger'!$C$60,IF('1.1 Alternativ A'!W224&gt;30,15*'1.4 Øvrige forutsetninger'!$C$57+15*'1.4 Øvrige forutsetninger'!$C$58+MAXA(0,'1.1 Alternativ A'!W224-30)*'1.4 Øvrige forutsetninger'!$C$59,IF('1.1 Alternativ A'!W224&gt;15,15*'1.4 Øvrige forutsetninger'!$C$57+MAXA(0,'1.1 Alternativ A'!W224-15)*'1.4 Øvrige forutsetninger'!$C$58,'1.1 Alternativ A'!W224*'1.4 Øvrige forutsetninger'!$C$57)))),0)</f>
        <v>0</v>
      </c>
      <c r="W34" s="1">
        <f ca="1">IFERROR(IF('1.1 Alternativ A'!X224&gt;120,15*'1.4 Øvrige forutsetninger'!$C$57+15*'1.4 Øvrige forutsetninger'!$C$58+30*'1.4 Øvrige forutsetninger'!$C$59+60*'1.4 Øvrige forutsetninger'!$C$60+MAXA(0,'1.1 Alternativ A'!X224-120)*'1.4 Øvrige forutsetninger'!$C$61,IF('1.1 Alternativ A'!X224&gt;60,15*'1.4 Øvrige forutsetninger'!$C$57+15*'1.4 Øvrige forutsetninger'!$C$58+30*'1.4 Øvrige forutsetninger'!$C$59+MAXA(0,'1.1 Alternativ A'!X224-60)*'1.4 Øvrige forutsetninger'!$C$60,IF('1.1 Alternativ A'!X224&gt;30,15*'1.4 Øvrige forutsetninger'!$C$57+15*'1.4 Øvrige forutsetninger'!$C$58+MAXA(0,'1.1 Alternativ A'!X224-30)*'1.4 Øvrige forutsetninger'!$C$59,IF('1.1 Alternativ A'!X224&gt;15,15*'1.4 Øvrige forutsetninger'!$C$57+MAXA(0,'1.1 Alternativ A'!X224-15)*'1.4 Øvrige forutsetninger'!$C$58,'1.1 Alternativ A'!X224*'1.4 Øvrige forutsetninger'!$C$57)))),0)</f>
        <v>0</v>
      </c>
      <c r="X34" s="1">
        <f ca="1">IFERROR(IF('1.1 Alternativ A'!Y224&gt;120,15*'1.4 Øvrige forutsetninger'!$C$57+15*'1.4 Øvrige forutsetninger'!$C$58+30*'1.4 Øvrige forutsetninger'!$C$59+60*'1.4 Øvrige forutsetninger'!$C$60+MAXA(0,'1.1 Alternativ A'!Y224-120)*'1.4 Øvrige forutsetninger'!$C$61,IF('1.1 Alternativ A'!Y224&gt;60,15*'1.4 Øvrige forutsetninger'!$C$57+15*'1.4 Øvrige forutsetninger'!$C$58+30*'1.4 Øvrige forutsetninger'!$C$59+MAXA(0,'1.1 Alternativ A'!Y224-60)*'1.4 Øvrige forutsetninger'!$C$60,IF('1.1 Alternativ A'!Y224&gt;30,15*'1.4 Øvrige forutsetninger'!$C$57+15*'1.4 Øvrige forutsetninger'!$C$58+MAXA(0,'1.1 Alternativ A'!Y224-30)*'1.4 Øvrige forutsetninger'!$C$59,IF('1.1 Alternativ A'!Y224&gt;15,15*'1.4 Øvrige forutsetninger'!$C$57+MAXA(0,'1.1 Alternativ A'!Y224-15)*'1.4 Øvrige forutsetninger'!$C$58,'1.1 Alternativ A'!Y224*'1.4 Øvrige forutsetninger'!$C$57)))),0)</f>
        <v>0</v>
      </c>
      <c r="Y34" s="1">
        <f ca="1">IFERROR(IF('1.1 Alternativ A'!Z224&gt;120,15*'1.4 Øvrige forutsetninger'!$C$57+15*'1.4 Øvrige forutsetninger'!$C$58+30*'1.4 Øvrige forutsetninger'!$C$59+60*'1.4 Øvrige forutsetninger'!$C$60+MAXA(0,'1.1 Alternativ A'!Z224-120)*'1.4 Øvrige forutsetninger'!$C$61,IF('1.1 Alternativ A'!Z224&gt;60,15*'1.4 Øvrige forutsetninger'!$C$57+15*'1.4 Øvrige forutsetninger'!$C$58+30*'1.4 Øvrige forutsetninger'!$C$59+MAXA(0,'1.1 Alternativ A'!Z224-60)*'1.4 Øvrige forutsetninger'!$C$60,IF('1.1 Alternativ A'!Z224&gt;30,15*'1.4 Øvrige forutsetninger'!$C$57+15*'1.4 Øvrige forutsetninger'!$C$58+MAXA(0,'1.1 Alternativ A'!Z224-30)*'1.4 Øvrige forutsetninger'!$C$59,IF('1.1 Alternativ A'!Z224&gt;15,15*'1.4 Øvrige forutsetninger'!$C$57+MAXA(0,'1.1 Alternativ A'!Z224-15)*'1.4 Øvrige forutsetninger'!$C$58,'1.1 Alternativ A'!Z224*'1.4 Øvrige forutsetninger'!$C$57)))),0)</f>
        <v>0</v>
      </c>
      <c r="Z34" s="1">
        <f ca="1">IFERROR(IF('1.1 Alternativ A'!AA224&gt;120,15*'1.4 Øvrige forutsetninger'!$C$57+15*'1.4 Øvrige forutsetninger'!$C$58+30*'1.4 Øvrige forutsetninger'!$C$59+60*'1.4 Øvrige forutsetninger'!$C$60+MAXA(0,'1.1 Alternativ A'!AA224-120)*'1.4 Øvrige forutsetninger'!$C$61,IF('1.1 Alternativ A'!AA224&gt;60,15*'1.4 Øvrige forutsetninger'!$C$57+15*'1.4 Øvrige forutsetninger'!$C$58+30*'1.4 Øvrige forutsetninger'!$C$59+MAXA(0,'1.1 Alternativ A'!AA224-60)*'1.4 Øvrige forutsetninger'!$C$60,IF('1.1 Alternativ A'!AA224&gt;30,15*'1.4 Øvrige forutsetninger'!$C$57+15*'1.4 Øvrige forutsetninger'!$C$58+MAXA(0,'1.1 Alternativ A'!AA224-30)*'1.4 Øvrige forutsetninger'!$C$59,IF('1.1 Alternativ A'!AA224&gt;15,15*'1.4 Øvrige forutsetninger'!$C$57+MAXA(0,'1.1 Alternativ A'!AA224-15)*'1.4 Øvrige forutsetninger'!$C$58,'1.1 Alternativ A'!AA224*'1.4 Øvrige forutsetninger'!$C$57)))),0)</f>
        <v>0</v>
      </c>
      <c r="AA34" s="1">
        <f ca="1">IFERROR(IF('1.1 Alternativ A'!AB224&gt;120,15*'1.4 Øvrige forutsetninger'!$C$57+15*'1.4 Øvrige forutsetninger'!$C$58+30*'1.4 Øvrige forutsetninger'!$C$59+60*'1.4 Øvrige forutsetninger'!$C$60+MAXA(0,'1.1 Alternativ A'!AB224-120)*'1.4 Øvrige forutsetninger'!$C$61,IF('1.1 Alternativ A'!AB224&gt;60,15*'1.4 Øvrige forutsetninger'!$C$57+15*'1.4 Øvrige forutsetninger'!$C$58+30*'1.4 Øvrige forutsetninger'!$C$59+MAXA(0,'1.1 Alternativ A'!AB224-60)*'1.4 Øvrige forutsetninger'!$C$60,IF('1.1 Alternativ A'!AB224&gt;30,15*'1.4 Øvrige forutsetninger'!$C$57+15*'1.4 Øvrige forutsetninger'!$C$58+MAXA(0,'1.1 Alternativ A'!AB224-30)*'1.4 Øvrige forutsetninger'!$C$59,IF('1.1 Alternativ A'!AB224&gt;15,15*'1.4 Øvrige forutsetninger'!$C$57+MAXA(0,'1.1 Alternativ A'!AB224-15)*'1.4 Øvrige forutsetninger'!$C$58,'1.1 Alternativ A'!AB224*'1.4 Øvrige forutsetninger'!$C$57)))),0)</f>
        <v>0</v>
      </c>
      <c r="AB34" s="1">
        <f ca="1">IFERROR(IF('1.1 Alternativ A'!AC224&gt;120,15*'1.4 Øvrige forutsetninger'!$C$57+15*'1.4 Øvrige forutsetninger'!$C$58+30*'1.4 Øvrige forutsetninger'!$C$59+60*'1.4 Øvrige forutsetninger'!$C$60+MAXA(0,'1.1 Alternativ A'!AC224-120)*'1.4 Øvrige forutsetninger'!$C$61,IF('1.1 Alternativ A'!AC224&gt;60,15*'1.4 Øvrige forutsetninger'!$C$57+15*'1.4 Øvrige forutsetninger'!$C$58+30*'1.4 Øvrige forutsetninger'!$C$59+MAXA(0,'1.1 Alternativ A'!AC224-60)*'1.4 Øvrige forutsetninger'!$C$60,IF('1.1 Alternativ A'!AC224&gt;30,15*'1.4 Øvrige forutsetninger'!$C$57+15*'1.4 Øvrige forutsetninger'!$C$58+MAXA(0,'1.1 Alternativ A'!AC224-30)*'1.4 Øvrige forutsetninger'!$C$59,IF('1.1 Alternativ A'!AC224&gt;15,15*'1.4 Øvrige forutsetninger'!$C$57+MAXA(0,'1.1 Alternativ A'!AC224-15)*'1.4 Øvrige forutsetninger'!$C$58,'1.1 Alternativ A'!AC224*'1.4 Øvrige forutsetninger'!$C$57)))),0)</f>
        <v>0</v>
      </c>
      <c r="AC34" s="1">
        <f ca="1">IFERROR(IF('1.1 Alternativ A'!AD224&gt;120,15*'1.4 Øvrige forutsetninger'!$C$57+15*'1.4 Øvrige forutsetninger'!$C$58+30*'1.4 Øvrige forutsetninger'!$C$59+60*'1.4 Øvrige forutsetninger'!$C$60+MAXA(0,'1.1 Alternativ A'!AD224-120)*'1.4 Øvrige forutsetninger'!$C$61,IF('1.1 Alternativ A'!AD224&gt;60,15*'1.4 Øvrige forutsetninger'!$C$57+15*'1.4 Øvrige forutsetninger'!$C$58+30*'1.4 Øvrige forutsetninger'!$C$59+MAXA(0,'1.1 Alternativ A'!AD224-60)*'1.4 Øvrige forutsetninger'!$C$60,IF('1.1 Alternativ A'!AD224&gt;30,15*'1.4 Øvrige forutsetninger'!$C$57+15*'1.4 Øvrige forutsetninger'!$C$58+MAXA(0,'1.1 Alternativ A'!AD224-30)*'1.4 Øvrige forutsetninger'!$C$59,IF('1.1 Alternativ A'!AD224&gt;15,15*'1.4 Øvrige forutsetninger'!$C$57+MAXA(0,'1.1 Alternativ A'!AD224-15)*'1.4 Øvrige forutsetninger'!$C$58,'1.1 Alternativ A'!AD224*'1.4 Øvrige forutsetninger'!$C$57)))),0)</f>
        <v>0</v>
      </c>
      <c r="AD34" s="1">
        <f ca="1">IFERROR(IF('1.1 Alternativ A'!AE224&gt;120,15*'1.4 Øvrige forutsetninger'!$C$57+15*'1.4 Øvrige forutsetninger'!$C$58+30*'1.4 Øvrige forutsetninger'!$C$59+60*'1.4 Øvrige forutsetninger'!$C$60+MAXA(0,'1.1 Alternativ A'!AE224-120)*'1.4 Øvrige forutsetninger'!$C$61,IF('1.1 Alternativ A'!AE224&gt;60,15*'1.4 Øvrige forutsetninger'!$C$57+15*'1.4 Øvrige forutsetninger'!$C$58+30*'1.4 Øvrige forutsetninger'!$C$59+MAXA(0,'1.1 Alternativ A'!AE224-60)*'1.4 Øvrige forutsetninger'!$C$60,IF('1.1 Alternativ A'!AE224&gt;30,15*'1.4 Øvrige forutsetninger'!$C$57+15*'1.4 Øvrige forutsetninger'!$C$58+MAXA(0,'1.1 Alternativ A'!AE224-30)*'1.4 Øvrige forutsetninger'!$C$59,IF('1.1 Alternativ A'!AE224&gt;15,15*'1.4 Øvrige forutsetninger'!$C$57+MAXA(0,'1.1 Alternativ A'!AE224-15)*'1.4 Øvrige forutsetninger'!$C$58,'1.1 Alternativ A'!AE224*'1.4 Øvrige forutsetninger'!$C$57)))),0)</f>
        <v>0</v>
      </c>
      <c r="AE34" s="1">
        <f ca="1">IFERROR(IF('1.1 Alternativ A'!AF224&gt;120,15*'1.4 Øvrige forutsetninger'!$C$57+15*'1.4 Øvrige forutsetninger'!$C$58+30*'1.4 Øvrige forutsetninger'!$C$59+60*'1.4 Øvrige forutsetninger'!$C$60+MAXA(0,'1.1 Alternativ A'!AF224-120)*'1.4 Øvrige forutsetninger'!$C$61,IF('1.1 Alternativ A'!AF224&gt;60,15*'1.4 Øvrige forutsetninger'!$C$57+15*'1.4 Øvrige forutsetninger'!$C$58+30*'1.4 Øvrige forutsetninger'!$C$59+MAXA(0,'1.1 Alternativ A'!AF224-60)*'1.4 Øvrige forutsetninger'!$C$60,IF('1.1 Alternativ A'!AF224&gt;30,15*'1.4 Øvrige forutsetninger'!$C$57+15*'1.4 Øvrige forutsetninger'!$C$58+MAXA(0,'1.1 Alternativ A'!AF224-30)*'1.4 Øvrige forutsetninger'!$C$59,IF('1.1 Alternativ A'!AF224&gt;15,15*'1.4 Øvrige forutsetninger'!$C$57+MAXA(0,'1.1 Alternativ A'!AF224-15)*'1.4 Øvrige forutsetninger'!$C$58,'1.1 Alternativ A'!AF224*'1.4 Øvrige forutsetninger'!$C$57)))),0)</f>
        <v>0</v>
      </c>
      <c r="AF34" s="1">
        <f ca="1">IFERROR(IF('1.1 Alternativ A'!AG224&gt;120,15*'1.4 Øvrige forutsetninger'!$C$57+15*'1.4 Øvrige forutsetninger'!$C$58+30*'1.4 Øvrige forutsetninger'!$C$59+60*'1.4 Øvrige forutsetninger'!$C$60+MAXA(0,'1.1 Alternativ A'!AG224-120)*'1.4 Øvrige forutsetninger'!$C$61,IF('1.1 Alternativ A'!AG224&gt;60,15*'1.4 Øvrige forutsetninger'!$C$57+15*'1.4 Øvrige forutsetninger'!$C$58+30*'1.4 Øvrige forutsetninger'!$C$59+MAXA(0,'1.1 Alternativ A'!AG224-60)*'1.4 Øvrige forutsetninger'!$C$60,IF('1.1 Alternativ A'!AG224&gt;30,15*'1.4 Øvrige forutsetninger'!$C$57+15*'1.4 Øvrige forutsetninger'!$C$58+MAXA(0,'1.1 Alternativ A'!AG224-30)*'1.4 Øvrige forutsetninger'!$C$59,IF('1.1 Alternativ A'!AG224&gt;15,15*'1.4 Øvrige forutsetninger'!$C$57+MAXA(0,'1.1 Alternativ A'!AG224-15)*'1.4 Øvrige forutsetninger'!$C$58,'1.1 Alternativ A'!AG224*'1.4 Øvrige forutsetninger'!$C$57)))),0)</f>
        <v>0</v>
      </c>
    </row>
    <row r="35" spans="2:51" x14ac:dyDescent="0.2">
      <c r="B35" s="1" t="str">
        <f ca="1">IF(OFFSET('1.1 Alternativ A'!$E$19,0,ROW()-ROW($B$12))&gt;0,OFFSET('1.1 Alternativ A'!$E$19,0,ROW()-ROW($B$12)),"")</f>
        <v/>
      </c>
      <c r="C35" s="1">
        <f ca="1">IFERROR(IF('1.1 Alternativ A'!D225&gt;120,15*'1.4 Øvrige forutsetninger'!$C$57+15*'1.4 Øvrige forutsetninger'!$C$58+30*'1.4 Øvrige forutsetninger'!$C$59+60*'1.4 Øvrige forutsetninger'!$C$60+MAXA(0,'1.1 Alternativ A'!D225-120)*'1.4 Øvrige forutsetninger'!$C$61,IF('1.1 Alternativ A'!D225&gt;60,15*'1.4 Øvrige forutsetninger'!$C$57+15*'1.4 Øvrige forutsetninger'!$C$58+30*'1.4 Øvrige forutsetninger'!$C$59+MAXA(0,'1.1 Alternativ A'!D225-60)*'1.4 Øvrige forutsetninger'!$C$60,IF('1.1 Alternativ A'!D225&gt;30,15*'1.4 Øvrige forutsetninger'!$C$57+15*'1.4 Øvrige forutsetninger'!$C$58+MAXA(0,'1.1 Alternativ A'!D225-30)*'1.4 Øvrige forutsetninger'!$C$59,IF('1.1 Alternativ A'!D225&gt;15,15*'1.4 Øvrige forutsetninger'!$C$57+MAXA(0,'1.1 Alternativ A'!D225-15)*'1.4 Øvrige forutsetninger'!$C$58,'1.1 Alternativ A'!D225*'1.4 Øvrige forutsetninger'!$C$57)))),0)</f>
        <v>0</v>
      </c>
      <c r="D35" s="1">
        <f ca="1">IFERROR(IF('1.1 Alternativ A'!E225&gt;120,15*'1.4 Øvrige forutsetninger'!$C$57+15*'1.4 Øvrige forutsetninger'!$C$58+30*'1.4 Øvrige forutsetninger'!$C$59+60*'1.4 Øvrige forutsetninger'!$C$60+MAXA(0,'1.1 Alternativ A'!E225-120)*'1.4 Øvrige forutsetninger'!$C$61,IF('1.1 Alternativ A'!E225&gt;60,15*'1.4 Øvrige forutsetninger'!$C$57+15*'1.4 Øvrige forutsetninger'!$C$58+30*'1.4 Øvrige forutsetninger'!$C$59+MAXA(0,'1.1 Alternativ A'!E225-60)*'1.4 Øvrige forutsetninger'!$C$60,IF('1.1 Alternativ A'!E225&gt;30,15*'1.4 Øvrige forutsetninger'!$C$57+15*'1.4 Øvrige forutsetninger'!$C$58+MAXA(0,'1.1 Alternativ A'!E225-30)*'1.4 Øvrige forutsetninger'!$C$59,IF('1.1 Alternativ A'!E225&gt;15,15*'1.4 Øvrige forutsetninger'!$C$57+MAXA(0,'1.1 Alternativ A'!E225-15)*'1.4 Øvrige forutsetninger'!$C$58,'1.1 Alternativ A'!E225*'1.4 Øvrige forutsetninger'!$C$57)))),0)</f>
        <v>0</v>
      </c>
      <c r="E35" s="1">
        <f ca="1">IFERROR(IF('1.1 Alternativ A'!F225&gt;120,15*'1.4 Øvrige forutsetninger'!$C$57+15*'1.4 Øvrige forutsetninger'!$C$58+30*'1.4 Øvrige forutsetninger'!$C$59+60*'1.4 Øvrige forutsetninger'!$C$60+MAXA(0,'1.1 Alternativ A'!F225-120)*'1.4 Øvrige forutsetninger'!$C$61,IF('1.1 Alternativ A'!F225&gt;60,15*'1.4 Øvrige forutsetninger'!$C$57+15*'1.4 Øvrige forutsetninger'!$C$58+30*'1.4 Øvrige forutsetninger'!$C$59+MAXA(0,'1.1 Alternativ A'!F225-60)*'1.4 Øvrige forutsetninger'!$C$60,IF('1.1 Alternativ A'!F225&gt;30,15*'1.4 Øvrige forutsetninger'!$C$57+15*'1.4 Øvrige forutsetninger'!$C$58+MAXA(0,'1.1 Alternativ A'!F225-30)*'1.4 Øvrige forutsetninger'!$C$59,IF('1.1 Alternativ A'!F225&gt;15,15*'1.4 Øvrige forutsetninger'!$C$57+MAXA(0,'1.1 Alternativ A'!F225-15)*'1.4 Øvrige forutsetninger'!$C$58,'1.1 Alternativ A'!F225*'1.4 Øvrige forutsetninger'!$C$57)))),0)</f>
        <v>0</v>
      </c>
      <c r="F35" s="1">
        <f ca="1">IFERROR(IF('1.1 Alternativ A'!G225&gt;120,15*'1.4 Øvrige forutsetninger'!$C$57+15*'1.4 Øvrige forutsetninger'!$C$58+30*'1.4 Øvrige forutsetninger'!$C$59+60*'1.4 Øvrige forutsetninger'!$C$60+MAXA(0,'1.1 Alternativ A'!G225-120)*'1.4 Øvrige forutsetninger'!$C$61,IF('1.1 Alternativ A'!G225&gt;60,15*'1.4 Øvrige forutsetninger'!$C$57+15*'1.4 Øvrige forutsetninger'!$C$58+30*'1.4 Øvrige forutsetninger'!$C$59+MAXA(0,'1.1 Alternativ A'!G225-60)*'1.4 Øvrige forutsetninger'!$C$60,IF('1.1 Alternativ A'!G225&gt;30,15*'1.4 Øvrige forutsetninger'!$C$57+15*'1.4 Øvrige forutsetninger'!$C$58+MAXA(0,'1.1 Alternativ A'!G225-30)*'1.4 Øvrige forutsetninger'!$C$59,IF('1.1 Alternativ A'!G225&gt;15,15*'1.4 Øvrige forutsetninger'!$C$57+MAXA(0,'1.1 Alternativ A'!G225-15)*'1.4 Øvrige forutsetninger'!$C$58,'1.1 Alternativ A'!G225*'1.4 Øvrige forutsetninger'!$C$57)))),0)</f>
        <v>0</v>
      </c>
      <c r="G35" s="1">
        <f ca="1">IFERROR(IF('1.1 Alternativ A'!H225&gt;120,15*'1.4 Øvrige forutsetninger'!$C$57+15*'1.4 Øvrige forutsetninger'!$C$58+30*'1.4 Øvrige forutsetninger'!$C$59+60*'1.4 Øvrige forutsetninger'!$C$60+MAXA(0,'1.1 Alternativ A'!H225-120)*'1.4 Øvrige forutsetninger'!$C$61,IF('1.1 Alternativ A'!H225&gt;60,15*'1.4 Øvrige forutsetninger'!$C$57+15*'1.4 Øvrige forutsetninger'!$C$58+30*'1.4 Øvrige forutsetninger'!$C$59+MAXA(0,'1.1 Alternativ A'!H225-60)*'1.4 Øvrige forutsetninger'!$C$60,IF('1.1 Alternativ A'!H225&gt;30,15*'1.4 Øvrige forutsetninger'!$C$57+15*'1.4 Øvrige forutsetninger'!$C$58+MAXA(0,'1.1 Alternativ A'!H225-30)*'1.4 Øvrige forutsetninger'!$C$59,IF('1.1 Alternativ A'!H225&gt;15,15*'1.4 Øvrige forutsetninger'!$C$57+MAXA(0,'1.1 Alternativ A'!H225-15)*'1.4 Øvrige forutsetninger'!$C$58,'1.1 Alternativ A'!H225*'1.4 Øvrige forutsetninger'!$C$57)))),0)</f>
        <v>0</v>
      </c>
      <c r="H35" s="1">
        <f ca="1">IFERROR(IF('1.1 Alternativ A'!I225&gt;120,15*'1.4 Øvrige forutsetninger'!$C$57+15*'1.4 Øvrige forutsetninger'!$C$58+30*'1.4 Øvrige forutsetninger'!$C$59+60*'1.4 Øvrige forutsetninger'!$C$60+MAXA(0,'1.1 Alternativ A'!I225-120)*'1.4 Øvrige forutsetninger'!$C$61,IF('1.1 Alternativ A'!I225&gt;60,15*'1.4 Øvrige forutsetninger'!$C$57+15*'1.4 Øvrige forutsetninger'!$C$58+30*'1.4 Øvrige forutsetninger'!$C$59+MAXA(0,'1.1 Alternativ A'!I225-60)*'1.4 Øvrige forutsetninger'!$C$60,IF('1.1 Alternativ A'!I225&gt;30,15*'1.4 Øvrige forutsetninger'!$C$57+15*'1.4 Øvrige forutsetninger'!$C$58+MAXA(0,'1.1 Alternativ A'!I225-30)*'1.4 Øvrige forutsetninger'!$C$59,IF('1.1 Alternativ A'!I225&gt;15,15*'1.4 Øvrige forutsetninger'!$C$57+MAXA(0,'1.1 Alternativ A'!I225-15)*'1.4 Øvrige forutsetninger'!$C$58,'1.1 Alternativ A'!I225*'1.4 Øvrige forutsetninger'!$C$57)))),0)</f>
        <v>0</v>
      </c>
      <c r="I35" s="1">
        <f ca="1">IFERROR(IF('1.1 Alternativ A'!J225&gt;120,15*'1.4 Øvrige forutsetninger'!$C$57+15*'1.4 Øvrige forutsetninger'!$C$58+30*'1.4 Øvrige forutsetninger'!$C$59+60*'1.4 Øvrige forutsetninger'!$C$60+MAXA(0,'1.1 Alternativ A'!J225-120)*'1.4 Øvrige forutsetninger'!$C$61,IF('1.1 Alternativ A'!J225&gt;60,15*'1.4 Øvrige forutsetninger'!$C$57+15*'1.4 Øvrige forutsetninger'!$C$58+30*'1.4 Øvrige forutsetninger'!$C$59+MAXA(0,'1.1 Alternativ A'!J225-60)*'1.4 Øvrige forutsetninger'!$C$60,IF('1.1 Alternativ A'!J225&gt;30,15*'1.4 Øvrige forutsetninger'!$C$57+15*'1.4 Øvrige forutsetninger'!$C$58+MAXA(0,'1.1 Alternativ A'!J225-30)*'1.4 Øvrige forutsetninger'!$C$59,IF('1.1 Alternativ A'!J225&gt;15,15*'1.4 Øvrige forutsetninger'!$C$57+MAXA(0,'1.1 Alternativ A'!J225-15)*'1.4 Øvrige forutsetninger'!$C$58,'1.1 Alternativ A'!J225*'1.4 Øvrige forutsetninger'!$C$57)))),0)</f>
        <v>0</v>
      </c>
      <c r="J35" s="1">
        <f ca="1">IFERROR(IF('1.1 Alternativ A'!K225&gt;120,15*'1.4 Øvrige forutsetninger'!$C$57+15*'1.4 Øvrige forutsetninger'!$C$58+30*'1.4 Øvrige forutsetninger'!$C$59+60*'1.4 Øvrige forutsetninger'!$C$60+MAXA(0,'1.1 Alternativ A'!K225-120)*'1.4 Øvrige forutsetninger'!$C$61,IF('1.1 Alternativ A'!K225&gt;60,15*'1.4 Øvrige forutsetninger'!$C$57+15*'1.4 Øvrige forutsetninger'!$C$58+30*'1.4 Øvrige forutsetninger'!$C$59+MAXA(0,'1.1 Alternativ A'!K225-60)*'1.4 Øvrige forutsetninger'!$C$60,IF('1.1 Alternativ A'!K225&gt;30,15*'1.4 Øvrige forutsetninger'!$C$57+15*'1.4 Øvrige forutsetninger'!$C$58+MAXA(0,'1.1 Alternativ A'!K225-30)*'1.4 Øvrige forutsetninger'!$C$59,IF('1.1 Alternativ A'!K225&gt;15,15*'1.4 Øvrige forutsetninger'!$C$57+MAXA(0,'1.1 Alternativ A'!K225-15)*'1.4 Øvrige forutsetninger'!$C$58,'1.1 Alternativ A'!K225*'1.4 Øvrige forutsetninger'!$C$57)))),0)</f>
        <v>0</v>
      </c>
      <c r="K35" s="1">
        <f ca="1">IFERROR(IF('1.1 Alternativ A'!L225&gt;120,15*'1.4 Øvrige forutsetninger'!$C$57+15*'1.4 Øvrige forutsetninger'!$C$58+30*'1.4 Øvrige forutsetninger'!$C$59+60*'1.4 Øvrige forutsetninger'!$C$60+MAXA(0,'1.1 Alternativ A'!L225-120)*'1.4 Øvrige forutsetninger'!$C$61,IF('1.1 Alternativ A'!L225&gt;60,15*'1.4 Øvrige forutsetninger'!$C$57+15*'1.4 Øvrige forutsetninger'!$C$58+30*'1.4 Øvrige forutsetninger'!$C$59+MAXA(0,'1.1 Alternativ A'!L225-60)*'1.4 Øvrige forutsetninger'!$C$60,IF('1.1 Alternativ A'!L225&gt;30,15*'1.4 Øvrige forutsetninger'!$C$57+15*'1.4 Øvrige forutsetninger'!$C$58+MAXA(0,'1.1 Alternativ A'!L225-30)*'1.4 Øvrige forutsetninger'!$C$59,IF('1.1 Alternativ A'!L225&gt;15,15*'1.4 Øvrige forutsetninger'!$C$57+MAXA(0,'1.1 Alternativ A'!L225-15)*'1.4 Øvrige forutsetninger'!$C$58,'1.1 Alternativ A'!L225*'1.4 Øvrige forutsetninger'!$C$57)))),0)</f>
        <v>0</v>
      </c>
      <c r="L35" s="1">
        <f ca="1">IFERROR(IF('1.1 Alternativ A'!M225&gt;120,15*'1.4 Øvrige forutsetninger'!$C$57+15*'1.4 Øvrige forutsetninger'!$C$58+30*'1.4 Øvrige forutsetninger'!$C$59+60*'1.4 Øvrige forutsetninger'!$C$60+MAXA(0,'1.1 Alternativ A'!M225-120)*'1.4 Øvrige forutsetninger'!$C$61,IF('1.1 Alternativ A'!M225&gt;60,15*'1.4 Øvrige forutsetninger'!$C$57+15*'1.4 Øvrige forutsetninger'!$C$58+30*'1.4 Øvrige forutsetninger'!$C$59+MAXA(0,'1.1 Alternativ A'!M225-60)*'1.4 Øvrige forutsetninger'!$C$60,IF('1.1 Alternativ A'!M225&gt;30,15*'1.4 Øvrige forutsetninger'!$C$57+15*'1.4 Øvrige forutsetninger'!$C$58+MAXA(0,'1.1 Alternativ A'!M225-30)*'1.4 Øvrige forutsetninger'!$C$59,IF('1.1 Alternativ A'!M225&gt;15,15*'1.4 Øvrige forutsetninger'!$C$57+MAXA(0,'1.1 Alternativ A'!M225-15)*'1.4 Øvrige forutsetninger'!$C$58,'1.1 Alternativ A'!M225*'1.4 Øvrige forutsetninger'!$C$57)))),0)</f>
        <v>0</v>
      </c>
      <c r="M35" s="1">
        <f ca="1">IFERROR(IF('1.1 Alternativ A'!N225&gt;120,15*'1.4 Øvrige forutsetninger'!$C$57+15*'1.4 Øvrige forutsetninger'!$C$58+30*'1.4 Øvrige forutsetninger'!$C$59+60*'1.4 Øvrige forutsetninger'!$C$60+MAXA(0,'1.1 Alternativ A'!N225-120)*'1.4 Øvrige forutsetninger'!$C$61,IF('1.1 Alternativ A'!N225&gt;60,15*'1.4 Øvrige forutsetninger'!$C$57+15*'1.4 Øvrige forutsetninger'!$C$58+30*'1.4 Øvrige forutsetninger'!$C$59+MAXA(0,'1.1 Alternativ A'!N225-60)*'1.4 Øvrige forutsetninger'!$C$60,IF('1.1 Alternativ A'!N225&gt;30,15*'1.4 Øvrige forutsetninger'!$C$57+15*'1.4 Øvrige forutsetninger'!$C$58+MAXA(0,'1.1 Alternativ A'!N225-30)*'1.4 Øvrige forutsetninger'!$C$59,IF('1.1 Alternativ A'!N225&gt;15,15*'1.4 Øvrige forutsetninger'!$C$57+MAXA(0,'1.1 Alternativ A'!N225-15)*'1.4 Øvrige forutsetninger'!$C$58,'1.1 Alternativ A'!N225*'1.4 Øvrige forutsetninger'!$C$57)))),0)</f>
        <v>0</v>
      </c>
      <c r="N35" s="1">
        <f ca="1">IFERROR(IF('1.1 Alternativ A'!O225&gt;120,15*'1.4 Øvrige forutsetninger'!$C$57+15*'1.4 Øvrige forutsetninger'!$C$58+30*'1.4 Øvrige forutsetninger'!$C$59+60*'1.4 Øvrige forutsetninger'!$C$60+MAXA(0,'1.1 Alternativ A'!O225-120)*'1.4 Øvrige forutsetninger'!$C$61,IF('1.1 Alternativ A'!O225&gt;60,15*'1.4 Øvrige forutsetninger'!$C$57+15*'1.4 Øvrige forutsetninger'!$C$58+30*'1.4 Øvrige forutsetninger'!$C$59+MAXA(0,'1.1 Alternativ A'!O225-60)*'1.4 Øvrige forutsetninger'!$C$60,IF('1.1 Alternativ A'!O225&gt;30,15*'1.4 Øvrige forutsetninger'!$C$57+15*'1.4 Øvrige forutsetninger'!$C$58+MAXA(0,'1.1 Alternativ A'!O225-30)*'1.4 Øvrige forutsetninger'!$C$59,IF('1.1 Alternativ A'!O225&gt;15,15*'1.4 Øvrige forutsetninger'!$C$57+MAXA(0,'1.1 Alternativ A'!O225-15)*'1.4 Øvrige forutsetninger'!$C$58,'1.1 Alternativ A'!O225*'1.4 Øvrige forutsetninger'!$C$57)))),0)</f>
        <v>0</v>
      </c>
      <c r="O35" s="1">
        <f ca="1">IFERROR(IF('1.1 Alternativ A'!P225&gt;120,15*'1.4 Øvrige forutsetninger'!$C$57+15*'1.4 Øvrige forutsetninger'!$C$58+30*'1.4 Øvrige forutsetninger'!$C$59+60*'1.4 Øvrige forutsetninger'!$C$60+MAXA(0,'1.1 Alternativ A'!P225-120)*'1.4 Øvrige forutsetninger'!$C$61,IF('1.1 Alternativ A'!P225&gt;60,15*'1.4 Øvrige forutsetninger'!$C$57+15*'1.4 Øvrige forutsetninger'!$C$58+30*'1.4 Øvrige forutsetninger'!$C$59+MAXA(0,'1.1 Alternativ A'!P225-60)*'1.4 Øvrige forutsetninger'!$C$60,IF('1.1 Alternativ A'!P225&gt;30,15*'1.4 Øvrige forutsetninger'!$C$57+15*'1.4 Øvrige forutsetninger'!$C$58+MAXA(0,'1.1 Alternativ A'!P225-30)*'1.4 Øvrige forutsetninger'!$C$59,IF('1.1 Alternativ A'!P225&gt;15,15*'1.4 Øvrige forutsetninger'!$C$57+MAXA(0,'1.1 Alternativ A'!P225-15)*'1.4 Øvrige forutsetninger'!$C$58,'1.1 Alternativ A'!P225*'1.4 Øvrige forutsetninger'!$C$57)))),0)</f>
        <v>0</v>
      </c>
      <c r="P35" s="1">
        <f ca="1">IFERROR(IF('1.1 Alternativ A'!Q225&gt;120,15*'1.4 Øvrige forutsetninger'!$C$57+15*'1.4 Øvrige forutsetninger'!$C$58+30*'1.4 Øvrige forutsetninger'!$C$59+60*'1.4 Øvrige forutsetninger'!$C$60+MAXA(0,'1.1 Alternativ A'!Q225-120)*'1.4 Øvrige forutsetninger'!$C$61,IF('1.1 Alternativ A'!Q225&gt;60,15*'1.4 Øvrige forutsetninger'!$C$57+15*'1.4 Øvrige forutsetninger'!$C$58+30*'1.4 Øvrige forutsetninger'!$C$59+MAXA(0,'1.1 Alternativ A'!Q225-60)*'1.4 Øvrige forutsetninger'!$C$60,IF('1.1 Alternativ A'!Q225&gt;30,15*'1.4 Øvrige forutsetninger'!$C$57+15*'1.4 Øvrige forutsetninger'!$C$58+MAXA(0,'1.1 Alternativ A'!Q225-30)*'1.4 Øvrige forutsetninger'!$C$59,IF('1.1 Alternativ A'!Q225&gt;15,15*'1.4 Øvrige forutsetninger'!$C$57+MAXA(0,'1.1 Alternativ A'!Q225-15)*'1.4 Øvrige forutsetninger'!$C$58,'1.1 Alternativ A'!Q225*'1.4 Øvrige forutsetninger'!$C$57)))),0)</f>
        <v>0</v>
      </c>
      <c r="Q35" s="1">
        <f ca="1">IFERROR(IF('1.1 Alternativ A'!R225&gt;120,15*'1.4 Øvrige forutsetninger'!$C$57+15*'1.4 Øvrige forutsetninger'!$C$58+30*'1.4 Øvrige forutsetninger'!$C$59+60*'1.4 Øvrige forutsetninger'!$C$60+MAXA(0,'1.1 Alternativ A'!R225-120)*'1.4 Øvrige forutsetninger'!$C$61,IF('1.1 Alternativ A'!R225&gt;60,15*'1.4 Øvrige forutsetninger'!$C$57+15*'1.4 Øvrige forutsetninger'!$C$58+30*'1.4 Øvrige forutsetninger'!$C$59+MAXA(0,'1.1 Alternativ A'!R225-60)*'1.4 Øvrige forutsetninger'!$C$60,IF('1.1 Alternativ A'!R225&gt;30,15*'1.4 Øvrige forutsetninger'!$C$57+15*'1.4 Øvrige forutsetninger'!$C$58+MAXA(0,'1.1 Alternativ A'!R225-30)*'1.4 Øvrige forutsetninger'!$C$59,IF('1.1 Alternativ A'!R225&gt;15,15*'1.4 Øvrige forutsetninger'!$C$57+MAXA(0,'1.1 Alternativ A'!R225-15)*'1.4 Øvrige forutsetninger'!$C$58,'1.1 Alternativ A'!R225*'1.4 Øvrige forutsetninger'!$C$57)))),0)</f>
        <v>0</v>
      </c>
      <c r="R35" s="1">
        <f ca="1">IFERROR(IF('1.1 Alternativ A'!S225&gt;120,15*'1.4 Øvrige forutsetninger'!$C$57+15*'1.4 Øvrige forutsetninger'!$C$58+30*'1.4 Øvrige forutsetninger'!$C$59+60*'1.4 Øvrige forutsetninger'!$C$60+MAXA(0,'1.1 Alternativ A'!S225-120)*'1.4 Øvrige forutsetninger'!$C$61,IF('1.1 Alternativ A'!S225&gt;60,15*'1.4 Øvrige forutsetninger'!$C$57+15*'1.4 Øvrige forutsetninger'!$C$58+30*'1.4 Øvrige forutsetninger'!$C$59+MAXA(0,'1.1 Alternativ A'!S225-60)*'1.4 Øvrige forutsetninger'!$C$60,IF('1.1 Alternativ A'!S225&gt;30,15*'1.4 Øvrige forutsetninger'!$C$57+15*'1.4 Øvrige forutsetninger'!$C$58+MAXA(0,'1.1 Alternativ A'!S225-30)*'1.4 Øvrige forutsetninger'!$C$59,IF('1.1 Alternativ A'!S225&gt;15,15*'1.4 Øvrige forutsetninger'!$C$57+MAXA(0,'1.1 Alternativ A'!S225-15)*'1.4 Øvrige forutsetninger'!$C$58,'1.1 Alternativ A'!S225*'1.4 Øvrige forutsetninger'!$C$57)))),0)</f>
        <v>0</v>
      </c>
      <c r="S35" s="1">
        <f ca="1">IFERROR(IF('1.1 Alternativ A'!T225&gt;120,15*'1.4 Øvrige forutsetninger'!$C$57+15*'1.4 Øvrige forutsetninger'!$C$58+30*'1.4 Øvrige forutsetninger'!$C$59+60*'1.4 Øvrige forutsetninger'!$C$60+MAXA(0,'1.1 Alternativ A'!T225-120)*'1.4 Øvrige forutsetninger'!$C$61,IF('1.1 Alternativ A'!T225&gt;60,15*'1.4 Øvrige forutsetninger'!$C$57+15*'1.4 Øvrige forutsetninger'!$C$58+30*'1.4 Øvrige forutsetninger'!$C$59+MAXA(0,'1.1 Alternativ A'!T225-60)*'1.4 Øvrige forutsetninger'!$C$60,IF('1.1 Alternativ A'!T225&gt;30,15*'1.4 Øvrige forutsetninger'!$C$57+15*'1.4 Øvrige forutsetninger'!$C$58+MAXA(0,'1.1 Alternativ A'!T225-30)*'1.4 Øvrige forutsetninger'!$C$59,IF('1.1 Alternativ A'!T225&gt;15,15*'1.4 Øvrige forutsetninger'!$C$57+MAXA(0,'1.1 Alternativ A'!T225-15)*'1.4 Øvrige forutsetninger'!$C$58,'1.1 Alternativ A'!T225*'1.4 Øvrige forutsetninger'!$C$57)))),0)</f>
        <v>0</v>
      </c>
      <c r="T35" s="1">
        <f ca="1">IFERROR(IF('1.1 Alternativ A'!U225&gt;120,15*'1.4 Øvrige forutsetninger'!$C$57+15*'1.4 Øvrige forutsetninger'!$C$58+30*'1.4 Øvrige forutsetninger'!$C$59+60*'1.4 Øvrige forutsetninger'!$C$60+MAXA(0,'1.1 Alternativ A'!U225-120)*'1.4 Øvrige forutsetninger'!$C$61,IF('1.1 Alternativ A'!U225&gt;60,15*'1.4 Øvrige forutsetninger'!$C$57+15*'1.4 Øvrige forutsetninger'!$C$58+30*'1.4 Øvrige forutsetninger'!$C$59+MAXA(0,'1.1 Alternativ A'!U225-60)*'1.4 Øvrige forutsetninger'!$C$60,IF('1.1 Alternativ A'!U225&gt;30,15*'1.4 Øvrige forutsetninger'!$C$57+15*'1.4 Øvrige forutsetninger'!$C$58+MAXA(0,'1.1 Alternativ A'!U225-30)*'1.4 Øvrige forutsetninger'!$C$59,IF('1.1 Alternativ A'!U225&gt;15,15*'1.4 Øvrige forutsetninger'!$C$57+MAXA(0,'1.1 Alternativ A'!U225-15)*'1.4 Øvrige forutsetninger'!$C$58,'1.1 Alternativ A'!U225*'1.4 Øvrige forutsetninger'!$C$57)))),0)</f>
        <v>0</v>
      </c>
      <c r="U35" s="1">
        <f ca="1">IFERROR(IF('1.1 Alternativ A'!V225&gt;120,15*'1.4 Øvrige forutsetninger'!$C$57+15*'1.4 Øvrige forutsetninger'!$C$58+30*'1.4 Øvrige forutsetninger'!$C$59+60*'1.4 Øvrige forutsetninger'!$C$60+MAXA(0,'1.1 Alternativ A'!V225-120)*'1.4 Øvrige forutsetninger'!$C$61,IF('1.1 Alternativ A'!V225&gt;60,15*'1.4 Øvrige forutsetninger'!$C$57+15*'1.4 Øvrige forutsetninger'!$C$58+30*'1.4 Øvrige forutsetninger'!$C$59+MAXA(0,'1.1 Alternativ A'!V225-60)*'1.4 Øvrige forutsetninger'!$C$60,IF('1.1 Alternativ A'!V225&gt;30,15*'1.4 Øvrige forutsetninger'!$C$57+15*'1.4 Øvrige forutsetninger'!$C$58+MAXA(0,'1.1 Alternativ A'!V225-30)*'1.4 Øvrige forutsetninger'!$C$59,IF('1.1 Alternativ A'!V225&gt;15,15*'1.4 Øvrige forutsetninger'!$C$57+MAXA(0,'1.1 Alternativ A'!V225-15)*'1.4 Øvrige forutsetninger'!$C$58,'1.1 Alternativ A'!V225*'1.4 Øvrige forutsetninger'!$C$57)))),0)</f>
        <v>0</v>
      </c>
      <c r="V35" s="1">
        <f ca="1">IFERROR(IF('1.1 Alternativ A'!W225&gt;120,15*'1.4 Øvrige forutsetninger'!$C$57+15*'1.4 Øvrige forutsetninger'!$C$58+30*'1.4 Øvrige forutsetninger'!$C$59+60*'1.4 Øvrige forutsetninger'!$C$60+MAXA(0,'1.1 Alternativ A'!W225-120)*'1.4 Øvrige forutsetninger'!$C$61,IF('1.1 Alternativ A'!W225&gt;60,15*'1.4 Øvrige forutsetninger'!$C$57+15*'1.4 Øvrige forutsetninger'!$C$58+30*'1.4 Øvrige forutsetninger'!$C$59+MAXA(0,'1.1 Alternativ A'!W225-60)*'1.4 Øvrige forutsetninger'!$C$60,IF('1.1 Alternativ A'!W225&gt;30,15*'1.4 Øvrige forutsetninger'!$C$57+15*'1.4 Øvrige forutsetninger'!$C$58+MAXA(0,'1.1 Alternativ A'!W225-30)*'1.4 Øvrige forutsetninger'!$C$59,IF('1.1 Alternativ A'!W225&gt;15,15*'1.4 Øvrige forutsetninger'!$C$57+MAXA(0,'1.1 Alternativ A'!W225-15)*'1.4 Øvrige forutsetninger'!$C$58,'1.1 Alternativ A'!W225*'1.4 Øvrige forutsetninger'!$C$57)))),0)</f>
        <v>0</v>
      </c>
      <c r="W35" s="1">
        <f ca="1">IFERROR(IF('1.1 Alternativ A'!X225&gt;120,15*'1.4 Øvrige forutsetninger'!$C$57+15*'1.4 Øvrige forutsetninger'!$C$58+30*'1.4 Øvrige forutsetninger'!$C$59+60*'1.4 Øvrige forutsetninger'!$C$60+MAXA(0,'1.1 Alternativ A'!X225-120)*'1.4 Øvrige forutsetninger'!$C$61,IF('1.1 Alternativ A'!X225&gt;60,15*'1.4 Øvrige forutsetninger'!$C$57+15*'1.4 Øvrige forutsetninger'!$C$58+30*'1.4 Øvrige forutsetninger'!$C$59+MAXA(0,'1.1 Alternativ A'!X225-60)*'1.4 Øvrige forutsetninger'!$C$60,IF('1.1 Alternativ A'!X225&gt;30,15*'1.4 Øvrige forutsetninger'!$C$57+15*'1.4 Øvrige forutsetninger'!$C$58+MAXA(0,'1.1 Alternativ A'!X225-30)*'1.4 Øvrige forutsetninger'!$C$59,IF('1.1 Alternativ A'!X225&gt;15,15*'1.4 Øvrige forutsetninger'!$C$57+MAXA(0,'1.1 Alternativ A'!X225-15)*'1.4 Øvrige forutsetninger'!$C$58,'1.1 Alternativ A'!X225*'1.4 Øvrige forutsetninger'!$C$57)))),0)</f>
        <v>0</v>
      </c>
      <c r="X35" s="1">
        <f ca="1">IFERROR(IF('1.1 Alternativ A'!Y225&gt;120,15*'1.4 Øvrige forutsetninger'!$C$57+15*'1.4 Øvrige forutsetninger'!$C$58+30*'1.4 Øvrige forutsetninger'!$C$59+60*'1.4 Øvrige forutsetninger'!$C$60+MAXA(0,'1.1 Alternativ A'!Y225-120)*'1.4 Øvrige forutsetninger'!$C$61,IF('1.1 Alternativ A'!Y225&gt;60,15*'1.4 Øvrige forutsetninger'!$C$57+15*'1.4 Øvrige forutsetninger'!$C$58+30*'1.4 Øvrige forutsetninger'!$C$59+MAXA(0,'1.1 Alternativ A'!Y225-60)*'1.4 Øvrige forutsetninger'!$C$60,IF('1.1 Alternativ A'!Y225&gt;30,15*'1.4 Øvrige forutsetninger'!$C$57+15*'1.4 Øvrige forutsetninger'!$C$58+MAXA(0,'1.1 Alternativ A'!Y225-30)*'1.4 Øvrige forutsetninger'!$C$59,IF('1.1 Alternativ A'!Y225&gt;15,15*'1.4 Øvrige forutsetninger'!$C$57+MAXA(0,'1.1 Alternativ A'!Y225-15)*'1.4 Øvrige forutsetninger'!$C$58,'1.1 Alternativ A'!Y225*'1.4 Øvrige forutsetninger'!$C$57)))),0)</f>
        <v>0</v>
      </c>
      <c r="Y35" s="1">
        <f ca="1">IFERROR(IF('1.1 Alternativ A'!Z225&gt;120,15*'1.4 Øvrige forutsetninger'!$C$57+15*'1.4 Øvrige forutsetninger'!$C$58+30*'1.4 Øvrige forutsetninger'!$C$59+60*'1.4 Øvrige forutsetninger'!$C$60+MAXA(0,'1.1 Alternativ A'!Z225-120)*'1.4 Øvrige forutsetninger'!$C$61,IF('1.1 Alternativ A'!Z225&gt;60,15*'1.4 Øvrige forutsetninger'!$C$57+15*'1.4 Øvrige forutsetninger'!$C$58+30*'1.4 Øvrige forutsetninger'!$C$59+MAXA(0,'1.1 Alternativ A'!Z225-60)*'1.4 Øvrige forutsetninger'!$C$60,IF('1.1 Alternativ A'!Z225&gt;30,15*'1.4 Øvrige forutsetninger'!$C$57+15*'1.4 Øvrige forutsetninger'!$C$58+MAXA(0,'1.1 Alternativ A'!Z225-30)*'1.4 Øvrige forutsetninger'!$C$59,IF('1.1 Alternativ A'!Z225&gt;15,15*'1.4 Øvrige forutsetninger'!$C$57+MAXA(0,'1.1 Alternativ A'!Z225-15)*'1.4 Øvrige forutsetninger'!$C$58,'1.1 Alternativ A'!Z225*'1.4 Øvrige forutsetninger'!$C$57)))),0)</f>
        <v>0</v>
      </c>
      <c r="Z35" s="1">
        <f ca="1">IFERROR(IF('1.1 Alternativ A'!AA225&gt;120,15*'1.4 Øvrige forutsetninger'!$C$57+15*'1.4 Øvrige forutsetninger'!$C$58+30*'1.4 Øvrige forutsetninger'!$C$59+60*'1.4 Øvrige forutsetninger'!$C$60+MAXA(0,'1.1 Alternativ A'!AA225-120)*'1.4 Øvrige forutsetninger'!$C$61,IF('1.1 Alternativ A'!AA225&gt;60,15*'1.4 Øvrige forutsetninger'!$C$57+15*'1.4 Øvrige forutsetninger'!$C$58+30*'1.4 Øvrige forutsetninger'!$C$59+MAXA(0,'1.1 Alternativ A'!AA225-60)*'1.4 Øvrige forutsetninger'!$C$60,IF('1.1 Alternativ A'!AA225&gt;30,15*'1.4 Øvrige forutsetninger'!$C$57+15*'1.4 Øvrige forutsetninger'!$C$58+MAXA(0,'1.1 Alternativ A'!AA225-30)*'1.4 Øvrige forutsetninger'!$C$59,IF('1.1 Alternativ A'!AA225&gt;15,15*'1.4 Øvrige forutsetninger'!$C$57+MAXA(0,'1.1 Alternativ A'!AA225-15)*'1.4 Øvrige forutsetninger'!$C$58,'1.1 Alternativ A'!AA225*'1.4 Øvrige forutsetninger'!$C$57)))),0)</f>
        <v>0</v>
      </c>
      <c r="AA35" s="1">
        <f ca="1">IFERROR(IF('1.1 Alternativ A'!AB225&gt;120,15*'1.4 Øvrige forutsetninger'!$C$57+15*'1.4 Øvrige forutsetninger'!$C$58+30*'1.4 Øvrige forutsetninger'!$C$59+60*'1.4 Øvrige forutsetninger'!$C$60+MAXA(0,'1.1 Alternativ A'!AB225-120)*'1.4 Øvrige forutsetninger'!$C$61,IF('1.1 Alternativ A'!AB225&gt;60,15*'1.4 Øvrige forutsetninger'!$C$57+15*'1.4 Øvrige forutsetninger'!$C$58+30*'1.4 Øvrige forutsetninger'!$C$59+MAXA(0,'1.1 Alternativ A'!AB225-60)*'1.4 Øvrige forutsetninger'!$C$60,IF('1.1 Alternativ A'!AB225&gt;30,15*'1.4 Øvrige forutsetninger'!$C$57+15*'1.4 Øvrige forutsetninger'!$C$58+MAXA(0,'1.1 Alternativ A'!AB225-30)*'1.4 Øvrige forutsetninger'!$C$59,IF('1.1 Alternativ A'!AB225&gt;15,15*'1.4 Øvrige forutsetninger'!$C$57+MAXA(0,'1.1 Alternativ A'!AB225-15)*'1.4 Øvrige forutsetninger'!$C$58,'1.1 Alternativ A'!AB225*'1.4 Øvrige forutsetninger'!$C$57)))),0)</f>
        <v>0</v>
      </c>
      <c r="AB35" s="1">
        <f ca="1">IFERROR(IF('1.1 Alternativ A'!AC225&gt;120,15*'1.4 Øvrige forutsetninger'!$C$57+15*'1.4 Øvrige forutsetninger'!$C$58+30*'1.4 Øvrige forutsetninger'!$C$59+60*'1.4 Øvrige forutsetninger'!$C$60+MAXA(0,'1.1 Alternativ A'!AC225-120)*'1.4 Øvrige forutsetninger'!$C$61,IF('1.1 Alternativ A'!AC225&gt;60,15*'1.4 Øvrige forutsetninger'!$C$57+15*'1.4 Øvrige forutsetninger'!$C$58+30*'1.4 Øvrige forutsetninger'!$C$59+MAXA(0,'1.1 Alternativ A'!AC225-60)*'1.4 Øvrige forutsetninger'!$C$60,IF('1.1 Alternativ A'!AC225&gt;30,15*'1.4 Øvrige forutsetninger'!$C$57+15*'1.4 Øvrige forutsetninger'!$C$58+MAXA(0,'1.1 Alternativ A'!AC225-30)*'1.4 Øvrige forutsetninger'!$C$59,IF('1.1 Alternativ A'!AC225&gt;15,15*'1.4 Øvrige forutsetninger'!$C$57+MAXA(0,'1.1 Alternativ A'!AC225-15)*'1.4 Øvrige forutsetninger'!$C$58,'1.1 Alternativ A'!AC225*'1.4 Øvrige forutsetninger'!$C$57)))),0)</f>
        <v>0</v>
      </c>
      <c r="AC35" s="1">
        <f ca="1">IFERROR(IF('1.1 Alternativ A'!AD225&gt;120,15*'1.4 Øvrige forutsetninger'!$C$57+15*'1.4 Øvrige forutsetninger'!$C$58+30*'1.4 Øvrige forutsetninger'!$C$59+60*'1.4 Øvrige forutsetninger'!$C$60+MAXA(0,'1.1 Alternativ A'!AD225-120)*'1.4 Øvrige forutsetninger'!$C$61,IF('1.1 Alternativ A'!AD225&gt;60,15*'1.4 Øvrige forutsetninger'!$C$57+15*'1.4 Øvrige forutsetninger'!$C$58+30*'1.4 Øvrige forutsetninger'!$C$59+MAXA(0,'1.1 Alternativ A'!AD225-60)*'1.4 Øvrige forutsetninger'!$C$60,IF('1.1 Alternativ A'!AD225&gt;30,15*'1.4 Øvrige forutsetninger'!$C$57+15*'1.4 Øvrige forutsetninger'!$C$58+MAXA(0,'1.1 Alternativ A'!AD225-30)*'1.4 Øvrige forutsetninger'!$C$59,IF('1.1 Alternativ A'!AD225&gt;15,15*'1.4 Øvrige forutsetninger'!$C$57+MAXA(0,'1.1 Alternativ A'!AD225-15)*'1.4 Øvrige forutsetninger'!$C$58,'1.1 Alternativ A'!AD225*'1.4 Øvrige forutsetninger'!$C$57)))),0)</f>
        <v>0</v>
      </c>
      <c r="AD35" s="1">
        <f ca="1">IFERROR(IF('1.1 Alternativ A'!AE225&gt;120,15*'1.4 Øvrige forutsetninger'!$C$57+15*'1.4 Øvrige forutsetninger'!$C$58+30*'1.4 Øvrige forutsetninger'!$C$59+60*'1.4 Øvrige forutsetninger'!$C$60+MAXA(0,'1.1 Alternativ A'!AE225-120)*'1.4 Øvrige forutsetninger'!$C$61,IF('1.1 Alternativ A'!AE225&gt;60,15*'1.4 Øvrige forutsetninger'!$C$57+15*'1.4 Øvrige forutsetninger'!$C$58+30*'1.4 Øvrige forutsetninger'!$C$59+MAXA(0,'1.1 Alternativ A'!AE225-60)*'1.4 Øvrige forutsetninger'!$C$60,IF('1.1 Alternativ A'!AE225&gt;30,15*'1.4 Øvrige forutsetninger'!$C$57+15*'1.4 Øvrige forutsetninger'!$C$58+MAXA(0,'1.1 Alternativ A'!AE225-30)*'1.4 Øvrige forutsetninger'!$C$59,IF('1.1 Alternativ A'!AE225&gt;15,15*'1.4 Øvrige forutsetninger'!$C$57+MAXA(0,'1.1 Alternativ A'!AE225-15)*'1.4 Øvrige forutsetninger'!$C$58,'1.1 Alternativ A'!AE225*'1.4 Øvrige forutsetninger'!$C$57)))),0)</f>
        <v>0</v>
      </c>
      <c r="AE35" s="1">
        <f ca="1">IFERROR(IF('1.1 Alternativ A'!AF225&gt;120,15*'1.4 Øvrige forutsetninger'!$C$57+15*'1.4 Øvrige forutsetninger'!$C$58+30*'1.4 Øvrige forutsetninger'!$C$59+60*'1.4 Øvrige forutsetninger'!$C$60+MAXA(0,'1.1 Alternativ A'!AF225-120)*'1.4 Øvrige forutsetninger'!$C$61,IF('1.1 Alternativ A'!AF225&gt;60,15*'1.4 Øvrige forutsetninger'!$C$57+15*'1.4 Øvrige forutsetninger'!$C$58+30*'1.4 Øvrige forutsetninger'!$C$59+MAXA(0,'1.1 Alternativ A'!AF225-60)*'1.4 Øvrige forutsetninger'!$C$60,IF('1.1 Alternativ A'!AF225&gt;30,15*'1.4 Øvrige forutsetninger'!$C$57+15*'1.4 Øvrige forutsetninger'!$C$58+MAXA(0,'1.1 Alternativ A'!AF225-30)*'1.4 Øvrige forutsetninger'!$C$59,IF('1.1 Alternativ A'!AF225&gt;15,15*'1.4 Øvrige forutsetninger'!$C$57+MAXA(0,'1.1 Alternativ A'!AF225-15)*'1.4 Øvrige forutsetninger'!$C$58,'1.1 Alternativ A'!AF225*'1.4 Øvrige forutsetninger'!$C$57)))),0)</f>
        <v>0</v>
      </c>
      <c r="AF35" s="1">
        <f ca="1">IFERROR(IF('1.1 Alternativ A'!AG225&gt;120,15*'1.4 Øvrige forutsetninger'!$C$57+15*'1.4 Øvrige forutsetninger'!$C$58+30*'1.4 Øvrige forutsetninger'!$C$59+60*'1.4 Øvrige forutsetninger'!$C$60+MAXA(0,'1.1 Alternativ A'!AG225-120)*'1.4 Øvrige forutsetninger'!$C$61,IF('1.1 Alternativ A'!AG225&gt;60,15*'1.4 Øvrige forutsetninger'!$C$57+15*'1.4 Øvrige forutsetninger'!$C$58+30*'1.4 Øvrige forutsetninger'!$C$59+MAXA(0,'1.1 Alternativ A'!AG225-60)*'1.4 Øvrige forutsetninger'!$C$60,IF('1.1 Alternativ A'!AG225&gt;30,15*'1.4 Øvrige forutsetninger'!$C$57+15*'1.4 Øvrige forutsetninger'!$C$58+MAXA(0,'1.1 Alternativ A'!AG225-30)*'1.4 Øvrige forutsetninger'!$C$59,IF('1.1 Alternativ A'!AG225&gt;15,15*'1.4 Øvrige forutsetninger'!$C$57+MAXA(0,'1.1 Alternativ A'!AG225-15)*'1.4 Øvrige forutsetninger'!$C$58,'1.1 Alternativ A'!AG225*'1.4 Øvrige forutsetninger'!$C$57)))),0)</f>
        <v>0</v>
      </c>
    </row>
    <row r="36" spans="2:51" x14ac:dyDescent="0.2">
      <c r="B36" s="1" t="str">
        <f ca="1">IF(OFFSET('1.1 Alternativ A'!$E$19,0,ROW()-ROW($B$12))&gt;0,OFFSET('1.1 Alternativ A'!$E$19,0,ROW()-ROW($B$12)),"")</f>
        <v/>
      </c>
      <c r="C36" s="1">
        <f ca="1">IFERROR(IF('1.1 Alternativ A'!D226&gt;120,15*'1.4 Øvrige forutsetninger'!$C$57+15*'1.4 Øvrige forutsetninger'!$C$58+30*'1.4 Øvrige forutsetninger'!$C$59+60*'1.4 Øvrige forutsetninger'!$C$60+MAXA(0,'1.1 Alternativ A'!D226-120)*'1.4 Øvrige forutsetninger'!$C$61,IF('1.1 Alternativ A'!D226&gt;60,15*'1.4 Øvrige forutsetninger'!$C$57+15*'1.4 Øvrige forutsetninger'!$C$58+30*'1.4 Øvrige forutsetninger'!$C$59+MAXA(0,'1.1 Alternativ A'!D226-60)*'1.4 Øvrige forutsetninger'!$C$60,IF('1.1 Alternativ A'!D226&gt;30,15*'1.4 Øvrige forutsetninger'!$C$57+15*'1.4 Øvrige forutsetninger'!$C$58+MAXA(0,'1.1 Alternativ A'!D226-30)*'1.4 Øvrige forutsetninger'!$C$59,IF('1.1 Alternativ A'!D226&gt;15,15*'1.4 Øvrige forutsetninger'!$C$57+MAXA(0,'1.1 Alternativ A'!D226-15)*'1.4 Øvrige forutsetninger'!$C$58,'1.1 Alternativ A'!D226*'1.4 Øvrige forutsetninger'!$C$57)))),0)</f>
        <v>0</v>
      </c>
      <c r="D36" s="1">
        <f ca="1">IFERROR(IF('1.1 Alternativ A'!E226&gt;120,15*'1.4 Øvrige forutsetninger'!$C$57+15*'1.4 Øvrige forutsetninger'!$C$58+30*'1.4 Øvrige forutsetninger'!$C$59+60*'1.4 Øvrige forutsetninger'!$C$60+MAXA(0,'1.1 Alternativ A'!E226-120)*'1.4 Øvrige forutsetninger'!$C$61,IF('1.1 Alternativ A'!E226&gt;60,15*'1.4 Øvrige forutsetninger'!$C$57+15*'1.4 Øvrige forutsetninger'!$C$58+30*'1.4 Øvrige forutsetninger'!$C$59+MAXA(0,'1.1 Alternativ A'!E226-60)*'1.4 Øvrige forutsetninger'!$C$60,IF('1.1 Alternativ A'!E226&gt;30,15*'1.4 Øvrige forutsetninger'!$C$57+15*'1.4 Øvrige forutsetninger'!$C$58+MAXA(0,'1.1 Alternativ A'!E226-30)*'1.4 Øvrige forutsetninger'!$C$59,IF('1.1 Alternativ A'!E226&gt;15,15*'1.4 Øvrige forutsetninger'!$C$57+MAXA(0,'1.1 Alternativ A'!E226-15)*'1.4 Øvrige forutsetninger'!$C$58,'1.1 Alternativ A'!E226*'1.4 Øvrige forutsetninger'!$C$57)))),0)</f>
        <v>0</v>
      </c>
      <c r="E36" s="1">
        <f ca="1">IFERROR(IF('1.1 Alternativ A'!F226&gt;120,15*'1.4 Øvrige forutsetninger'!$C$57+15*'1.4 Øvrige forutsetninger'!$C$58+30*'1.4 Øvrige forutsetninger'!$C$59+60*'1.4 Øvrige forutsetninger'!$C$60+MAXA(0,'1.1 Alternativ A'!F226-120)*'1.4 Øvrige forutsetninger'!$C$61,IF('1.1 Alternativ A'!F226&gt;60,15*'1.4 Øvrige forutsetninger'!$C$57+15*'1.4 Øvrige forutsetninger'!$C$58+30*'1.4 Øvrige forutsetninger'!$C$59+MAXA(0,'1.1 Alternativ A'!F226-60)*'1.4 Øvrige forutsetninger'!$C$60,IF('1.1 Alternativ A'!F226&gt;30,15*'1.4 Øvrige forutsetninger'!$C$57+15*'1.4 Øvrige forutsetninger'!$C$58+MAXA(0,'1.1 Alternativ A'!F226-30)*'1.4 Øvrige forutsetninger'!$C$59,IF('1.1 Alternativ A'!F226&gt;15,15*'1.4 Øvrige forutsetninger'!$C$57+MAXA(0,'1.1 Alternativ A'!F226-15)*'1.4 Øvrige forutsetninger'!$C$58,'1.1 Alternativ A'!F226*'1.4 Øvrige forutsetninger'!$C$57)))),0)</f>
        <v>0</v>
      </c>
      <c r="F36" s="1">
        <f ca="1">IFERROR(IF('1.1 Alternativ A'!G226&gt;120,15*'1.4 Øvrige forutsetninger'!$C$57+15*'1.4 Øvrige forutsetninger'!$C$58+30*'1.4 Øvrige forutsetninger'!$C$59+60*'1.4 Øvrige forutsetninger'!$C$60+MAXA(0,'1.1 Alternativ A'!G226-120)*'1.4 Øvrige forutsetninger'!$C$61,IF('1.1 Alternativ A'!G226&gt;60,15*'1.4 Øvrige forutsetninger'!$C$57+15*'1.4 Øvrige forutsetninger'!$C$58+30*'1.4 Øvrige forutsetninger'!$C$59+MAXA(0,'1.1 Alternativ A'!G226-60)*'1.4 Øvrige forutsetninger'!$C$60,IF('1.1 Alternativ A'!G226&gt;30,15*'1.4 Øvrige forutsetninger'!$C$57+15*'1.4 Øvrige forutsetninger'!$C$58+MAXA(0,'1.1 Alternativ A'!G226-30)*'1.4 Øvrige forutsetninger'!$C$59,IF('1.1 Alternativ A'!G226&gt;15,15*'1.4 Øvrige forutsetninger'!$C$57+MAXA(0,'1.1 Alternativ A'!G226-15)*'1.4 Øvrige forutsetninger'!$C$58,'1.1 Alternativ A'!G226*'1.4 Øvrige forutsetninger'!$C$57)))),0)</f>
        <v>0</v>
      </c>
      <c r="G36" s="1">
        <f ca="1">IFERROR(IF('1.1 Alternativ A'!H226&gt;120,15*'1.4 Øvrige forutsetninger'!$C$57+15*'1.4 Øvrige forutsetninger'!$C$58+30*'1.4 Øvrige forutsetninger'!$C$59+60*'1.4 Øvrige forutsetninger'!$C$60+MAXA(0,'1.1 Alternativ A'!H226-120)*'1.4 Øvrige forutsetninger'!$C$61,IF('1.1 Alternativ A'!H226&gt;60,15*'1.4 Øvrige forutsetninger'!$C$57+15*'1.4 Øvrige forutsetninger'!$C$58+30*'1.4 Øvrige forutsetninger'!$C$59+MAXA(0,'1.1 Alternativ A'!H226-60)*'1.4 Øvrige forutsetninger'!$C$60,IF('1.1 Alternativ A'!H226&gt;30,15*'1.4 Øvrige forutsetninger'!$C$57+15*'1.4 Øvrige forutsetninger'!$C$58+MAXA(0,'1.1 Alternativ A'!H226-30)*'1.4 Øvrige forutsetninger'!$C$59,IF('1.1 Alternativ A'!H226&gt;15,15*'1.4 Øvrige forutsetninger'!$C$57+MAXA(0,'1.1 Alternativ A'!H226-15)*'1.4 Øvrige forutsetninger'!$C$58,'1.1 Alternativ A'!H226*'1.4 Øvrige forutsetninger'!$C$57)))),0)</f>
        <v>0</v>
      </c>
      <c r="H36" s="1">
        <f ca="1">IFERROR(IF('1.1 Alternativ A'!I226&gt;120,15*'1.4 Øvrige forutsetninger'!$C$57+15*'1.4 Øvrige forutsetninger'!$C$58+30*'1.4 Øvrige forutsetninger'!$C$59+60*'1.4 Øvrige forutsetninger'!$C$60+MAXA(0,'1.1 Alternativ A'!I226-120)*'1.4 Øvrige forutsetninger'!$C$61,IF('1.1 Alternativ A'!I226&gt;60,15*'1.4 Øvrige forutsetninger'!$C$57+15*'1.4 Øvrige forutsetninger'!$C$58+30*'1.4 Øvrige forutsetninger'!$C$59+MAXA(0,'1.1 Alternativ A'!I226-60)*'1.4 Øvrige forutsetninger'!$C$60,IF('1.1 Alternativ A'!I226&gt;30,15*'1.4 Øvrige forutsetninger'!$C$57+15*'1.4 Øvrige forutsetninger'!$C$58+MAXA(0,'1.1 Alternativ A'!I226-30)*'1.4 Øvrige forutsetninger'!$C$59,IF('1.1 Alternativ A'!I226&gt;15,15*'1.4 Øvrige forutsetninger'!$C$57+MAXA(0,'1.1 Alternativ A'!I226-15)*'1.4 Øvrige forutsetninger'!$C$58,'1.1 Alternativ A'!I226*'1.4 Øvrige forutsetninger'!$C$57)))),0)</f>
        <v>0</v>
      </c>
      <c r="I36" s="1">
        <f ca="1">IFERROR(IF('1.1 Alternativ A'!J226&gt;120,15*'1.4 Øvrige forutsetninger'!$C$57+15*'1.4 Øvrige forutsetninger'!$C$58+30*'1.4 Øvrige forutsetninger'!$C$59+60*'1.4 Øvrige forutsetninger'!$C$60+MAXA(0,'1.1 Alternativ A'!J226-120)*'1.4 Øvrige forutsetninger'!$C$61,IF('1.1 Alternativ A'!J226&gt;60,15*'1.4 Øvrige forutsetninger'!$C$57+15*'1.4 Øvrige forutsetninger'!$C$58+30*'1.4 Øvrige forutsetninger'!$C$59+MAXA(0,'1.1 Alternativ A'!J226-60)*'1.4 Øvrige forutsetninger'!$C$60,IF('1.1 Alternativ A'!J226&gt;30,15*'1.4 Øvrige forutsetninger'!$C$57+15*'1.4 Øvrige forutsetninger'!$C$58+MAXA(0,'1.1 Alternativ A'!J226-30)*'1.4 Øvrige forutsetninger'!$C$59,IF('1.1 Alternativ A'!J226&gt;15,15*'1.4 Øvrige forutsetninger'!$C$57+MAXA(0,'1.1 Alternativ A'!J226-15)*'1.4 Øvrige forutsetninger'!$C$58,'1.1 Alternativ A'!J226*'1.4 Øvrige forutsetninger'!$C$57)))),0)</f>
        <v>0</v>
      </c>
      <c r="J36" s="1">
        <f ca="1">IFERROR(IF('1.1 Alternativ A'!K226&gt;120,15*'1.4 Øvrige forutsetninger'!$C$57+15*'1.4 Øvrige forutsetninger'!$C$58+30*'1.4 Øvrige forutsetninger'!$C$59+60*'1.4 Øvrige forutsetninger'!$C$60+MAXA(0,'1.1 Alternativ A'!K226-120)*'1.4 Øvrige forutsetninger'!$C$61,IF('1.1 Alternativ A'!K226&gt;60,15*'1.4 Øvrige forutsetninger'!$C$57+15*'1.4 Øvrige forutsetninger'!$C$58+30*'1.4 Øvrige forutsetninger'!$C$59+MAXA(0,'1.1 Alternativ A'!K226-60)*'1.4 Øvrige forutsetninger'!$C$60,IF('1.1 Alternativ A'!K226&gt;30,15*'1.4 Øvrige forutsetninger'!$C$57+15*'1.4 Øvrige forutsetninger'!$C$58+MAXA(0,'1.1 Alternativ A'!K226-30)*'1.4 Øvrige forutsetninger'!$C$59,IF('1.1 Alternativ A'!K226&gt;15,15*'1.4 Øvrige forutsetninger'!$C$57+MAXA(0,'1.1 Alternativ A'!K226-15)*'1.4 Øvrige forutsetninger'!$C$58,'1.1 Alternativ A'!K226*'1.4 Øvrige forutsetninger'!$C$57)))),0)</f>
        <v>0</v>
      </c>
      <c r="K36" s="1">
        <f ca="1">IFERROR(IF('1.1 Alternativ A'!L226&gt;120,15*'1.4 Øvrige forutsetninger'!$C$57+15*'1.4 Øvrige forutsetninger'!$C$58+30*'1.4 Øvrige forutsetninger'!$C$59+60*'1.4 Øvrige forutsetninger'!$C$60+MAXA(0,'1.1 Alternativ A'!L226-120)*'1.4 Øvrige forutsetninger'!$C$61,IF('1.1 Alternativ A'!L226&gt;60,15*'1.4 Øvrige forutsetninger'!$C$57+15*'1.4 Øvrige forutsetninger'!$C$58+30*'1.4 Øvrige forutsetninger'!$C$59+MAXA(0,'1.1 Alternativ A'!L226-60)*'1.4 Øvrige forutsetninger'!$C$60,IF('1.1 Alternativ A'!L226&gt;30,15*'1.4 Øvrige forutsetninger'!$C$57+15*'1.4 Øvrige forutsetninger'!$C$58+MAXA(0,'1.1 Alternativ A'!L226-30)*'1.4 Øvrige forutsetninger'!$C$59,IF('1.1 Alternativ A'!L226&gt;15,15*'1.4 Øvrige forutsetninger'!$C$57+MAXA(0,'1.1 Alternativ A'!L226-15)*'1.4 Øvrige forutsetninger'!$C$58,'1.1 Alternativ A'!L226*'1.4 Øvrige forutsetninger'!$C$57)))),0)</f>
        <v>0</v>
      </c>
      <c r="L36" s="1">
        <f ca="1">IFERROR(IF('1.1 Alternativ A'!M226&gt;120,15*'1.4 Øvrige forutsetninger'!$C$57+15*'1.4 Øvrige forutsetninger'!$C$58+30*'1.4 Øvrige forutsetninger'!$C$59+60*'1.4 Øvrige forutsetninger'!$C$60+MAXA(0,'1.1 Alternativ A'!M226-120)*'1.4 Øvrige forutsetninger'!$C$61,IF('1.1 Alternativ A'!M226&gt;60,15*'1.4 Øvrige forutsetninger'!$C$57+15*'1.4 Øvrige forutsetninger'!$C$58+30*'1.4 Øvrige forutsetninger'!$C$59+MAXA(0,'1.1 Alternativ A'!M226-60)*'1.4 Øvrige forutsetninger'!$C$60,IF('1.1 Alternativ A'!M226&gt;30,15*'1.4 Øvrige forutsetninger'!$C$57+15*'1.4 Øvrige forutsetninger'!$C$58+MAXA(0,'1.1 Alternativ A'!M226-30)*'1.4 Øvrige forutsetninger'!$C$59,IF('1.1 Alternativ A'!M226&gt;15,15*'1.4 Øvrige forutsetninger'!$C$57+MAXA(0,'1.1 Alternativ A'!M226-15)*'1.4 Øvrige forutsetninger'!$C$58,'1.1 Alternativ A'!M226*'1.4 Øvrige forutsetninger'!$C$57)))),0)</f>
        <v>0</v>
      </c>
      <c r="M36" s="1">
        <f ca="1">IFERROR(IF('1.1 Alternativ A'!N226&gt;120,15*'1.4 Øvrige forutsetninger'!$C$57+15*'1.4 Øvrige forutsetninger'!$C$58+30*'1.4 Øvrige forutsetninger'!$C$59+60*'1.4 Øvrige forutsetninger'!$C$60+MAXA(0,'1.1 Alternativ A'!N226-120)*'1.4 Øvrige forutsetninger'!$C$61,IF('1.1 Alternativ A'!N226&gt;60,15*'1.4 Øvrige forutsetninger'!$C$57+15*'1.4 Øvrige forutsetninger'!$C$58+30*'1.4 Øvrige forutsetninger'!$C$59+MAXA(0,'1.1 Alternativ A'!N226-60)*'1.4 Øvrige forutsetninger'!$C$60,IF('1.1 Alternativ A'!N226&gt;30,15*'1.4 Øvrige forutsetninger'!$C$57+15*'1.4 Øvrige forutsetninger'!$C$58+MAXA(0,'1.1 Alternativ A'!N226-30)*'1.4 Øvrige forutsetninger'!$C$59,IF('1.1 Alternativ A'!N226&gt;15,15*'1.4 Øvrige forutsetninger'!$C$57+MAXA(0,'1.1 Alternativ A'!N226-15)*'1.4 Øvrige forutsetninger'!$C$58,'1.1 Alternativ A'!N226*'1.4 Øvrige forutsetninger'!$C$57)))),0)</f>
        <v>0</v>
      </c>
      <c r="N36" s="1">
        <f ca="1">IFERROR(IF('1.1 Alternativ A'!O226&gt;120,15*'1.4 Øvrige forutsetninger'!$C$57+15*'1.4 Øvrige forutsetninger'!$C$58+30*'1.4 Øvrige forutsetninger'!$C$59+60*'1.4 Øvrige forutsetninger'!$C$60+MAXA(0,'1.1 Alternativ A'!O226-120)*'1.4 Øvrige forutsetninger'!$C$61,IF('1.1 Alternativ A'!O226&gt;60,15*'1.4 Øvrige forutsetninger'!$C$57+15*'1.4 Øvrige forutsetninger'!$C$58+30*'1.4 Øvrige forutsetninger'!$C$59+MAXA(0,'1.1 Alternativ A'!O226-60)*'1.4 Øvrige forutsetninger'!$C$60,IF('1.1 Alternativ A'!O226&gt;30,15*'1.4 Øvrige forutsetninger'!$C$57+15*'1.4 Øvrige forutsetninger'!$C$58+MAXA(0,'1.1 Alternativ A'!O226-30)*'1.4 Øvrige forutsetninger'!$C$59,IF('1.1 Alternativ A'!O226&gt;15,15*'1.4 Øvrige forutsetninger'!$C$57+MAXA(0,'1.1 Alternativ A'!O226-15)*'1.4 Øvrige forutsetninger'!$C$58,'1.1 Alternativ A'!O226*'1.4 Øvrige forutsetninger'!$C$57)))),0)</f>
        <v>0</v>
      </c>
      <c r="O36" s="1">
        <f ca="1">IFERROR(IF('1.1 Alternativ A'!P226&gt;120,15*'1.4 Øvrige forutsetninger'!$C$57+15*'1.4 Øvrige forutsetninger'!$C$58+30*'1.4 Øvrige forutsetninger'!$C$59+60*'1.4 Øvrige forutsetninger'!$C$60+MAXA(0,'1.1 Alternativ A'!P226-120)*'1.4 Øvrige forutsetninger'!$C$61,IF('1.1 Alternativ A'!P226&gt;60,15*'1.4 Øvrige forutsetninger'!$C$57+15*'1.4 Øvrige forutsetninger'!$C$58+30*'1.4 Øvrige forutsetninger'!$C$59+MAXA(0,'1.1 Alternativ A'!P226-60)*'1.4 Øvrige forutsetninger'!$C$60,IF('1.1 Alternativ A'!P226&gt;30,15*'1.4 Øvrige forutsetninger'!$C$57+15*'1.4 Øvrige forutsetninger'!$C$58+MAXA(0,'1.1 Alternativ A'!P226-30)*'1.4 Øvrige forutsetninger'!$C$59,IF('1.1 Alternativ A'!P226&gt;15,15*'1.4 Øvrige forutsetninger'!$C$57+MAXA(0,'1.1 Alternativ A'!P226-15)*'1.4 Øvrige forutsetninger'!$C$58,'1.1 Alternativ A'!P226*'1.4 Øvrige forutsetninger'!$C$57)))),0)</f>
        <v>0</v>
      </c>
      <c r="P36" s="1">
        <f ca="1">IFERROR(IF('1.1 Alternativ A'!Q226&gt;120,15*'1.4 Øvrige forutsetninger'!$C$57+15*'1.4 Øvrige forutsetninger'!$C$58+30*'1.4 Øvrige forutsetninger'!$C$59+60*'1.4 Øvrige forutsetninger'!$C$60+MAXA(0,'1.1 Alternativ A'!Q226-120)*'1.4 Øvrige forutsetninger'!$C$61,IF('1.1 Alternativ A'!Q226&gt;60,15*'1.4 Øvrige forutsetninger'!$C$57+15*'1.4 Øvrige forutsetninger'!$C$58+30*'1.4 Øvrige forutsetninger'!$C$59+MAXA(0,'1.1 Alternativ A'!Q226-60)*'1.4 Øvrige forutsetninger'!$C$60,IF('1.1 Alternativ A'!Q226&gt;30,15*'1.4 Øvrige forutsetninger'!$C$57+15*'1.4 Øvrige forutsetninger'!$C$58+MAXA(0,'1.1 Alternativ A'!Q226-30)*'1.4 Øvrige forutsetninger'!$C$59,IF('1.1 Alternativ A'!Q226&gt;15,15*'1.4 Øvrige forutsetninger'!$C$57+MAXA(0,'1.1 Alternativ A'!Q226-15)*'1.4 Øvrige forutsetninger'!$C$58,'1.1 Alternativ A'!Q226*'1.4 Øvrige forutsetninger'!$C$57)))),0)</f>
        <v>0</v>
      </c>
      <c r="Q36" s="1">
        <f ca="1">IFERROR(IF('1.1 Alternativ A'!R226&gt;120,15*'1.4 Øvrige forutsetninger'!$C$57+15*'1.4 Øvrige forutsetninger'!$C$58+30*'1.4 Øvrige forutsetninger'!$C$59+60*'1.4 Øvrige forutsetninger'!$C$60+MAXA(0,'1.1 Alternativ A'!R226-120)*'1.4 Øvrige forutsetninger'!$C$61,IF('1.1 Alternativ A'!R226&gt;60,15*'1.4 Øvrige forutsetninger'!$C$57+15*'1.4 Øvrige forutsetninger'!$C$58+30*'1.4 Øvrige forutsetninger'!$C$59+MAXA(0,'1.1 Alternativ A'!R226-60)*'1.4 Øvrige forutsetninger'!$C$60,IF('1.1 Alternativ A'!R226&gt;30,15*'1.4 Øvrige forutsetninger'!$C$57+15*'1.4 Øvrige forutsetninger'!$C$58+MAXA(0,'1.1 Alternativ A'!R226-30)*'1.4 Øvrige forutsetninger'!$C$59,IF('1.1 Alternativ A'!R226&gt;15,15*'1.4 Øvrige forutsetninger'!$C$57+MAXA(0,'1.1 Alternativ A'!R226-15)*'1.4 Øvrige forutsetninger'!$C$58,'1.1 Alternativ A'!R226*'1.4 Øvrige forutsetninger'!$C$57)))),0)</f>
        <v>0</v>
      </c>
      <c r="R36" s="1">
        <f ca="1">IFERROR(IF('1.1 Alternativ A'!S226&gt;120,15*'1.4 Øvrige forutsetninger'!$C$57+15*'1.4 Øvrige forutsetninger'!$C$58+30*'1.4 Øvrige forutsetninger'!$C$59+60*'1.4 Øvrige forutsetninger'!$C$60+MAXA(0,'1.1 Alternativ A'!S226-120)*'1.4 Øvrige forutsetninger'!$C$61,IF('1.1 Alternativ A'!S226&gt;60,15*'1.4 Øvrige forutsetninger'!$C$57+15*'1.4 Øvrige forutsetninger'!$C$58+30*'1.4 Øvrige forutsetninger'!$C$59+MAXA(0,'1.1 Alternativ A'!S226-60)*'1.4 Øvrige forutsetninger'!$C$60,IF('1.1 Alternativ A'!S226&gt;30,15*'1.4 Øvrige forutsetninger'!$C$57+15*'1.4 Øvrige forutsetninger'!$C$58+MAXA(0,'1.1 Alternativ A'!S226-30)*'1.4 Øvrige forutsetninger'!$C$59,IF('1.1 Alternativ A'!S226&gt;15,15*'1.4 Øvrige forutsetninger'!$C$57+MAXA(0,'1.1 Alternativ A'!S226-15)*'1.4 Øvrige forutsetninger'!$C$58,'1.1 Alternativ A'!S226*'1.4 Øvrige forutsetninger'!$C$57)))),0)</f>
        <v>0</v>
      </c>
      <c r="S36" s="1">
        <f ca="1">IFERROR(IF('1.1 Alternativ A'!T226&gt;120,15*'1.4 Øvrige forutsetninger'!$C$57+15*'1.4 Øvrige forutsetninger'!$C$58+30*'1.4 Øvrige forutsetninger'!$C$59+60*'1.4 Øvrige forutsetninger'!$C$60+MAXA(0,'1.1 Alternativ A'!T226-120)*'1.4 Øvrige forutsetninger'!$C$61,IF('1.1 Alternativ A'!T226&gt;60,15*'1.4 Øvrige forutsetninger'!$C$57+15*'1.4 Øvrige forutsetninger'!$C$58+30*'1.4 Øvrige forutsetninger'!$C$59+MAXA(0,'1.1 Alternativ A'!T226-60)*'1.4 Øvrige forutsetninger'!$C$60,IF('1.1 Alternativ A'!T226&gt;30,15*'1.4 Øvrige forutsetninger'!$C$57+15*'1.4 Øvrige forutsetninger'!$C$58+MAXA(0,'1.1 Alternativ A'!T226-30)*'1.4 Øvrige forutsetninger'!$C$59,IF('1.1 Alternativ A'!T226&gt;15,15*'1.4 Øvrige forutsetninger'!$C$57+MAXA(0,'1.1 Alternativ A'!T226-15)*'1.4 Øvrige forutsetninger'!$C$58,'1.1 Alternativ A'!T226*'1.4 Øvrige forutsetninger'!$C$57)))),0)</f>
        <v>0</v>
      </c>
      <c r="T36" s="1">
        <f ca="1">IFERROR(IF('1.1 Alternativ A'!U226&gt;120,15*'1.4 Øvrige forutsetninger'!$C$57+15*'1.4 Øvrige forutsetninger'!$C$58+30*'1.4 Øvrige forutsetninger'!$C$59+60*'1.4 Øvrige forutsetninger'!$C$60+MAXA(0,'1.1 Alternativ A'!U226-120)*'1.4 Øvrige forutsetninger'!$C$61,IF('1.1 Alternativ A'!U226&gt;60,15*'1.4 Øvrige forutsetninger'!$C$57+15*'1.4 Øvrige forutsetninger'!$C$58+30*'1.4 Øvrige forutsetninger'!$C$59+MAXA(0,'1.1 Alternativ A'!U226-60)*'1.4 Øvrige forutsetninger'!$C$60,IF('1.1 Alternativ A'!U226&gt;30,15*'1.4 Øvrige forutsetninger'!$C$57+15*'1.4 Øvrige forutsetninger'!$C$58+MAXA(0,'1.1 Alternativ A'!U226-30)*'1.4 Øvrige forutsetninger'!$C$59,IF('1.1 Alternativ A'!U226&gt;15,15*'1.4 Øvrige forutsetninger'!$C$57+MAXA(0,'1.1 Alternativ A'!U226-15)*'1.4 Øvrige forutsetninger'!$C$58,'1.1 Alternativ A'!U226*'1.4 Øvrige forutsetninger'!$C$57)))),0)</f>
        <v>0</v>
      </c>
      <c r="U36" s="1">
        <f ca="1">IFERROR(IF('1.1 Alternativ A'!V226&gt;120,15*'1.4 Øvrige forutsetninger'!$C$57+15*'1.4 Øvrige forutsetninger'!$C$58+30*'1.4 Øvrige forutsetninger'!$C$59+60*'1.4 Øvrige forutsetninger'!$C$60+MAXA(0,'1.1 Alternativ A'!V226-120)*'1.4 Øvrige forutsetninger'!$C$61,IF('1.1 Alternativ A'!V226&gt;60,15*'1.4 Øvrige forutsetninger'!$C$57+15*'1.4 Øvrige forutsetninger'!$C$58+30*'1.4 Øvrige forutsetninger'!$C$59+MAXA(0,'1.1 Alternativ A'!V226-60)*'1.4 Øvrige forutsetninger'!$C$60,IF('1.1 Alternativ A'!V226&gt;30,15*'1.4 Øvrige forutsetninger'!$C$57+15*'1.4 Øvrige forutsetninger'!$C$58+MAXA(0,'1.1 Alternativ A'!V226-30)*'1.4 Øvrige forutsetninger'!$C$59,IF('1.1 Alternativ A'!V226&gt;15,15*'1.4 Øvrige forutsetninger'!$C$57+MAXA(0,'1.1 Alternativ A'!V226-15)*'1.4 Øvrige forutsetninger'!$C$58,'1.1 Alternativ A'!V226*'1.4 Øvrige forutsetninger'!$C$57)))),0)</f>
        <v>0</v>
      </c>
      <c r="V36" s="1">
        <f ca="1">IFERROR(IF('1.1 Alternativ A'!W226&gt;120,15*'1.4 Øvrige forutsetninger'!$C$57+15*'1.4 Øvrige forutsetninger'!$C$58+30*'1.4 Øvrige forutsetninger'!$C$59+60*'1.4 Øvrige forutsetninger'!$C$60+MAXA(0,'1.1 Alternativ A'!W226-120)*'1.4 Øvrige forutsetninger'!$C$61,IF('1.1 Alternativ A'!W226&gt;60,15*'1.4 Øvrige forutsetninger'!$C$57+15*'1.4 Øvrige forutsetninger'!$C$58+30*'1.4 Øvrige forutsetninger'!$C$59+MAXA(0,'1.1 Alternativ A'!W226-60)*'1.4 Øvrige forutsetninger'!$C$60,IF('1.1 Alternativ A'!W226&gt;30,15*'1.4 Øvrige forutsetninger'!$C$57+15*'1.4 Øvrige forutsetninger'!$C$58+MAXA(0,'1.1 Alternativ A'!W226-30)*'1.4 Øvrige forutsetninger'!$C$59,IF('1.1 Alternativ A'!W226&gt;15,15*'1.4 Øvrige forutsetninger'!$C$57+MAXA(0,'1.1 Alternativ A'!W226-15)*'1.4 Øvrige forutsetninger'!$C$58,'1.1 Alternativ A'!W226*'1.4 Øvrige forutsetninger'!$C$57)))),0)</f>
        <v>0</v>
      </c>
      <c r="W36" s="1">
        <f ca="1">IFERROR(IF('1.1 Alternativ A'!X226&gt;120,15*'1.4 Øvrige forutsetninger'!$C$57+15*'1.4 Øvrige forutsetninger'!$C$58+30*'1.4 Øvrige forutsetninger'!$C$59+60*'1.4 Øvrige forutsetninger'!$C$60+MAXA(0,'1.1 Alternativ A'!X226-120)*'1.4 Øvrige forutsetninger'!$C$61,IF('1.1 Alternativ A'!X226&gt;60,15*'1.4 Øvrige forutsetninger'!$C$57+15*'1.4 Øvrige forutsetninger'!$C$58+30*'1.4 Øvrige forutsetninger'!$C$59+MAXA(0,'1.1 Alternativ A'!X226-60)*'1.4 Øvrige forutsetninger'!$C$60,IF('1.1 Alternativ A'!X226&gt;30,15*'1.4 Øvrige forutsetninger'!$C$57+15*'1.4 Øvrige forutsetninger'!$C$58+MAXA(0,'1.1 Alternativ A'!X226-30)*'1.4 Øvrige forutsetninger'!$C$59,IF('1.1 Alternativ A'!X226&gt;15,15*'1.4 Øvrige forutsetninger'!$C$57+MAXA(0,'1.1 Alternativ A'!X226-15)*'1.4 Øvrige forutsetninger'!$C$58,'1.1 Alternativ A'!X226*'1.4 Øvrige forutsetninger'!$C$57)))),0)</f>
        <v>0</v>
      </c>
      <c r="X36" s="1">
        <f ca="1">IFERROR(IF('1.1 Alternativ A'!Y226&gt;120,15*'1.4 Øvrige forutsetninger'!$C$57+15*'1.4 Øvrige forutsetninger'!$C$58+30*'1.4 Øvrige forutsetninger'!$C$59+60*'1.4 Øvrige forutsetninger'!$C$60+MAXA(0,'1.1 Alternativ A'!Y226-120)*'1.4 Øvrige forutsetninger'!$C$61,IF('1.1 Alternativ A'!Y226&gt;60,15*'1.4 Øvrige forutsetninger'!$C$57+15*'1.4 Øvrige forutsetninger'!$C$58+30*'1.4 Øvrige forutsetninger'!$C$59+MAXA(0,'1.1 Alternativ A'!Y226-60)*'1.4 Øvrige forutsetninger'!$C$60,IF('1.1 Alternativ A'!Y226&gt;30,15*'1.4 Øvrige forutsetninger'!$C$57+15*'1.4 Øvrige forutsetninger'!$C$58+MAXA(0,'1.1 Alternativ A'!Y226-30)*'1.4 Øvrige forutsetninger'!$C$59,IF('1.1 Alternativ A'!Y226&gt;15,15*'1.4 Øvrige forutsetninger'!$C$57+MAXA(0,'1.1 Alternativ A'!Y226-15)*'1.4 Øvrige forutsetninger'!$C$58,'1.1 Alternativ A'!Y226*'1.4 Øvrige forutsetninger'!$C$57)))),0)</f>
        <v>0</v>
      </c>
      <c r="Y36" s="1">
        <f ca="1">IFERROR(IF('1.1 Alternativ A'!Z226&gt;120,15*'1.4 Øvrige forutsetninger'!$C$57+15*'1.4 Øvrige forutsetninger'!$C$58+30*'1.4 Øvrige forutsetninger'!$C$59+60*'1.4 Øvrige forutsetninger'!$C$60+MAXA(0,'1.1 Alternativ A'!Z226-120)*'1.4 Øvrige forutsetninger'!$C$61,IF('1.1 Alternativ A'!Z226&gt;60,15*'1.4 Øvrige forutsetninger'!$C$57+15*'1.4 Øvrige forutsetninger'!$C$58+30*'1.4 Øvrige forutsetninger'!$C$59+MAXA(0,'1.1 Alternativ A'!Z226-60)*'1.4 Øvrige forutsetninger'!$C$60,IF('1.1 Alternativ A'!Z226&gt;30,15*'1.4 Øvrige forutsetninger'!$C$57+15*'1.4 Øvrige forutsetninger'!$C$58+MAXA(0,'1.1 Alternativ A'!Z226-30)*'1.4 Øvrige forutsetninger'!$C$59,IF('1.1 Alternativ A'!Z226&gt;15,15*'1.4 Øvrige forutsetninger'!$C$57+MAXA(0,'1.1 Alternativ A'!Z226-15)*'1.4 Øvrige forutsetninger'!$C$58,'1.1 Alternativ A'!Z226*'1.4 Øvrige forutsetninger'!$C$57)))),0)</f>
        <v>0</v>
      </c>
      <c r="Z36" s="1">
        <f ca="1">IFERROR(IF('1.1 Alternativ A'!AA226&gt;120,15*'1.4 Øvrige forutsetninger'!$C$57+15*'1.4 Øvrige forutsetninger'!$C$58+30*'1.4 Øvrige forutsetninger'!$C$59+60*'1.4 Øvrige forutsetninger'!$C$60+MAXA(0,'1.1 Alternativ A'!AA226-120)*'1.4 Øvrige forutsetninger'!$C$61,IF('1.1 Alternativ A'!AA226&gt;60,15*'1.4 Øvrige forutsetninger'!$C$57+15*'1.4 Øvrige forutsetninger'!$C$58+30*'1.4 Øvrige forutsetninger'!$C$59+MAXA(0,'1.1 Alternativ A'!AA226-60)*'1.4 Øvrige forutsetninger'!$C$60,IF('1.1 Alternativ A'!AA226&gt;30,15*'1.4 Øvrige forutsetninger'!$C$57+15*'1.4 Øvrige forutsetninger'!$C$58+MAXA(0,'1.1 Alternativ A'!AA226-30)*'1.4 Øvrige forutsetninger'!$C$59,IF('1.1 Alternativ A'!AA226&gt;15,15*'1.4 Øvrige forutsetninger'!$C$57+MAXA(0,'1.1 Alternativ A'!AA226-15)*'1.4 Øvrige forutsetninger'!$C$58,'1.1 Alternativ A'!AA226*'1.4 Øvrige forutsetninger'!$C$57)))),0)</f>
        <v>0</v>
      </c>
      <c r="AA36" s="1">
        <f ca="1">IFERROR(IF('1.1 Alternativ A'!AB226&gt;120,15*'1.4 Øvrige forutsetninger'!$C$57+15*'1.4 Øvrige forutsetninger'!$C$58+30*'1.4 Øvrige forutsetninger'!$C$59+60*'1.4 Øvrige forutsetninger'!$C$60+MAXA(0,'1.1 Alternativ A'!AB226-120)*'1.4 Øvrige forutsetninger'!$C$61,IF('1.1 Alternativ A'!AB226&gt;60,15*'1.4 Øvrige forutsetninger'!$C$57+15*'1.4 Øvrige forutsetninger'!$C$58+30*'1.4 Øvrige forutsetninger'!$C$59+MAXA(0,'1.1 Alternativ A'!AB226-60)*'1.4 Øvrige forutsetninger'!$C$60,IF('1.1 Alternativ A'!AB226&gt;30,15*'1.4 Øvrige forutsetninger'!$C$57+15*'1.4 Øvrige forutsetninger'!$C$58+MAXA(0,'1.1 Alternativ A'!AB226-30)*'1.4 Øvrige forutsetninger'!$C$59,IF('1.1 Alternativ A'!AB226&gt;15,15*'1.4 Øvrige forutsetninger'!$C$57+MAXA(0,'1.1 Alternativ A'!AB226-15)*'1.4 Øvrige forutsetninger'!$C$58,'1.1 Alternativ A'!AB226*'1.4 Øvrige forutsetninger'!$C$57)))),0)</f>
        <v>0</v>
      </c>
      <c r="AB36" s="1">
        <f ca="1">IFERROR(IF('1.1 Alternativ A'!AC226&gt;120,15*'1.4 Øvrige forutsetninger'!$C$57+15*'1.4 Øvrige forutsetninger'!$C$58+30*'1.4 Øvrige forutsetninger'!$C$59+60*'1.4 Øvrige forutsetninger'!$C$60+MAXA(0,'1.1 Alternativ A'!AC226-120)*'1.4 Øvrige forutsetninger'!$C$61,IF('1.1 Alternativ A'!AC226&gt;60,15*'1.4 Øvrige forutsetninger'!$C$57+15*'1.4 Øvrige forutsetninger'!$C$58+30*'1.4 Øvrige forutsetninger'!$C$59+MAXA(0,'1.1 Alternativ A'!AC226-60)*'1.4 Øvrige forutsetninger'!$C$60,IF('1.1 Alternativ A'!AC226&gt;30,15*'1.4 Øvrige forutsetninger'!$C$57+15*'1.4 Øvrige forutsetninger'!$C$58+MAXA(0,'1.1 Alternativ A'!AC226-30)*'1.4 Øvrige forutsetninger'!$C$59,IF('1.1 Alternativ A'!AC226&gt;15,15*'1.4 Øvrige forutsetninger'!$C$57+MAXA(0,'1.1 Alternativ A'!AC226-15)*'1.4 Øvrige forutsetninger'!$C$58,'1.1 Alternativ A'!AC226*'1.4 Øvrige forutsetninger'!$C$57)))),0)</f>
        <v>0</v>
      </c>
      <c r="AC36" s="1">
        <f ca="1">IFERROR(IF('1.1 Alternativ A'!AD226&gt;120,15*'1.4 Øvrige forutsetninger'!$C$57+15*'1.4 Øvrige forutsetninger'!$C$58+30*'1.4 Øvrige forutsetninger'!$C$59+60*'1.4 Øvrige forutsetninger'!$C$60+MAXA(0,'1.1 Alternativ A'!AD226-120)*'1.4 Øvrige forutsetninger'!$C$61,IF('1.1 Alternativ A'!AD226&gt;60,15*'1.4 Øvrige forutsetninger'!$C$57+15*'1.4 Øvrige forutsetninger'!$C$58+30*'1.4 Øvrige forutsetninger'!$C$59+MAXA(0,'1.1 Alternativ A'!AD226-60)*'1.4 Øvrige forutsetninger'!$C$60,IF('1.1 Alternativ A'!AD226&gt;30,15*'1.4 Øvrige forutsetninger'!$C$57+15*'1.4 Øvrige forutsetninger'!$C$58+MAXA(0,'1.1 Alternativ A'!AD226-30)*'1.4 Øvrige forutsetninger'!$C$59,IF('1.1 Alternativ A'!AD226&gt;15,15*'1.4 Øvrige forutsetninger'!$C$57+MAXA(0,'1.1 Alternativ A'!AD226-15)*'1.4 Øvrige forutsetninger'!$C$58,'1.1 Alternativ A'!AD226*'1.4 Øvrige forutsetninger'!$C$57)))),0)</f>
        <v>0</v>
      </c>
      <c r="AD36" s="1">
        <f ca="1">IFERROR(IF('1.1 Alternativ A'!AE226&gt;120,15*'1.4 Øvrige forutsetninger'!$C$57+15*'1.4 Øvrige forutsetninger'!$C$58+30*'1.4 Øvrige forutsetninger'!$C$59+60*'1.4 Øvrige forutsetninger'!$C$60+MAXA(0,'1.1 Alternativ A'!AE226-120)*'1.4 Øvrige forutsetninger'!$C$61,IF('1.1 Alternativ A'!AE226&gt;60,15*'1.4 Øvrige forutsetninger'!$C$57+15*'1.4 Øvrige forutsetninger'!$C$58+30*'1.4 Øvrige forutsetninger'!$C$59+MAXA(0,'1.1 Alternativ A'!AE226-60)*'1.4 Øvrige forutsetninger'!$C$60,IF('1.1 Alternativ A'!AE226&gt;30,15*'1.4 Øvrige forutsetninger'!$C$57+15*'1.4 Øvrige forutsetninger'!$C$58+MAXA(0,'1.1 Alternativ A'!AE226-30)*'1.4 Øvrige forutsetninger'!$C$59,IF('1.1 Alternativ A'!AE226&gt;15,15*'1.4 Øvrige forutsetninger'!$C$57+MAXA(0,'1.1 Alternativ A'!AE226-15)*'1.4 Øvrige forutsetninger'!$C$58,'1.1 Alternativ A'!AE226*'1.4 Øvrige forutsetninger'!$C$57)))),0)</f>
        <v>0</v>
      </c>
      <c r="AE36" s="1">
        <f ca="1">IFERROR(IF('1.1 Alternativ A'!AF226&gt;120,15*'1.4 Øvrige forutsetninger'!$C$57+15*'1.4 Øvrige forutsetninger'!$C$58+30*'1.4 Øvrige forutsetninger'!$C$59+60*'1.4 Øvrige forutsetninger'!$C$60+MAXA(0,'1.1 Alternativ A'!AF226-120)*'1.4 Øvrige forutsetninger'!$C$61,IF('1.1 Alternativ A'!AF226&gt;60,15*'1.4 Øvrige forutsetninger'!$C$57+15*'1.4 Øvrige forutsetninger'!$C$58+30*'1.4 Øvrige forutsetninger'!$C$59+MAXA(0,'1.1 Alternativ A'!AF226-60)*'1.4 Øvrige forutsetninger'!$C$60,IF('1.1 Alternativ A'!AF226&gt;30,15*'1.4 Øvrige forutsetninger'!$C$57+15*'1.4 Øvrige forutsetninger'!$C$58+MAXA(0,'1.1 Alternativ A'!AF226-30)*'1.4 Øvrige forutsetninger'!$C$59,IF('1.1 Alternativ A'!AF226&gt;15,15*'1.4 Øvrige forutsetninger'!$C$57+MAXA(0,'1.1 Alternativ A'!AF226-15)*'1.4 Øvrige forutsetninger'!$C$58,'1.1 Alternativ A'!AF226*'1.4 Øvrige forutsetninger'!$C$57)))),0)</f>
        <v>0</v>
      </c>
      <c r="AF36" s="1">
        <f ca="1">IFERROR(IF('1.1 Alternativ A'!AG226&gt;120,15*'1.4 Øvrige forutsetninger'!$C$57+15*'1.4 Øvrige forutsetninger'!$C$58+30*'1.4 Øvrige forutsetninger'!$C$59+60*'1.4 Øvrige forutsetninger'!$C$60+MAXA(0,'1.1 Alternativ A'!AG226-120)*'1.4 Øvrige forutsetninger'!$C$61,IF('1.1 Alternativ A'!AG226&gt;60,15*'1.4 Øvrige forutsetninger'!$C$57+15*'1.4 Øvrige forutsetninger'!$C$58+30*'1.4 Øvrige forutsetninger'!$C$59+MAXA(0,'1.1 Alternativ A'!AG226-60)*'1.4 Øvrige forutsetninger'!$C$60,IF('1.1 Alternativ A'!AG226&gt;30,15*'1.4 Øvrige forutsetninger'!$C$57+15*'1.4 Øvrige forutsetninger'!$C$58+MAXA(0,'1.1 Alternativ A'!AG226-30)*'1.4 Øvrige forutsetninger'!$C$59,IF('1.1 Alternativ A'!AG226&gt;15,15*'1.4 Øvrige forutsetninger'!$C$57+MAXA(0,'1.1 Alternativ A'!AG226-15)*'1.4 Øvrige forutsetninger'!$C$58,'1.1 Alternativ A'!AG226*'1.4 Øvrige forutsetninger'!$C$57)))),0)</f>
        <v>0</v>
      </c>
    </row>
    <row r="37" spans="2:51" x14ac:dyDescent="0.2">
      <c r="B37" s="1" t="str">
        <f ca="1">IF(OFFSET('1.1 Alternativ A'!$E$19,0,ROW()-ROW($B$12))&gt;0,OFFSET('1.1 Alternativ A'!$E$19,0,ROW()-ROW($B$12)),"")</f>
        <v/>
      </c>
      <c r="C37" s="1">
        <f ca="1">IFERROR(IF('1.1 Alternativ A'!D227&gt;120,15*'1.4 Øvrige forutsetninger'!$C$57+15*'1.4 Øvrige forutsetninger'!$C$58+30*'1.4 Øvrige forutsetninger'!$C$59+60*'1.4 Øvrige forutsetninger'!$C$60+MAXA(0,'1.1 Alternativ A'!D227-120)*'1.4 Øvrige forutsetninger'!$C$61,IF('1.1 Alternativ A'!D227&gt;60,15*'1.4 Øvrige forutsetninger'!$C$57+15*'1.4 Øvrige forutsetninger'!$C$58+30*'1.4 Øvrige forutsetninger'!$C$59+MAXA(0,'1.1 Alternativ A'!D227-60)*'1.4 Øvrige forutsetninger'!$C$60,IF('1.1 Alternativ A'!D227&gt;30,15*'1.4 Øvrige forutsetninger'!$C$57+15*'1.4 Øvrige forutsetninger'!$C$58+MAXA(0,'1.1 Alternativ A'!D227-30)*'1.4 Øvrige forutsetninger'!$C$59,IF('1.1 Alternativ A'!D227&gt;15,15*'1.4 Øvrige forutsetninger'!$C$57+MAXA(0,'1.1 Alternativ A'!D227-15)*'1.4 Øvrige forutsetninger'!$C$58,'1.1 Alternativ A'!D227*'1.4 Øvrige forutsetninger'!$C$57)))),0)</f>
        <v>0</v>
      </c>
      <c r="D37" s="1">
        <f ca="1">IFERROR(IF('1.1 Alternativ A'!E227&gt;120,15*'1.4 Øvrige forutsetninger'!$C$57+15*'1.4 Øvrige forutsetninger'!$C$58+30*'1.4 Øvrige forutsetninger'!$C$59+60*'1.4 Øvrige forutsetninger'!$C$60+MAXA(0,'1.1 Alternativ A'!E227-120)*'1.4 Øvrige forutsetninger'!$C$61,IF('1.1 Alternativ A'!E227&gt;60,15*'1.4 Øvrige forutsetninger'!$C$57+15*'1.4 Øvrige forutsetninger'!$C$58+30*'1.4 Øvrige forutsetninger'!$C$59+MAXA(0,'1.1 Alternativ A'!E227-60)*'1.4 Øvrige forutsetninger'!$C$60,IF('1.1 Alternativ A'!E227&gt;30,15*'1.4 Øvrige forutsetninger'!$C$57+15*'1.4 Øvrige forutsetninger'!$C$58+MAXA(0,'1.1 Alternativ A'!E227-30)*'1.4 Øvrige forutsetninger'!$C$59,IF('1.1 Alternativ A'!E227&gt;15,15*'1.4 Øvrige forutsetninger'!$C$57+MAXA(0,'1.1 Alternativ A'!E227-15)*'1.4 Øvrige forutsetninger'!$C$58,'1.1 Alternativ A'!E227*'1.4 Øvrige forutsetninger'!$C$57)))),0)</f>
        <v>0</v>
      </c>
      <c r="E37" s="1">
        <f ca="1">IFERROR(IF('1.1 Alternativ A'!F227&gt;120,15*'1.4 Øvrige forutsetninger'!$C$57+15*'1.4 Øvrige forutsetninger'!$C$58+30*'1.4 Øvrige forutsetninger'!$C$59+60*'1.4 Øvrige forutsetninger'!$C$60+MAXA(0,'1.1 Alternativ A'!F227-120)*'1.4 Øvrige forutsetninger'!$C$61,IF('1.1 Alternativ A'!F227&gt;60,15*'1.4 Øvrige forutsetninger'!$C$57+15*'1.4 Øvrige forutsetninger'!$C$58+30*'1.4 Øvrige forutsetninger'!$C$59+MAXA(0,'1.1 Alternativ A'!F227-60)*'1.4 Øvrige forutsetninger'!$C$60,IF('1.1 Alternativ A'!F227&gt;30,15*'1.4 Øvrige forutsetninger'!$C$57+15*'1.4 Øvrige forutsetninger'!$C$58+MAXA(0,'1.1 Alternativ A'!F227-30)*'1.4 Øvrige forutsetninger'!$C$59,IF('1.1 Alternativ A'!F227&gt;15,15*'1.4 Øvrige forutsetninger'!$C$57+MAXA(0,'1.1 Alternativ A'!F227-15)*'1.4 Øvrige forutsetninger'!$C$58,'1.1 Alternativ A'!F227*'1.4 Øvrige forutsetninger'!$C$57)))),0)</f>
        <v>0</v>
      </c>
      <c r="F37" s="1">
        <f ca="1">IFERROR(IF('1.1 Alternativ A'!G227&gt;120,15*'1.4 Øvrige forutsetninger'!$C$57+15*'1.4 Øvrige forutsetninger'!$C$58+30*'1.4 Øvrige forutsetninger'!$C$59+60*'1.4 Øvrige forutsetninger'!$C$60+MAXA(0,'1.1 Alternativ A'!G227-120)*'1.4 Øvrige forutsetninger'!$C$61,IF('1.1 Alternativ A'!G227&gt;60,15*'1.4 Øvrige forutsetninger'!$C$57+15*'1.4 Øvrige forutsetninger'!$C$58+30*'1.4 Øvrige forutsetninger'!$C$59+MAXA(0,'1.1 Alternativ A'!G227-60)*'1.4 Øvrige forutsetninger'!$C$60,IF('1.1 Alternativ A'!G227&gt;30,15*'1.4 Øvrige forutsetninger'!$C$57+15*'1.4 Øvrige forutsetninger'!$C$58+MAXA(0,'1.1 Alternativ A'!G227-30)*'1.4 Øvrige forutsetninger'!$C$59,IF('1.1 Alternativ A'!G227&gt;15,15*'1.4 Øvrige forutsetninger'!$C$57+MAXA(0,'1.1 Alternativ A'!G227-15)*'1.4 Øvrige forutsetninger'!$C$58,'1.1 Alternativ A'!G227*'1.4 Øvrige forutsetninger'!$C$57)))),0)</f>
        <v>0</v>
      </c>
      <c r="G37" s="1">
        <f ca="1">IFERROR(IF('1.1 Alternativ A'!H227&gt;120,15*'1.4 Øvrige forutsetninger'!$C$57+15*'1.4 Øvrige forutsetninger'!$C$58+30*'1.4 Øvrige forutsetninger'!$C$59+60*'1.4 Øvrige forutsetninger'!$C$60+MAXA(0,'1.1 Alternativ A'!H227-120)*'1.4 Øvrige forutsetninger'!$C$61,IF('1.1 Alternativ A'!H227&gt;60,15*'1.4 Øvrige forutsetninger'!$C$57+15*'1.4 Øvrige forutsetninger'!$C$58+30*'1.4 Øvrige forutsetninger'!$C$59+MAXA(0,'1.1 Alternativ A'!H227-60)*'1.4 Øvrige forutsetninger'!$C$60,IF('1.1 Alternativ A'!H227&gt;30,15*'1.4 Øvrige forutsetninger'!$C$57+15*'1.4 Øvrige forutsetninger'!$C$58+MAXA(0,'1.1 Alternativ A'!H227-30)*'1.4 Øvrige forutsetninger'!$C$59,IF('1.1 Alternativ A'!H227&gt;15,15*'1.4 Øvrige forutsetninger'!$C$57+MAXA(0,'1.1 Alternativ A'!H227-15)*'1.4 Øvrige forutsetninger'!$C$58,'1.1 Alternativ A'!H227*'1.4 Øvrige forutsetninger'!$C$57)))),0)</f>
        <v>0</v>
      </c>
      <c r="H37" s="1">
        <f ca="1">IFERROR(IF('1.1 Alternativ A'!I227&gt;120,15*'1.4 Øvrige forutsetninger'!$C$57+15*'1.4 Øvrige forutsetninger'!$C$58+30*'1.4 Øvrige forutsetninger'!$C$59+60*'1.4 Øvrige forutsetninger'!$C$60+MAXA(0,'1.1 Alternativ A'!I227-120)*'1.4 Øvrige forutsetninger'!$C$61,IF('1.1 Alternativ A'!I227&gt;60,15*'1.4 Øvrige forutsetninger'!$C$57+15*'1.4 Øvrige forutsetninger'!$C$58+30*'1.4 Øvrige forutsetninger'!$C$59+MAXA(0,'1.1 Alternativ A'!I227-60)*'1.4 Øvrige forutsetninger'!$C$60,IF('1.1 Alternativ A'!I227&gt;30,15*'1.4 Øvrige forutsetninger'!$C$57+15*'1.4 Øvrige forutsetninger'!$C$58+MAXA(0,'1.1 Alternativ A'!I227-30)*'1.4 Øvrige forutsetninger'!$C$59,IF('1.1 Alternativ A'!I227&gt;15,15*'1.4 Øvrige forutsetninger'!$C$57+MAXA(0,'1.1 Alternativ A'!I227-15)*'1.4 Øvrige forutsetninger'!$C$58,'1.1 Alternativ A'!I227*'1.4 Øvrige forutsetninger'!$C$57)))),0)</f>
        <v>0</v>
      </c>
      <c r="I37" s="1">
        <f ca="1">IFERROR(IF('1.1 Alternativ A'!J227&gt;120,15*'1.4 Øvrige forutsetninger'!$C$57+15*'1.4 Øvrige forutsetninger'!$C$58+30*'1.4 Øvrige forutsetninger'!$C$59+60*'1.4 Øvrige forutsetninger'!$C$60+MAXA(0,'1.1 Alternativ A'!J227-120)*'1.4 Øvrige forutsetninger'!$C$61,IF('1.1 Alternativ A'!J227&gt;60,15*'1.4 Øvrige forutsetninger'!$C$57+15*'1.4 Øvrige forutsetninger'!$C$58+30*'1.4 Øvrige forutsetninger'!$C$59+MAXA(0,'1.1 Alternativ A'!J227-60)*'1.4 Øvrige forutsetninger'!$C$60,IF('1.1 Alternativ A'!J227&gt;30,15*'1.4 Øvrige forutsetninger'!$C$57+15*'1.4 Øvrige forutsetninger'!$C$58+MAXA(0,'1.1 Alternativ A'!J227-30)*'1.4 Øvrige forutsetninger'!$C$59,IF('1.1 Alternativ A'!J227&gt;15,15*'1.4 Øvrige forutsetninger'!$C$57+MAXA(0,'1.1 Alternativ A'!J227-15)*'1.4 Øvrige forutsetninger'!$C$58,'1.1 Alternativ A'!J227*'1.4 Øvrige forutsetninger'!$C$57)))),0)</f>
        <v>0</v>
      </c>
      <c r="J37" s="1">
        <f ca="1">IFERROR(IF('1.1 Alternativ A'!K227&gt;120,15*'1.4 Øvrige forutsetninger'!$C$57+15*'1.4 Øvrige forutsetninger'!$C$58+30*'1.4 Øvrige forutsetninger'!$C$59+60*'1.4 Øvrige forutsetninger'!$C$60+MAXA(0,'1.1 Alternativ A'!K227-120)*'1.4 Øvrige forutsetninger'!$C$61,IF('1.1 Alternativ A'!K227&gt;60,15*'1.4 Øvrige forutsetninger'!$C$57+15*'1.4 Øvrige forutsetninger'!$C$58+30*'1.4 Øvrige forutsetninger'!$C$59+MAXA(0,'1.1 Alternativ A'!K227-60)*'1.4 Øvrige forutsetninger'!$C$60,IF('1.1 Alternativ A'!K227&gt;30,15*'1.4 Øvrige forutsetninger'!$C$57+15*'1.4 Øvrige forutsetninger'!$C$58+MAXA(0,'1.1 Alternativ A'!K227-30)*'1.4 Øvrige forutsetninger'!$C$59,IF('1.1 Alternativ A'!K227&gt;15,15*'1.4 Øvrige forutsetninger'!$C$57+MAXA(0,'1.1 Alternativ A'!K227-15)*'1.4 Øvrige forutsetninger'!$C$58,'1.1 Alternativ A'!K227*'1.4 Øvrige forutsetninger'!$C$57)))),0)</f>
        <v>0</v>
      </c>
      <c r="K37" s="1">
        <f ca="1">IFERROR(IF('1.1 Alternativ A'!L227&gt;120,15*'1.4 Øvrige forutsetninger'!$C$57+15*'1.4 Øvrige forutsetninger'!$C$58+30*'1.4 Øvrige forutsetninger'!$C$59+60*'1.4 Øvrige forutsetninger'!$C$60+MAXA(0,'1.1 Alternativ A'!L227-120)*'1.4 Øvrige forutsetninger'!$C$61,IF('1.1 Alternativ A'!L227&gt;60,15*'1.4 Øvrige forutsetninger'!$C$57+15*'1.4 Øvrige forutsetninger'!$C$58+30*'1.4 Øvrige forutsetninger'!$C$59+MAXA(0,'1.1 Alternativ A'!L227-60)*'1.4 Øvrige forutsetninger'!$C$60,IF('1.1 Alternativ A'!L227&gt;30,15*'1.4 Øvrige forutsetninger'!$C$57+15*'1.4 Øvrige forutsetninger'!$C$58+MAXA(0,'1.1 Alternativ A'!L227-30)*'1.4 Øvrige forutsetninger'!$C$59,IF('1.1 Alternativ A'!L227&gt;15,15*'1.4 Øvrige forutsetninger'!$C$57+MAXA(0,'1.1 Alternativ A'!L227-15)*'1.4 Øvrige forutsetninger'!$C$58,'1.1 Alternativ A'!L227*'1.4 Øvrige forutsetninger'!$C$57)))),0)</f>
        <v>0</v>
      </c>
      <c r="L37" s="1">
        <f ca="1">IFERROR(IF('1.1 Alternativ A'!M227&gt;120,15*'1.4 Øvrige forutsetninger'!$C$57+15*'1.4 Øvrige forutsetninger'!$C$58+30*'1.4 Øvrige forutsetninger'!$C$59+60*'1.4 Øvrige forutsetninger'!$C$60+MAXA(0,'1.1 Alternativ A'!M227-120)*'1.4 Øvrige forutsetninger'!$C$61,IF('1.1 Alternativ A'!M227&gt;60,15*'1.4 Øvrige forutsetninger'!$C$57+15*'1.4 Øvrige forutsetninger'!$C$58+30*'1.4 Øvrige forutsetninger'!$C$59+MAXA(0,'1.1 Alternativ A'!M227-60)*'1.4 Øvrige forutsetninger'!$C$60,IF('1.1 Alternativ A'!M227&gt;30,15*'1.4 Øvrige forutsetninger'!$C$57+15*'1.4 Øvrige forutsetninger'!$C$58+MAXA(0,'1.1 Alternativ A'!M227-30)*'1.4 Øvrige forutsetninger'!$C$59,IF('1.1 Alternativ A'!M227&gt;15,15*'1.4 Øvrige forutsetninger'!$C$57+MAXA(0,'1.1 Alternativ A'!M227-15)*'1.4 Øvrige forutsetninger'!$C$58,'1.1 Alternativ A'!M227*'1.4 Øvrige forutsetninger'!$C$57)))),0)</f>
        <v>0</v>
      </c>
      <c r="M37" s="1">
        <f ca="1">IFERROR(IF('1.1 Alternativ A'!N227&gt;120,15*'1.4 Øvrige forutsetninger'!$C$57+15*'1.4 Øvrige forutsetninger'!$C$58+30*'1.4 Øvrige forutsetninger'!$C$59+60*'1.4 Øvrige forutsetninger'!$C$60+MAXA(0,'1.1 Alternativ A'!N227-120)*'1.4 Øvrige forutsetninger'!$C$61,IF('1.1 Alternativ A'!N227&gt;60,15*'1.4 Øvrige forutsetninger'!$C$57+15*'1.4 Øvrige forutsetninger'!$C$58+30*'1.4 Øvrige forutsetninger'!$C$59+MAXA(0,'1.1 Alternativ A'!N227-60)*'1.4 Øvrige forutsetninger'!$C$60,IF('1.1 Alternativ A'!N227&gt;30,15*'1.4 Øvrige forutsetninger'!$C$57+15*'1.4 Øvrige forutsetninger'!$C$58+MAXA(0,'1.1 Alternativ A'!N227-30)*'1.4 Øvrige forutsetninger'!$C$59,IF('1.1 Alternativ A'!N227&gt;15,15*'1.4 Øvrige forutsetninger'!$C$57+MAXA(0,'1.1 Alternativ A'!N227-15)*'1.4 Øvrige forutsetninger'!$C$58,'1.1 Alternativ A'!N227*'1.4 Øvrige forutsetninger'!$C$57)))),0)</f>
        <v>0</v>
      </c>
      <c r="N37" s="1">
        <f ca="1">IFERROR(IF('1.1 Alternativ A'!O227&gt;120,15*'1.4 Øvrige forutsetninger'!$C$57+15*'1.4 Øvrige forutsetninger'!$C$58+30*'1.4 Øvrige forutsetninger'!$C$59+60*'1.4 Øvrige forutsetninger'!$C$60+MAXA(0,'1.1 Alternativ A'!O227-120)*'1.4 Øvrige forutsetninger'!$C$61,IF('1.1 Alternativ A'!O227&gt;60,15*'1.4 Øvrige forutsetninger'!$C$57+15*'1.4 Øvrige forutsetninger'!$C$58+30*'1.4 Øvrige forutsetninger'!$C$59+MAXA(0,'1.1 Alternativ A'!O227-60)*'1.4 Øvrige forutsetninger'!$C$60,IF('1.1 Alternativ A'!O227&gt;30,15*'1.4 Øvrige forutsetninger'!$C$57+15*'1.4 Øvrige forutsetninger'!$C$58+MAXA(0,'1.1 Alternativ A'!O227-30)*'1.4 Øvrige forutsetninger'!$C$59,IF('1.1 Alternativ A'!O227&gt;15,15*'1.4 Øvrige forutsetninger'!$C$57+MAXA(0,'1.1 Alternativ A'!O227-15)*'1.4 Øvrige forutsetninger'!$C$58,'1.1 Alternativ A'!O227*'1.4 Øvrige forutsetninger'!$C$57)))),0)</f>
        <v>0</v>
      </c>
      <c r="O37" s="1">
        <f ca="1">IFERROR(IF('1.1 Alternativ A'!P227&gt;120,15*'1.4 Øvrige forutsetninger'!$C$57+15*'1.4 Øvrige forutsetninger'!$C$58+30*'1.4 Øvrige forutsetninger'!$C$59+60*'1.4 Øvrige forutsetninger'!$C$60+MAXA(0,'1.1 Alternativ A'!P227-120)*'1.4 Øvrige forutsetninger'!$C$61,IF('1.1 Alternativ A'!P227&gt;60,15*'1.4 Øvrige forutsetninger'!$C$57+15*'1.4 Øvrige forutsetninger'!$C$58+30*'1.4 Øvrige forutsetninger'!$C$59+MAXA(0,'1.1 Alternativ A'!P227-60)*'1.4 Øvrige forutsetninger'!$C$60,IF('1.1 Alternativ A'!P227&gt;30,15*'1.4 Øvrige forutsetninger'!$C$57+15*'1.4 Øvrige forutsetninger'!$C$58+MAXA(0,'1.1 Alternativ A'!P227-30)*'1.4 Øvrige forutsetninger'!$C$59,IF('1.1 Alternativ A'!P227&gt;15,15*'1.4 Øvrige forutsetninger'!$C$57+MAXA(0,'1.1 Alternativ A'!P227-15)*'1.4 Øvrige forutsetninger'!$C$58,'1.1 Alternativ A'!P227*'1.4 Øvrige forutsetninger'!$C$57)))),0)</f>
        <v>0</v>
      </c>
      <c r="P37" s="1">
        <f ca="1">IFERROR(IF('1.1 Alternativ A'!Q227&gt;120,15*'1.4 Øvrige forutsetninger'!$C$57+15*'1.4 Øvrige forutsetninger'!$C$58+30*'1.4 Øvrige forutsetninger'!$C$59+60*'1.4 Øvrige forutsetninger'!$C$60+MAXA(0,'1.1 Alternativ A'!Q227-120)*'1.4 Øvrige forutsetninger'!$C$61,IF('1.1 Alternativ A'!Q227&gt;60,15*'1.4 Øvrige forutsetninger'!$C$57+15*'1.4 Øvrige forutsetninger'!$C$58+30*'1.4 Øvrige forutsetninger'!$C$59+MAXA(0,'1.1 Alternativ A'!Q227-60)*'1.4 Øvrige forutsetninger'!$C$60,IF('1.1 Alternativ A'!Q227&gt;30,15*'1.4 Øvrige forutsetninger'!$C$57+15*'1.4 Øvrige forutsetninger'!$C$58+MAXA(0,'1.1 Alternativ A'!Q227-30)*'1.4 Øvrige forutsetninger'!$C$59,IF('1.1 Alternativ A'!Q227&gt;15,15*'1.4 Øvrige forutsetninger'!$C$57+MAXA(0,'1.1 Alternativ A'!Q227-15)*'1.4 Øvrige forutsetninger'!$C$58,'1.1 Alternativ A'!Q227*'1.4 Øvrige forutsetninger'!$C$57)))),0)</f>
        <v>0</v>
      </c>
      <c r="Q37" s="1">
        <f ca="1">IFERROR(IF('1.1 Alternativ A'!R227&gt;120,15*'1.4 Øvrige forutsetninger'!$C$57+15*'1.4 Øvrige forutsetninger'!$C$58+30*'1.4 Øvrige forutsetninger'!$C$59+60*'1.4 Øvrige forutsetninger'!$C$60+MAXA(0,'1.1 Alternativ A'!R227-120)*'1.4 Øvrige forutsetninger'!$C$61,IF('1.1 Alternativ A'!R227&gt;60,15*'1.4 Øvrige forutsetninger'!$C$57+15*'1.4 Øvrige forutsetninger'!$C$58+30*'1.4 Øvrige forutsetninger'!$C$59+MAXA(0,'1.1 Alternativ A'!R227-60)*'1.4 Øvrige forutsetninger'!$C$60,IF('1.1 Alternativ A'!R227&gt;30,15*'1.4 Øvrige forutsetninger'!$C$57+15*'1.4 Øvrige forutsetninger'!$C$58+MAXA(0,'1.1 Alternativ A'!R227-30)*'1.4 Øvrige forutsetninger'!$C$59,IF('1.1 Alternativ A'!R227&gt;15,15*'1.4 Øvrige forutsetninger'!$C$57+MAXA(0,'1.1 Alternativ A'!R227-15)*'1.4 Øvrige forutsetninger'!$C$58,'1.1 Alternativ A'!R227*'1.4 Øvrige forutsetninger'!$C$57)))),0)</f>
        <v>0</v>
      </c>
      <c r="R37" s="1">
        <f ca="1">IFERROR(IF('1.1 Alternativ A'!S227&gt;120,15*'1.4 Øvrige forutsetninger'!$C$57+15*'1.4 Øvrige forutsetninger'!$C$58+30*'1.4 Øvrige forutsetninger'!$C$59+60*'1.4 Øvrige forutsetninger'!$C$60+MAXA(0,'1.1 Alternativ A'!S227-120)*'1.4 Øvrige forutsetninger'!$C$61,IF('1.1 Alternativ A'!S227&gt;60,15*'1.4 Øvrige forutsetninger'!$C$57+15*'1.4 Øvrige forutsetninger'!$C$58+30*'1.4 Øvrige forutsetninger'!$C$59+MAXA(0,'1.1 Alternativ A'!S227-60)*'1.4 Øvrige forutsetninger'!$C$60,IF('1.1 Alternativ A'!S227&gt;30,15*'1.4 Øvrige forutsetninger'!$C$57+15*'1.4 Øvrige forutsetninger'!$C$58+MAXA(0,'1.1 Alternativ A'!S227-30)*'1.4 Øvrige forutsetninger'!$C$59,IF('1.1 Alternativ A'!S227&gt;15,15*'1.4 Øvrige forutsetninger'!$C$57+MAXA(0,'1.1 Alternativ A'!S227-15)*'1.4 Øvrige forutsetninger'!$C$58,'1.1 Alternativ A'!S227*'1.4 Øvrige forutsetninger'!$C$57)))),0)</f>
        <v>0</v>
      </c>
      <c r="S37" s="1">
        <f ca="1">IFERROR(IF('1.1 Alternativ A'!T227&gt;120,15*'1.4 Øvrige forutsetninger'!$C$57+15*'1.4 Øvrige forutsetninger'!$C$58+30*'1.4 Øvrige forutsetninger'!$C$59+60*'1.4 Øvrige forutsetninger'!$C$60+MAXA(0,'1.1 Alternativ A'!T227-120)*'1.4 Øvrige forutsetninger'!$C$61,IF('1.1 Alternativ A'!T227&gt;60,15*'1.4 Øvrige forutsetninger'!$C$57+15*'1.4 Øvrige forutsetninger'!$C$58+30*'1.4 Øvrige forutsetninger'!$C$59+MAXA(0,'1.1 Alternativ A'!T227-60)*'1.4 Øvrige forutsetninger'!$C$60,IF('1.1 Alternativ A'!T227&gt;30,15*'1.4 Øvrige forutsetninger'!$C$57+15*'1.4 Øvrige forutsetninger'!$C$58+MAXA(0,'1.1 Alternativ A'!T227-30)*'1.4 Øvrige forutsetninger'!$C$59,IF('1.1 Alternativ A'!T227&gt;15,15*'1.4 Øvrige forutsetninger'!$C$57+MAXA(0,'1.1 Alternativ A'!T227-15)*'1.4 Øvrige forutsetninger'!$C$58,'1.1 Alternativ A'!T227*'1.4 Øvrige forutsetninger'!$C$57)))),0)</f>
        <v>0</v>
      </c>
      <c r="T37" s="1">
        <f ca="1">IFERROR(IF('1.1 Alternativ A'!U227&gt;120,15*'1.4 Øvrige forutsetninger'!$C$57+15*'1.4 Øvrige forutsetninger'!$C$58+30*'1.4 Øvrige forutsetninger'!$C$59+60*'1.4 Øvrige forutsetninger'!$C$60+MAXA(0,'1.1 Alternativ A'!U227-120)*'1.4 Øvrige forutsetninger'!$C$61,IF('1.1 Alternativ A'!U227&gt;60,15*'1.4 Øvrige forutsetninger'!$C$57+15*'1.4 Øvrige forutsetninger'!$C$58+30*'1.4 Øvrige forutsetninger'!$C$59+MAXA(0,'1.1 Alternativ A'!U227-60)*'1.4 Øvrige forutsetninger'!$C$60,IF('1.1 Alternativ A'!U227&gt;30,15*'1.4 Øvrige forutsetninger'!$C$57+15*'1.4 Øvrige forutsetninger'!$C$58+MAXA(0,'1.1 Alternativ A'!U227-30)*'1.4 Øvrige forutsetninger'!$C$59,IF('1.1 Alternativ A'!U227&gt;15,15*'1.4 Øvrige forutsetninger'!$C$57+MAXA(0,'1.1 Alternativ A'!U227-15)*'1.4 Øvrige forutsetninger'!$C$58,'1.1 Alternativ A'!U227*'1.4 Øvrige forutsetninger'!$C$57)))),0)</f>
        <v>0</v>
      </c>
      <c r="U37" s="1">
        <f ca="1">IFERROR(IF('1.1 Alternativ A'!V227&gt;120,15*'1.4 Øvrige forutsetninger'!$C$57+15*'1.4 Øvrige forutsetninger'!$C$58+30*'1.4 Øvrige forutsetninger'!$C$59+60*'1.4 Øvrige forutsetninger'!$C$60+MAXA(0,'1.1 Alternativ A'!V227-120)*'1.4 Øvrige forutsetninger'!$C$61,IF('1.1 Alternativ A'!V227&gt;60,15*'1.4 Øvrige forutsetninger'!$C$57+15*'1.4 Øvrige forutsetninger'!$C$58+30*'1.4 Øvrige forutsetninger'!$C$59+MAXA(0,'1.1 Alternativ A'!V227-60)*'1.4 Øvrige forutsetninger'!$C$60,IF('1.1 Alternativ A'!V227&gt;30,15*'1.4 Øvrige forutsetninger'!$C$57+15*'1.4 Øvrige forutsetninger'!$C$58+MAXA(0,'1.1 Alternativ A'!V227-30)*'1.4 Øvrige forutsetninger'!$C$59,IF('1.1 Alternativ A'!V227&gt;15,15*'1.4 Øvrige forutsetninger'!$C$57+MAXA(0,'1.1 Alternativ A'!V227-15)*'1.4 Øvrige forutsetninger'!$C$58,'1.1 Alternativ A'!V227*'1.4 Øvrige forutsetninger'!$C$57)))),0)</f>
        <v>0</v>
      </c>
      <c r="V37" s="1">
        <f ca="1">IFERROR(IF('1.1 Alternativ A'!W227&gt;120,15*'1.4 Øvrige forutsetninger'!$C$57+15*'1.4 Øvrige forutsetninger'!$C$58+30*'1.4 Øvrige forutsetninger'!$C$59+60*'1.4 Øvrige forutsetninger'!$C$60+MAXA(0,'1.1 Alternativ A'!W227-120)*'1.4 Øvrige forutsetninger'!$C$61,IF('1.1 Alternativ A'!W227&gt;60,15*'1.4 Øvrige forutsetninger'!$C$57+15*'1.4 Øvrige forutsetninger'!$C$58+30*'1.4 Øvrige forutsetninger'!$C$59+MAXA(0,'1.1 Alternativ A'!W227-60)*'1.4 Øvrige forutsetninger'!$C$60,IF('1.1 Alternativ A'!W227&gt;30,15*'1.4 Øvrige forutsetninger'!$C$57+15*'1.4 Øvrige forutsetninger'!$C$58+MAXA(0,'1.1 Alternativ A'!W227-30)*'1.4 Øvrige forutsetninger'!$C$59,IF('1.1 Alternativ A'!W227&gt;15,15*'1.4 Øvrige forutsetninger'!$C$57+MAXA(0,'1.1 Alternativ A'!W227-15)*'1.4 Øvrige forutsetninger'!$C$58,'1.1 Alternativ A'!W227*'1.4 Øvrige forutsetninger'!$C$57)))),0)</f>
        <v>0</v>
      </c>
      <c r="W37" s="1">
        <f ca="1">IFERROR(IF('1.1 Alternativ A'!X227&gt;120,15*'1.4 Øvrige forutsetninger'!$C$57+15*'1.4 Øvrige forutsetninger'!$C$58+30*'1.4 Øvrige forutsetninger'!$C$59+60*'1.4 Øvrige forutsetninger'!$C$60+MAXA(0,'1.1 Alternativ A'!X227-120)*'1.4 Øvrige forutsetninger'!$C$61,IF('1.1 Alternativ A'!X227&gt;60,15*'1.4 Øvrige forutsetninger'!$C$57+15*'1.4 Øvrige forutsetninger'!$C$58+30*'1.4 Øvrige forutsetninger'!$C$59+MAXA(0,'1.1 Alternativ A'!X227-60)*'1.4 Øvrige forutsetninger'!$C$60,IF('1.1 Alternativ A'!X227&gt;30,15*'1.4 Øvrige forutsetninger'!$C$57+15*'1.4 Øvrige forutsetninger'!$C$58+MAXA(0,'1.1 Alternativ A'!X227-30)*'1.4 Øvrige forutsetninger'!$C$59,IF('1.1 Alternativ A'!X227&gt;15,15*'1.4 Øvrige forutsetninger'!$C$57+MAXA(0,'1.1 Alternativ A'!X227-15)*'1.4 Øvrige forutsetninger'!$C$58,'1.1 Alternativ A'!X227*'1.4 Øvrige forutsetninger'!$C$57)))),0)</f>
        <v>0</v>
      </c>
      <c r="X37" s="1">
        <f ca="1">IFERROR(IF('1.1 Alternativ A'!Y227&gt;120,15*'1.4 Øvrige forutsetninger'!$C$57+15*'1.4 Øvrige forutsetninger'!$C$58+30*'1.4 Øvrige forutsetninger'!$C$59+60*'1.4 Øvrige forutsetninger'!$C$60+MAXA(0,'1.1 Alternativ A'!Y227-120)*'1.4 Øvrige forutsetninger'!$C$61,IF('1.1 Alternativ A'!Y227&gt;60,15*'1.4 Øvrige forutsetninger'!$C$57+15*'1.4 Øvrige forutsetninger'!$C$58+30*'1.4 Øvrige forutsetninger'!$C$59+MAXA(0,'1.1 Alternativ A'!Y227-60)*'1.4 Øvrige forutsetninger'!$C$60,IF('1.1 Alternativ A'!Y227&gt;30,15*'1.4 Øvrige forutsetninger'!$C$57+15*'1.4 Øvrige forutsetninger'!$C$58+MAXA(0,'1.1 Alternativ A'!Y227-30)*'1.4 Øvrige forutsetninger'!$C$59,IF('1.1 Alternativ A'!Y227&gt;15,15*'1.4 Øvrige forutsetninger'!$C$57+MAXA(0,'1.1 Alternativ A'!Y227-15)*'1.4 Øvrige forutsetninger'!$C$58,'1.1 Alternativ A'!Y227*'1.4 Øvrige forutsetninger'!$C$57)))),0)</f>
        <v>0</v>
      </c>
      <c r="Y37" s="1">
        <f ca="1">IFERROR(IF('1.1 Alternativ A'!Z227&gt;120,15*'1.4 Øvrige forutsetninger'!$C$57+15*'1.4 Øvrige forutsetninger'!$C$58+30*'1.4 Øvrige forutsetninger'!$C$59+60*'1.4 Øvrige forutsetninger'!$C$60+MAXA(0,'1.1 Alternativ A'!Z227-120)*'1.4 Øvrige forutsetninger'!$C$61,IF('1.1 Alternativ A'!Z227&gt;60,15*'1.4 Øvrige forutsetninger'!$C$57+15*'1.4 Øvrige forutsetninger'!$C$58+30*'1.4 Øvrige forutsetninger'!$C$59+MAXA(0,'1.1 Alternativ A'!Z227-60)*'1.4 Øvrige forutsetninger'!$C$60,IF('1.1 Alternativ A'!Z227&gt;30,15*'1.4 Øvrige forutsetninger'!$C$57+15*'1.4 Øvrige forutsetninger'!$C$58+MAXA(0,'1.1 Alternativ A'!Z227-30)*'1.4 Øvrige forutsetninger'!$C$59,IF('1.1 Alternativ A'!Z227&gt;15,15*'1.4 Øvrige forutsetninger'!$C$57+MAXA(0,'1.1 Alternativ A'!Z227-15)*'1.4 Øvrige forutsetninger'!$C$58,'1.1 Alternativ A'!Z227*'1.4 Øvrige forutsetninger'!$C$57)))),0)</f>
        <v>0</v>
      </c>
      <c r="Z37" s="1">
        <f ca="1">IFERROR(IF('1.1 Alternativ A'!AA227&gt;120,15*'1.4 Øvrige forutsetninger'!$C$57+15*'1.4 Øvrige forutsetninger'!$C$58+30*'1.4 Øvrige forutsetninger'!$C$59+60*'1.4 Øvrige forutsetninger'!$C$60+MAXA(0,'1.1 Alternativ A'!AA227-120)*'1.4 Øvrige forutsetninger'!$C$61,IF('1.1 Alternativ A'!AA227&gt;60,15*'1.4 Øvrige forutsetninger'!$C$57+15*'1.4 Øvrige forutsetninger'!$C$58+30*'1.4 Øvrige forutsetninger'!$C$59+MAXA(0,'1.1 Alternativ A'!AA227-60)*'1.4 Øvrige forutsetninger'!$C$60,IF('1.1 Alternativ A'!AA227&gt;30,15*'1.4 Øvrige forutsetninger'!$C$57+15*'1.4 Øvrige forutsetninger'!$C$58+MAXA(0,'1.1 Alternativ A'!AA227-30)*'1.4 Øvrige forutsetninger'!$C$59,IF('1.1 Alternativ A'!AA227&gt;15,15*'1.4 Øvrige forutsetninger'!$C$57+MAXA(0,'1.1 Alternativ A'!AA227-15)*'1.4 Øvrige forutsetninger'!$C$58,'1.1 Alternativ A'!AA227*'1.4 Øvrige forutsetninger'!$C$57)))),0)</f>
        <v>0</v>
      </c>
      <c r="AA37" s="1">
        <f ca="1">IFERROR(IF('1.1 Alternativ A'!AB227&gt;120,15*'1.4 Øvrige forutsetninger'!$C$57+15*'1.4 Øvrige forutsetninger'!$C$58+30*'1.4 Øvrige forutsetninger'!$C$59+60*'1.4 Øvrige forutsetninger'!$C$60+MAXA(0,'1.1 Alternativ A'!AB227-120)*'1.4 Øvrige forutsetninger'!$C$61,IF('1.1 Alternativ A'!AB227&gt;60,15*'1.4 Øvrige forutsetninger'!$C$57+15*'1.4 Øvrige forutsetninger'!$C$58+30*'1.4 Øvrige forutsetninger'!$C$59+MAXA(0,'1.1 Alternativ A'!AB227-60)*'1.4 Øvrige forutsetninger'!$C$60,IF('1.1 Alternativ A'!AB227&gt;30,15*'1.4 Øvrige forutsetninger'!$C$57+15*'1.4 Øvrige forutsetninger'!$C$58+MAXA(0,'1.1 Alternativ A'!AB227-30)*'1.4 Øvrige forutsetninger'!$C$59,IF('1.1 Alternativ A'!AB227&gt;15,15*'1.4 Øvrige forutsetninger'!$C$57+MAXA(0,'1.1 Alternativ A'!AB227-15)*'1.4 Øvrige forutsetninger'!$C$58,'1.1 Alternativ A'!AB227*'1.4 Øvrige forutsetninger'!$C$57)))),0)</f>
        <v>0</v>
      </c>
      <c r="AB37" s="1">
        <f ca="1">IFERROR(IF('1.1 Alternativ A'!AC227&gt;120,15*'1.4 Øvrige forutsetninger'!$C$57+15*'1.4 Øvrige forutsetninger'!$C$58+30*'1.4 Øvrige forutsetninger'!$C$59+60*'1.4 Øvrige forutsetninger'!$C$60+MAXA(0,'1.1 Alternativ A'!AC227-120)*'1.4 Øvrige forutsetninger'!$C$61,IF('1.1 Alternativ A'!AC227&gt;60,15*'1.4 Øvrige forutsetninger'!$C$57+15*'1.4 Øvrige forutsetninger'!$C$58+30*'1.4 Øvrige forutsetninger'!$C$59+MAXA(0,'1.1 Alternativ A'!AC227-60)*'1.4 Øvrige forutsetninger'!$C$60,IF('1.1 Alternativ A'!AC227&gt;30,15*'1.4 Øvrige forutsetninger'!$C$57+15*'1.4 Øvrige forutsetninger'!$C$58+MAXA(0,'1.1 Alternativ A'!AC227-30)*'1.4 Øvrige forutsetninger'!$C$59,IF('1.1 Alternativ A'!AC227&gt;15,15*'1.4 Øvrige forutsetninger'!$C$57+MAXA(0,'1.1 Alternativ A'!AC227-15)*'1.4 Øvrige forutsetninger'!$C$58,'1.1 Alternativ A'!AC227*'1.4 Øvrige forutsetninger'!$C$57)))),0)</f>
        <v>0</v>
      </c>
      <c r="AC37" s="1">
        <f ca="1">IFERROR(IF('1.1 Alternativ A'!AD227&gt;120,15*'1.4 Øvrige forutsetninger'!$C$57+15*'1.4 Øvrige forutsetninger'!$C$58+30*'1.4 Øvrige forutsetninger'!$C$59+60*'1.4 Øvrige forutsetninger'!$C$60+MAXA(0,'1.1 Alternativ A'!AD227-120)*'1.4 Øvrige forutsetninger'!$C$61,IF('1.1 Alternativ A'!AD227&gt;60,15*'1.4 Øvrige forutsetninger'!$C$57+15*'1.4 Øvrige forutsetninger'!$C$58+30*'1.4 Øvrige forutsetninger'!$C$59+MAXA(0,'1.1 Alternativ A'!AD227-60)*'1.4 Øvrige forutsetninger'!$C$60,IF('1.1 Alternativ A'!AD227&gt;30,15*'1.4 Øvrige forutsetninger'!$C$57+15*'1.4 Øvrige forutsetninger'!$C$58+MAXA(0,'1.1 Alternativ A'!AD227-30)*'1.4 Øvrige forutsetninger'!$C$59,IF('1.1 Alternativ A'!AD227&gt;15,15*'1.4 Øvrige forutsetninger'!$C$57+MAXA(0,'1.1 Alternativ A'!AD227-15)*'1.4 Øvrige forutsetninger'!$C$58,'1.1 Alternativ A'!AD227*'1.4 Øvrige forutsetninger'!$C$57)))),0)</f>
        <v>0</v>
      </c>
      <c r="AD37" s="1">
        <f ca="1">IFERROR(IF('1.1 Alternativ A'!AE227&gt;120,15*'1.4 Øvrige forutsetninger'!$C$57+15*'1.4 Øvrige forutsetninger'!$C$58+30*'1.4 Øvrige forutsetninger'!$C$59+60*'1.4 Øvrige forutsetninger'!$C$60+MAXA(0,'1.1 Alternativ A'!AE227-120)*'1.4 Øvrige forutsetninger'!$C$61,IF('1.1 Alternativ A'!AE227&gt;60,15*'1.4 Øvrige forutsetninger'!$C$57+15*'1.4 Øvrige forutsetninger'!$C$58+30*'1.4 Øvrige forutsetninger'!$C$59+MAXA(0,'1.1 Alternativ A'!AE227-60)*'1.4 Øvrige forutsetninger'!$C$60,IF('1.1 Alternativ A'!AE227&gt;30,15*'1.4 Øvrige forutsetninger'!$C$57+15*'1.4 Øvrige forutsetninger'!$C$58+MAXA(0,'1.1 Alternativ A'!AE227-30)*'1.4 Øvrige forutsetninger'!$C$59,IF('1.1 Alternativ A'!AE227&gt;15,15*'1.4 Øvrige forutsetninger'!$C$57+MAXA(0,'1.1 Alternativ A'!AE227-15)*'1.4 Øvrige forutsetninger'!$C$58,'1.1 Alternativ A'!AE227*'1.4 Øvrige forutsetninger'!$C$57)))),0)</f>
        <v>0</v>
      </c>
      <c r="AE37" s="1">
        <f ca="1">IFERROR(IF('1.1 Alternativ A'!AF227&gt;120,15*'1.4 Øvrige forutsetninger'!$C$57+15*'1.4 Øvrige forutsetninger'!$C$58+30*'1.4 Øvrige forutsetninger'!$C$59+60*'1.4 Øvrige forutsetninger'!$C$60+MAXA(0,'1.1 Alternativ A'!AF227-120)*'1.4 Øvrige forutsetninger'!$C$61,IF('1.1 Alternativ A'!AF227&gt;60,15*'1.4 Øvrige forutsetninger'!$C$57+15*'1.4 Øvrige forutsetninger'!$C$58+30*'1.4 Øvrige forutsetninger'!$C$59+MAXA(0,'1.1 Alternativ A'!AF227-60)*'1.4 Øvrige forutsetninger'!$C$60,IF('1.1 Alternativ A'!AF227&gt;30,15*'1.4 Øvrige forutsetninger'!$C$57+15*'1.4 Øvrige forutsetninger'!$C$58+MAXA(0,'1.1 Alternativ A'!AF227-30)*'1.4 Øvrige forutsetninger'!$C$59,IF('1.1 Alternativ A'!AF227&gt;15,15*'1.4 Øvrige forutsetninger'!$C$57+MAXA(0,'1.1 Alternativ A'!AF227-15)*'1.4 Øvrige forutsetninger'!$C$58,'1.1 Alternativ A'!AF227*'1.4 Øvrige forutsetninger'!$C$57)))),0)</f>
        <v>0</v>
      </c>
      <c r="AF37" s="1">
        <f ca="1">IFERROR(IF('1.1 Alternativ A'!AG227&gt;120,15*'1.4 Øvrige forutsetninger'!$C$57+15*'1.4 Øvrige forutsetninger'!$C$58+30*'1.4 Øvrige forutsetninger'!$C$59+60*'1.4 Øvrige forutsetninger'!$C$60+MAXA(0,'1.1 Alternativ A'!AG227-120)*'1.4 Øvrige forutsetninger'!$C$61,IF('1.1 Alternativ A'!AG227&gt;60,15*'1.4 Øvrige forutsetninger'!$C$57+15*'1.4 Øvrige forutsetninger'!$C$58+30*'1.4 Øvrige forutsetninger'!$C$59+MAXA(0,'1.1 Alternativ A'!AG227-60)*'1.4 Øvrige forutsetninger'!$C$60,IF('1.1 Alternativ A'!AG227&gt;30,15*'1.4 Øvrige forutsetninger'!$C$57+15*'1.4 Øvrige forutsetninger'!$C$58+MAXA(0,'1.1 Alternativ A'!AG227-30)*'1.4 Øvrige forutsetninger'!$C$59,IF('1.1 Alternativ A'!AG227&gt;15,15*'1.4 Øvrige forutsetninger'!$C$57+MAXA(0,'1.1 Alternativ A'!AG227-15)*'1.4 Øvrige forutsetninger'!$C$58,'1.1 Alternativ A'!AG227*'1.4 Øvrige forutsetninger'!$C$57)))),0)</f>
        <v>0</v>
      </c>
    </row>
    <row r="38" spans="2:51" x14ac:dyDescent="0.2">
      <c r="B38" s="1" t="str">
        <f ca="1">IF(OFFSET('1.1 Alternativ A'!$E$19,0,ROW()-ROW($B$12))&gt;0,OFFSET('1.1 Alternativ A'!$E$19,0,ROW()-ROW($B$12)),"")</f>
        <v/>
      </c>
      <c r="C38" s="1">
        <f ca="1">IFERROR(IF('1.1 Alternativ A'!D228&gt;120,15*'1.4 Øvrige forutsetninger'!$C$57+15*'1.4 Øvrige forutsetninger'!$C$58+30*'1.4 Øvrige forutsetninger'!$C$59+60*'1.4 Øvrige forutsetninger'!$C$60+MAXA(0,'1.1 Alternativ A'!D228-120)*'1.4 Øvrige forutsetninger'!$C$61,IF('1.1 Alternativ A'!D228&gt;60,15*'1.4 Øvrige forutsetninger'!$C$57+15*'1.4 Øvrige forutsetninger'!$C$58+30*'1.4 Øvrige forutsetninger'!$C$59+MAXA(0,'1.1 Alternativ A'!D228-60)*'1.4 Øvrige forutsetninger'!$C$60,IF('1.1 Alternativ A'!D228&gt;30,15*'1.4 Øvrige forutsetninger'!$C$57+15*'1.4 Øvrige forutsetninger'!$C$58+MAXA(0,'1.1 Alternativ A'!D228-30)*'1.4 Øvrige forutsetninger'!$C$59,IF('1.1 Alternativ A'!D228&gt;15,15*'1.4 Øvrige forutsetninger'!$C$57+MAXA(0,'1.1 Alternativ A'!D228-15)*'1.4 Øvrige forutsetninger'!$C$58,'1.1 Alternativ A'!D228*'1.4 Øvrige forutsetninger'!$C$57)))),0)</f>
        <v>0</v>
      </c>
      <c r="D38" s="1">
        <f ca="1">IFERROR(IF('1.1 Alternativ A'!E228&gt;120,15*'1.4 Øvrige forutsetninger'!$C$57+15*'1.4 Øvrige forutsetninger'!$C$58+30*'1.4 Øvrige forutsetninger'!$C$59+60*'1.4 Øvrige forutsetninger'!$C$60+MAXA(0,'1.1 Alternativ A'!E228-120)*'1.4 Øvrige forutsetninger'!$C$61,IF('1.1 Alternativ A'!E228&gt;60,15*'1.4 Øvrige forutsetninger'!$C$57+15*'1.4 Øvrige forutsetninger'!$C$58+30*'1.4 Øvrige forutsetninger'!$C$59+MAXA(0,'1.1 Alternativ A'!E228-60)*'1.4 Øvrige forutsetninger'!$C$60,IF('1.1 Alternativ A'!E228&gt;30,15*'1.4 Øvrige forutsetninger'!$C$57+15*'1.4 Øvrige forutsetninger'!$C$58+MAXA(0,'1.1 Alternativ A'!E228-30)*'1.4 Øvrige forutsetninger'!$C$59,IF('1.1 Alternativ A'!E228&gt;15,15*'1.4 Øvrige forutsetninger'!$C$57+MAXA(0,'1.1 Alternativ A'!E228-15)*'1.4 Øvrige forutsetninger'!$C$58,'1.1 Alternativ A'!E228*'1.4 Øvrige forutsetninger'!$C$57)))),0)</f>
        <v>0</v>
      </c>
      <c r="E38" s="1">
        <f ca="1">IFERROR(IF('1.1 Alternativ A'!F228&gt;120,15*'1.4 Øvrige forutsetninger'!$C$57+15*'1.4 Øvrige forutsetninger'!$C$58+30*'1.4 Øvrige forutsetninger'!$C$59+60*'1.4 Øvrige forutsetninger'!$C$60+MAXA(0,'1.1 Alternativ A'!F228-120)*'1.4 Øvrige forutsetninger'!$C$61,IF('1.1 Alternativ A'!F228&gt;60,15*'1.4 Øvrige forutsetninger'!$C$57+15*'1.4 Øvrige forutsetninger'!$C$58+30*'1.4 Øvrige forutsetninger'!$C$59+MAXA(0,'1.1 Alternativ A'!F228-60)*'1.4 Øvrige forutsetninger'!$C$60,IF('1.1 Alternativ A'!F228&gt;30,15*'1.4 Øvrige forutsetninger'!$C$57+15*'1.4 Øvrige forutsetninger'!$C$58+MAXA(0,'1.1 Alternativ A'!F228-30)*'1.4 Øvrige forutsetninger'!$C$59,IF('1.1 Alternativ A'!F228&gt;15,15*'1.4 Øvrige forutsetninger'!$C$57+MAXA(0,'1.1 Alternativ A'!F228-15)*'1.4 Øvrige forutsetninger'!$C$58,'1.1 Alternativ A'!F228*'1.4 Øvrige forutsetninger'!$C$57)))),0)</f>
        <v>0</v>
      </c>
      <c r="F38" s="1">
        <f ca="1">IFERROR(IF('1.1 Alternativ A'!G228&gt;120,15*'1.4 Øvrige forutsetninger'!$C$57+15*'1.4 Øvrige forutsetninger'!$C$58+30*'1.4 Øvrige forutsetninger'!$C$59+60*'1.4 Øvrige forutsetninger'!$C$60+MAXA(0,'1.1 Alternativ A'!G228-120)*'1.4 Øvrige forutsetninger'!$C$61,IF('1.1 Alternativ A'!G228&gt;60,15*'1.4 Øvrige forutsetninger'!$C$57+15*'1.4 Øvrige forutsetninger'!$C$58+30*'1.4 Øvrige forutsetninger'!$C$59+MAXA(0,'1.1 Alternativ A'!G228-60)*'1.4 Øvrige forutsetninger'!$C$60,IF('1.1 Alternativ A'!G228&gt;30,15*'1.4 Øvrige forutsetninger'!$C$57+15*'1.4 Øvrige forutsetninger'!$C$58+MAXA(0,'1.1 Alternativ A'!G228-30)*'1.4 Øvrige forutsetninger'!$C$59,IF('1.1 Alternativ A'!G228&gt;15,15*'1.4 Øvrige forutsetninger'!$C$57+MAXA(0,'1.1 Alternativ A'!G228-15)*'1.4 Øvrige forutsetninger'!$C$58,'1.1 Alternativ A'!G228*'1.4 Øvrige forutsetninger'!$C$57)))),0)</f>
        <v>0</v>
      </c>
      <c r="G38" s="1">
        <f ca="1">IFERROR(IF('1.1 Alternativ A'!H228&gt;120,15*'1.4 Øvrige forutsetninger'!$C$57+15*'1.4 Øvrige forutsetninger'!$C$58+30*'1.4 Øvrige forutsetninger'!$C$59+60*'1.4 Øvrige forutsetninger'!$C$60+MAXA(0,'1.1 Alternativ A'!H228-120)*'1.4 Øvrige forutsetninger'!$C$61,IF('1.1 Alternativ A'!H228&gt;60,15*'1.4 Øvrige forutsetninger'!$C$57+15*'1.4 Øvrige forutsetninger'!$C$58+30*'1.4 Øvrige forutsetninger'!$C$59+MAXA(0,'1.1 Alternativ A'!H228-60)*'1.4 Øvrige forutsetninger'!$C$60,IF('1.1 Alternativ A'!H228&gt;30,15*'1.4 Øvrige forutsetninger'!$C$57+15*'1.4 Øvrige forutsetninger'!$C$58+MAXA(0,'1.1 Alternativ A'!H228-30)*'1.4 Øvrige forutsetninger'!$C$59,IF('1.1 Alternativ A'!H228&gt;15,15*'1.4 Øvrige forutsetninger'!$C$57+MAXA(0,'1.1 Alternativ A'!H228-15)*'1.4 Øvrige forutsetninger'!$C$58,'1.1 Alternativ A'!H228*'1.4 Øvrige forutsetninger'!$C$57)))),0)</f>
        <v>0</v>
      </c>
      <c r="H38" s="1">
        <f ca="1">IFERROR(IF('1.1 Alternativ A'!I228&gt;120,15*'1.4 Øvrige forutsetninger'!$C$57+15*'1.4 Øvrige forutsetninger'!$C$58+30*'1.4 Øvrige forutsetninger'!$C$59+60*'1.4 Øvrige forutsetninger'!$C$60+MAXA(0,'1.1 Alternativ A'!I228-120)*'1.4 Øvrige forutsetninger'!$C$61,IF('1.1 Alternativ A'!I228&gt;60,15*'1.4 Øvrige forutsetninger'!$C$57+15*'1.4 Øvrige forutsetninger'!$C$58+30*'1.4 Øvrige forutsetninger'!$C$59+MAXA(0,'1.1 Alternativ A'!I228-60)*'1.4 Øvrige forutsetninger'!$C$60,IF('1.1 Alternativ A'!I228&gt;30,15*'1.4 Øvrige forutsetninger'!$C$57+15*'1.4 Øvrige forutsetninger'!$C$58+MAXA(0,'1.1 Alternativ A'!I228-30)*'1.4 Øvrige forutsetninger'!$C$59,IF('1.1 Alternativ A'!I228&gt;15,15*'1.4 Øvrige forutsetninger'!$C$57+MAXA(0,'1.1 Alternativ A'!I228-15)*'1.4 Øvrige forutsetninger'!$C$58,'1.1 Alternativ A'!I228*'1.4 Øvrige forutsetninger'!$C$57)))),0)</f>
        <v>0</v>
      </c>
      <c r="I38" s="1">
        <f ca="1">IFERROR(IF('1.1 Alternativ A'!J228&gt;120,15*'1.4 Øvrige forutsetninger'!$C$57+15*'1.4 Øvrige forutsetninger'!$C$58+30*'1.4 Øvrige forutsetninger'!$C$59+60*'1.4 Øvrige forutsetninger'!$C$60+MAXA(0,'1.1 Alternativ A'!J228-120)*'1.4 Øvrige forutsetninger'!$C$61,IF('1.1 Alternativ A'!J228&gt;60,15*'1.4 Øvrige forutsetninger'!$C$57+15*'1.4 Øvrige forutsetninger'!$C$58+30*'1.4 Øvrige forutsetninger'!$C$59+MAXA(0,'1.1 Alternativ A'!J228-60)*'1.4 Øvrige forutsetninger'!$C$60,IF('1.1 Alternativ A'!J228&gt;30,15*'1.4 Øvrige forutsetninger'!$C$57+15*'1.4 Øvrige forutsetninger'!$C$58+MAXA(0,'1.1 Alternativ A'!J228-30)*'1.4 Øvrige forutsetninger'!$C$59,IF('1.1 Alternativ A'!J228&gt;15,15*'1.4 Øvrige forutsetninger'!$C$57+MAXA(0,'1.1 Alternativ A'!J228-15)*'1.4 Øvrige forutsetninger'!$C$58,'1.1 Alternativ A'!J228*'1.4 Øvrige forutsetninger'!$C$57)))),0)</f>
        <v>0</v>
      </c>
      <c r="J38" s="1">
        <f ca="1">IFERROR(IF('1.1 Alternativ A'!K228&gt;120,15*'1.4 Øvrige forutsetninger'!$C$57+15*'1.4 Øvrige forutsetninger'!$C$58+30*'1.4 Øvrige forutsetninger'!$C$59+60*'1.4 Øvrige forutsetninger'!$C$60+MAXA(0,'1.1 Alternativ A'!K228-120)*'1.4 Øvrige forutsetninger'!$C$61,IF('1.1 Alternativ A'!K228&gt;60,15*'1.4 Øvrige forutsetninger'!$C$57+15*'1.4 Øvrige forutsetninger'!$C$58+30*'1.4 Øvrige forutsetninger'!$C$59+MAXA(0,'1.1 Alternativ A'!K228-60)*'1.4 Øvrige forutsetninger'!$C$60,IF('1.1 Alternativ A'!K228&gt;30,15*'1.4 Øvrige forutsetninger'!$C$57+15*'1.4 Øvrige forutsetninger'!$C$58+MAXA(0,'1.1 Alternativ A'!K228-30)*'1.4 Øvrige forutsetninger'!$C$59,IF('1.1 Alternativ A'!K228&gt;15,15*'1.4 Øvrige forutsetninger'!$C$57+MAXA(0,'1.1 Alternativ A'!K228-15)*'1.4 Øvrige forutsetninger'!$C$58,'1.1 Alternativ A'!K228*'1.4 Øvrige forutsetninger'!$C$57)))),0)</f>
        <v>0</v>
      </c>
      <c r="K38" s="1">
        <f ca="1">IFERROR(IF('1.1 Alternativ A'!L228&gt;120,15*'1.4 Øvrige forutsetninger'!$C$57+15*'1.4 Øvrige forutsetninger'!$C$58+30*'1.4 Øvrige forutsetninger'!$C$59+60*'1.4 Øvrige forutsetninger'!$C$60+MAXA(0,'1.1 Alternativ A'!L228-120)*'1.4 Øvrige forutsetninger'!$C$61,IF('1.1 Alternativ A'!L228&gt;60,15*'1.4 Øvrige forutsetninger'!$C$57+15*'1.4 Øvrige forutsetninger'!$C$58+30*'1.4 Øvrige forutsetninger'!$C$59+MAXA(0,'1.1 Alternativ A'!L228-60)*'1.4 Øvrige forutsetninger'!$C$60,IF('1.1 Alternativ A'!L228&gt;30,15*'1.4 Øvrige forutsetninger'!$C$57+15*'1.4 Øvrige forutsetninger'!$C$58+MAXA(0,'1.1 Alternativ A'!L228-30)*'1.4 Øvrige forutsetninger'!$C$59,IF('1.1 Alternativ A'!L228&gt;15,15*'1.4 Øvrige forutsetninger'!$C$57+MAXA(0,'1.1 Alternativ A'!L228-15)*'1.4 Øvrige forutsetninger'!$C$58,'1.1 Alternativ A'!L228*'1.4 Øvrige forutsetninger'!$C$57)))),0)</f>
        <v>0</v>
      </c>
      <c r="L38" s="1">
        <f ca="1">IFERROR(IF('1.1 Alternativ A'!M228&gt;120,15*'1.4 Øvrige forutsetninger'!$C$57+15*'1.4 Øvrige forutsetninger'!$C$58+30*'1.4 Øvrige forutsetninger'!$C$59+60*'1.4 Øvrige forutsetninger'!$C$60+MAXA(0,'1.1 Alternativ A'!M228-120)*'1.4 Øvrige forutsetninger'!$C$61,IF('1.1 Alternativ A'!M228&gt;60,15*'1.4 Øvrige forutsetninger'!$C$57+15*'1.4 Øvrige forutsetninger'!$C$58+30*'1.4 Øvrige forutsetninger'!$C$59+MAXA(0,'1.1 Alternativ A'!M228-60)*'1.4 Øvrige forutsetninger'!$C$60,IF('1.1 Alternativ A'!M228&gt;30,15*'1.4 Øvrige forutsetninger'!$C$57+15*'1.4 Øvrige forutsetninger'!$C$58+MAXA(0,'1.1 Alternativ A'!M228-30)*'1.4 Øvrige forutsetninger'!$C$59,IF('1.1 Alternativ A'!M228&gt;15,15*'1.4 Øvrige forutsetninger'!$C$57+MAXA(0,'1.1 Alternativ A'!M228-15)*'1.4 Øvrige forutsetninger'!$C$58,'1.1 Alternativ A'!M228*'1.4 Øvrige forutsetninger'!$C$57)))),0)</f>
        <v>0</v>
      </c>
      <c r="M38" s="1">
        <f ca="1">IFERROR(IF('1.1 Alternativ A'!N228&gt;120,15*'1.4 Øvrige forutsetninger'!$C$57+15*'1.4 Øvrige forutsetninger'!$C$58+30*'1.4 Øvrige forutsetninger'!$C$59+60*'1.4 Øvrige forutsetninger'!$C$60+MAXA(0,'1.1 Alternativ A'!N228-120)*'1.4 Øvrige forutsetninger'!$C$61,IF('1.1 Alternativ A'!N228&gt;60,15*'1.4 Øvrige forutsetninger'!$C$57+15*'1.4 Øvrige forutsetninger'!$C$58+30*'1.4 Øvrige forutsetninger'!$C$59+MAXA(0,'1.1 Alternativ A'!N228-60)*'1.4 Øvrige forutsetninger'!$C$60,IF('1.1 Alternativ A'!N228&gt;30,15*'1.4 Øvrige forutsetninger'!$C$57+15*'1.4 Øvrige forutsetninger'!$C$58+MAXA(0,'1.1 Alternativ A'!N228-30)*'1.4 Øvrige forutsetninger'!$C$59,IF('1.1 Alternativ A'!N228&gt;15,15*'1.4 Øvrige forutsetninger'!$C$57+MAXA(0,'1.1 Alternativ A'!N228-15)*'1.4 Øvrige forutsetninger'!$C$58,'1.1 Alternativ A'!N228*'1.4 Øvrige forutsetninger'!$C$57)))),0)</f>
        <v>0</v>
      </c>
      <c r="N38" s="1">
        <f ca="1">IFERROR(IF('1.1 Alternativ A'!O228&gt;120,15*'1.4 Øvrige forutsetninger'!$C$57+15*'1.4 Øvrige forutsetninger'!$C$58+30*'1.4 Øvrige forutsetninger'!$C$59+60*'1.4 Øvrige forutsetninger'!$C$60+MAXA(0,'1.1 Alternativ A'!O228-120)*'1.4 Øvrige forutsetninger'!$C$61,IF('1.1 Alternativ A'!O228&gt;60,15*'1.4 Øvrige forutsetninger'!$C$57+15*'1.4 Øvrige forutsetninger'!$C$58+30*'1.4 Øvrige forutsetninger'!$C$59+MAXA(0,'1.1 Alternativ A'!O228-60)*'1.4 Øvrige forutsetninger'!$C$60,IF('1.1 Alternativ A'!O228&gt;30,15*'1.4 Øvrige forutsetninger'!$C$57+15*'1.4 Øvrige forutsetninger'!$C$58+MAXA(0,'1.1 Alternativ A'!O228-30)*'1.4 Øvrige forutsetninger'!$C$59,IF('1.1 Alternativ A'!O228&gt;15,15*'1.4 Øvrige forutsetninger'!$C$57+MAXA(0,'1.1 Alternativ A'!O228-15)*'1.4 Øvrige forutsetninger'!$C$58,'1.1 Alternativ A'!O228*'1.4 Øvrige forutsetninger'!$C$57)))),0)</f>
        <v>0</v>
      </c>
      <c r="O38" s="1">
        <f ca="1">IFERROR(IF('1.1 Alternativ A'!P228&gt;120,15*'1.4 Øvrige forutsetninger'!$C$57+15*'1.4 Øvrige forutsetninger'!$C$58+30*'1.4 Øvrige forutsetninger'!$C$59+60*'1.4 Øvrige forutsetninger'!$C$60+MAXA(0,'1.1 Alternativ A'!P228-120)*'1.4 Øvrige forutsetninger'!$C$61,IF('1.1 Alternativ A'!P228&gt;60,15*'1.4 Øvrige forutsetninger'!$C$57+15*'1.4 Øvrige forutsetninger'!$C$58+30*'1.4 Øvrige forutsetninger'!$C$59+MAXA(0,'1.1 Alternativ A'!P228-60)*'1.4 Øvrige forutsetninger'!$C$60,IF('1.1 Alternativ A'!P228&gt;30,15*'1.4 Øvrige forutsetninger'!$C$57+15*'1.4 Øvrige forutsetninger'!$C$58+MAXA(0,'1.1 Alternativ A'!P228-30)*'1.4 Øvrige forutsetninger'!$C$59,IF('1.1 Alternativ A'!P228&gt;15,15*'1.4 Øvrige forutsetninger'!$C$57+MAXA(0,'1.1 Alternativ A'!P228-15)*'1.4 Øvrige forutsetninger'!$C$58,'1.1 Alternativ A'!P228*'1.4 Øvrige forutsetninger'!$C$57)))),0)</f>
        <v>0</v>
      </c>
      <c r="P38" s="1">
        <f ca="1">IFERROR(IF('1.1 Alternativ A'!Q228&gt;120,15*'1.4 Øvrige forutsetninger'!$C$57+15*'1.4 Øvrige forutsetninger'!$C$58+30*'1.4 Øvrige forutsetninger'!$C$59+60*'1.4 Øvrige forutsetninger'!$C$60+MAXA(0,'1.1 Alternativ A'!Q228-120)*'1.4 Øvrige forutsetninger'!$C$61,IF('1.1 Alternativ A'!Q228&gt;60,15*'1.4 Øvrige forutsetninger'!$C$57+15*'1.4 Øvrige forutsetninger'!$C$58+30*'1.4 Øvrige forutsetninger'!$C$59+MAXA(0,'1.1 Alternativ A'!Q228-60)*'1.4 Øvrige forutsetninger'!$C$60,IF('1.1 Alternativ A'!Q228&gt;30,15*'1.4 Øvrige forutsetninger'!$C$57+15*'1.4 Øvrige forutsetninger'!$C$58+MAXA(0,'1.1 Alternativ A'!Q228-30)*'1.4 Øvrige forutsetninger'!$C$59,IF('1.1 Alternativ A'!Q228&gt;15,15*'1.4 Øvrige forutsetninger'!$C$57+MAXA(0,'1.1 Alternativ A'!Q228-15)*'1.4 Øvrige forutsetninger'!$C$58,'1.1 Alternativ A'!Q228*'1.4 Øvrige forutsetninger'!$C$57)))),0)</f>
        <v>0</v>
      </c>
      <c r="Q38" s="1">
        <f ca="1">IFERROR(IF('1.1 Alternativ A'!R228&gt;120,15*'1.4 Øvrige forutsetninger'!$C$57+15*'1.4 Øvrige forutsetninger'!$C$58+30*'1.4 Øvrige forutsetninger'!$C$59+60*'1.4 Øvrige forutsetninger'!$C$60+MAXA(0,'1.1 Alternativ A'!R228-120)*'1.4 Øvrige forutsetninger'!$C$61,IF('1.1 Alternativ A'!R228&gt;60,15*'1.4 Øvrige forutsetninger'!$C$57+15*'1.4 Øvrige forutsetninger'!$C$58+30*'1.4 Øvrige forutsetninger'!$C$59+MAXA(0,'1.1 Alternativ A'!R228-60)*'1.4 Øvrige forutsetninger'!$C$60,IF('1.1 Alternativ A'!R228&gt;30,15*'1.4 Øvrige forutsetninger'!$C$57+15*'1.4 Øvrige forutsetninger'!$C$58+MAXA(0,'1.1 Alternativ A'!R228-30)*'1.4 Øvrige forutsetninger'!$C$59,IF('1.1 Alternativ A'!R228&gt;15,15*'1.4 Øvrige forutsetninger'!$C$57+MAXA(0,'1.1 Alternativ A'!R228-15)*'1.4 Øvrige forutsetninger'!$C$58,'1.1 Alternativ A'!R228*'1.4 Øvrige forutsetninger'!$C$57)))),0)</f>
        <v>0</v>
      </c>
      <c r="R38" s="1">
        <f ca="1">IFERROR(IF('1.1 Alternativ A'!S228&gt;120,15*'1.4 Øvrige forutsetninger'!$C$57+15*'1.4 Øvrige forutsetninger'!$C$58+30*'1.4 Øvrige forutsetninger'!$C$59+60*'1.4 Øvrige forutsetninger'!$C$60+MAXA(0,'1.1 Alternativ A'!S228-120)*'1.4 Øvrige forutsetninger'!$C$61,IF('1.1 Alternativ A'!S228&gt;60,15*'1.4 Øvrige forutsetninger'!$C$57+15*'1.4 Øvrige forutsetninger'!$C$58+30*'1.4 Øvrige forutsetninger'!$C$59+MAXA(0,'1.1 Alternativ A'!S228-60)*'1.4 Øvrige forutsetninger'!$C$60,IF('1.1 Alternativ A'!S228&gt;30,15*'1.4 Øvrige forutsetninger'!$C$57+15*'1.4 Øvrige forutsetninger'!$C$58+MAXA(0,'1.1 Alternativ A'!S228-30)*'1.4 Øvrige forutsetninger'!$C$59,IF('1.1 Alternativ A'!S228&gt;15,15*'1.4 Øvrige forutsetninger'!$C$57+MAXA(0,'1.1 Alternativ A'!S228-15)*'1.4 Øvrige forutsetninger'!$C$58,'1.1 Alternativ A'!S228*'1.4 Øvrige forutsetninger'!$C$57)))),0)</f>
        <v>0</v>
      </c>
      <c r="S38" s="1">
        <f ca="1">IFERROR(IF('1.1 Alternativ A'!T228&gt;120,15*'1.4 Øvrige forutsetninger'!$C$57+15*'1.4 Øvrige forutsetninger'!$C$58+30*'1.4 Øvrige forutsetninger'!$C$59+60*'1.4 Øvrige forutsetninger'!$C$60+MAXA(0,'1.1 Alternativ A'!T228-120)*'1.4 Øvrige forutsetninger'!$C$61,IF('1.1 Alternativ A'!T228&gt;60,15*'1.4 Øvrige forutsetninger'!$C$57+15*'1.4 Øvrige forutsetninger'!$C$58+30*'1.4 Øvrige forutsetninger'!$C$59+MAXA(0,'1.1 Alternativ A'!T228-60)*'1.4 Øvrige forutsetninger'!$C$60,IF('1.1 Alternativ A'!T228&gt;30,15*'1.4 Øvrige forutsetninger'!$C$57+15*'1.4 Øvrige forutsetninger'!$C$58+MAXA(0,'1.1 Alternativ A'!T228-30)*'1.4 Øvrige forutsetninger'!$C$59,IF('1.1 Alternativ A'!T228&gt;15,15*'1.4 Øvrige forutsetninger'!$C$57+MAXA(0,'1.1 Alternativ A'!T228-15)*'1.4 Øvrige forutsetninger'!$C$58,'1.1 Alternativ A'!T228*'1.4 Øvrige forutsetninger'!$C$57)))),0)</f>
        <v>0</v>
      </c>
      <c r="T38" s="1">
        <f ca="1">IFERROR(IF('1.1 Alternativ A'!U228&gt;120,15*'1.4 Øvrige forutsetninger'!$C$57+15*'1.4 Øvrige forutsetninger'!$C$58+30*'1.4 Øvrige forutsetninger'!$C$59+60*'1.4 Øvrige forutsetninger'!$C$60+MAXA(0,'1.1 Alternativ A'!U228-120)*'1.4 Øvrige forutsetninger'!$C$61,IF('1.1 Alternativ A'!U228&gt;60,15*'1.4 Øvrige forutsetninger'!$C$57+15*'1.4 Øvrige forutsetninger'!$C$58+30*'1.4 Øvrige forutsetninger'!$C$59+MAXA(0,'1.1 Alternativ A'!U228-60)*'1.4 Øvrige forutsetninger'!$C$60,IF('1.1 Alternativ A'!U228&gt;30,15*'1.4 Øvrige forutsetninger'!$C$57+15*'1.4 Øvrige forutsetninger'!$C$58+MAXA(0,'1.1 Alternativ A'!U228-30)*'1.4 Øvrige forutsetninger'!$C$59,IF('1.1 Alternativ A'!U228&gt;15,15*'1.4 Øvrige forutsetninger'!$C$57+MAXA(0,'1.1 Alternativ A'!U228-15)*'1.4 Øvrige forutsetninger'!$C$58,'1.1 Alternativ A'!U228*'1.4 Øvrige forutsetninger'!$C$57)))),0)</f>
        <v>0</v>
      </c>
      <c r="U38" s="1">
        <f ca="1">IFERROR(IF('1.1 Alternativ A'!V228&gt;120,15*'1.4 Øvrige forutsetninger'!$C$57+15*'1.4 Øvrige forutsetninger'!$C$58+30*'1.4 Øvrige forutsetninger'!$C$59+60*'1.4 Øvrige forutsetninger'!$C$60+MAXA(0,'1.1 Alternativ A'!V228-120)*'1.4 Øvrige forutsetninger'!$C$61,IF('1.1 Alternativ A'!V228&gt;60,15*'1.4 Øvrige forutsetninger'!$C$57+15*'1.4 Øvrige forutsetninger'!$C$58+30*'1.4 Øvrige forutsetninger'!$C$59+MAXA(0,'1.1 Alternativ A'!V228-60)*'1.4 Øvrige forutsetninger'!$C$60,IF('1.1 Alternativ A'!V228&gt;30,15*'1.4 Øvrige forutsetninger'!$C$57+15*'1.4 Øvrige forutsetninger'!$C$58+MAXA(0,'1.1 Alternativ A'!V228-30)*'1.4 Øvrige forutsetninger'!$C$59,IF('1.1 Alternativ A'!V228&gt;15,15*'1.4 Øvrige forutsetninger'!$C$57+MAXA(0,'1.1 Alternativ A'!V228-15)*'1.4 Øvrige forutsetninger'!$C$58,'1.1 Alternativ A'!V228*'1.4 Øvrige forutsetninger'!$C$57)))),0)</f>
        <v>0</v>
      </c>
      <c r="V38" s="1">
        <f ca="1">IFERROR(IF('1.1 Alternativ A'!W228&gt;120,15*'1.4 Øvrige forutsetninger'!$C$57+15*'1.4 Øvrige forutsetninger'!$C$58+30*'1.4 Øvrige forutsetninger'!$C$59+60*'1.4 Øvrige forutsetninger'!$C$60+MAXA(0,'1.1 Alternativ A'!W228-120)*'1.4 Øvrige forutsetninger'!$C$61,IF('1.1 Alternativ A'!W228&gt;60,15*'1.4 Øvrige forutsetninger'!$C$57+15*'1.4 Øvrige forutsetninger'!$C$58+30*'1.4 Øvrige forutsetninger'!$C$59+MAXA(0,'1.1 Alternativ A'!W228-60)*'1.4 Øvrige forutsetninger'!$C$60,IF('1.1 Alternativ A'!W228&gt;30,15*'1.4 Øvrige forutsetninger'!$C$57+15*'1.4 Øvrige forutsetninger'!$C$58+MAXA(0,'1.1 Alternativ A'!W228-30)*'1.4 Øvrige forutsetninger'!$C$59,IF('1.1 Alternativ A'!W228&gt;15,15*'1.4 Øvrige forutsetninger'!$C$57+MAXA(0,'1.1 Alternativ A'!W228-15)*'1.4 Øvrige forutsetninger'!$C$58,'1.1 Alternativ A'!W228*'1.4 Øvrige forutsetninger'!$C$57)))),0)</f>
        <v>0</v>
      </c>
      <c r="W38" s="1">
        <f ca="1">IFERROR(IF('1.1 Alternativ A'!X228&gt;120,15*'1.4 Øvrige forutsetninger'!$C$57+15*'1.4 Øvrige forutsetninger'!$C$58+30*'1.4 Øvrige forutsetninger'!$C$59+60*'1.4 Øvrige forutsetninger'!$C$60+MAXA(0,'1.1 Alternativ A'!X228-120)*'1.4 Øvrige forutsetninger'!$C$61,IF('1.1 Alternativ A'!X228&gt;60,15*'1.4 Øvrige forutsetninger'!$C$57+15*'1.4 Øvrige forutsetninger'!$C$58+30*'1.4 Øvrige forutsetninger'!$C$59+MAXA(0,'1.1 Alternativ A'!X228-60)*'1.4 Øvrige forutsetninger'!$C$60,IF('1.1 Alternativ A'!X228&gt;30,15*'1.4 Øvrige forutsetninger'!$C$57+15*'1.4 Øvrige forutsetninger'!$C$58+MAXA(0,'1.1 Alternativ A'!X228-30)*'1.4 Øvrige forutsetninger'!$C$59,IF('1.1 Alternativ A'!X228&gt;15,15*'1.4 Øvrige forutsetninger'!$C$57+MAXA(0,'1.1 Alternativ A'!X228-15)*'1.4 Øvrige forutsetninger'!$C$58,'1.1 Alternativ A'!X228*'1.4 Øvrige forutsetninger'!$C$57)))),0)</f>
        <v>0</v>
      </c>
      <c r="X38" s="1">
        <f ca="1">IFERROR(IF('1.1 Alternativ A'!Y228&gt;120,15*'1.4 Øvrige forutsetninger'!$C$57+15*'1.4 Øvrige forutsetninger'!$C$58+30*'1.4 Øvrige forutsetninger'!$C$59+60*'1.4 Øvrige forutsetninger'!$C$60+MAXA(0,'1.1 Alternativ A'!Y228-120)*'1.4 Øvrige forutsetninger'!$C$61,IF('1.1 Alternativ A'!Y228&gt;60,15*'1.4 Øvrige forutsetninger'!$C$57+15*'1.4 Øvrige forutsetninger'!$C$58+30*'1.4 Øvrige forutsetninger'!$C$59+MAXA(0,'1.1 Alternativ A'!Y228-60)*'1.4 Øvrige forutsetninger'!$C$60,IF('1.1 Alternativ A'!Y228&gt;30,15*'1.4 Øvrige forutsetninger'!$C$57+15*'1.4 Øvrige forutsetninger'!$C$58+MAXA(0,'1.1 Alternativ A'!Y228-30)*'1.4 Øvrige forutsetninger'!$C$59,IF('1.1 Alternativ A'!Y228&gt;15,15*'1.4 Øvrige forutsetninger'!$C$57+MAXA(0,'1.1 Alternativ A'!Y228-15)*'1.4 Øvrige forutsetninger'!$C$58,'1.1 Alternativ A'!Y228*'1.4 Øvrige forutsetninger'!$C$57)))),0)</f>
        <v>0</v>
      </c>
      <c r="Y38" s="1">
        <f ca="1">IFERROR(IF('1.1 Alternativ A'!Z228&gt;120,15*'1.4 Øvrige forutsetninger'!$C$57+15*'1.4 Øvrige forutsetninger'!$C$58+30*'1.4 Øvrige forutsetninger'!$C$59+60*'1.4 Øvrige forutsetninger'!$C$60+MAXA(0,'1.1 Alternativ A'!Z228-120)*'1.4 Øvrige forutsetninger'!$C$61,IF('1.1 Alternativ A'!Z228&gt;60,15*'1.4 Øvrige forutsetninger'!$C$57+15*'1.4 Øvrige forutsetninger'!$C$58+30*'1.4 Øvrige forutsetninger'!$C$59+MAXA(0,'1.1 Alternativ A'!Z228-60)*'1.4 Øvrige forutsetninger'!$C$60,IF('1.1 Alternativ A'!Z228&gt;30,15*'1.4 Øvrige forutsetninger'!$C$57+15*'1.4 Øvrige forutsetninger'!$C$58+MAXA(0,'1.1 Alternativ A'!Z228-30)*'1.4 Øvrige forutsetninger'!$C$59,IF('1.1 Alternativ A'!Z228&gt;15,15*'1.4 Øvrige forutsetninger'!$C$57+MAXA(0,'1.1 Alternativ A'!Z228-15)*'1.4 Øvrige forutsetninger'!$C$58,'1.1 Alternativ A'!Z228*'1.4 Øvrige forutsetninger'!$C$57)))),0)</f>
        <v>0</v>
      </c>
      <c r="Z38" s="1">
        <f ca="1">IFERROR(IF('1.1 Alternativ A'!AA228&gt;120,15*'1.4 Øvrige forutsetninger'!$C$57+15*'1.4 Øvrige forutsetninger'!$C$58+30*'1.4 Øvrige forutsetninger'!$C$59+60*'1.4 Øvrige forutsetninger'!$C$60+MAXA(0,'1.1 Alternativ A'!AA228-120)*'1.4 Øvrige forutsetninger'!$C$61,IF('1.1 Alternativ A'!AA228&gt;60,15*'1.4 Øvrige forutsetninger'!$C$57+15*'1.4 Øvrige forutsetninger'!$C$58+30*'1.4 Øvrige forutsetninger'!$C$59+MAXA(0,'1.1 Alternativ A'!AA228-60)*'1.4 Øvrige forutsetninger'!$C$60,IF('1.1 Alternativ A'!AA228&gt;30,15*'1.4 Øvrige forutsetninger'!$C$57+15*'1.4 Øvrige forutsetninger'!$C$58+MAXA(0,'1.1 Alternativ A'!AA228-30)*'1.4 Øvrige forutsetninger'!$C$59,IF('1.1 Alternativ A'!AA228&gt;15,15*'1.4 Øvrige forutsetninger'!$C$57+MAXA(0,'1.1 Alternativ A'!AA228-15)*'1.4 Øvrige forutsetninger'!$C$58,'1.1 Alternativ A'!AA228*'1.4 Øvrige forutsetninger'!$C$57)))),0)</f>
        <v>0</v>
      </c>
      <c r="AA38" s="1">
        <f ca="1">IFERROR(IF('1.1 Alternativ A'!AB228&gt;120,15*'1.4 Øvrige forutsetninger'!$C$57+15*'1.4 Øvrige forutsetninger'!$C$58+30*'1.4 Øvrige forutsetninger'!$C$59+60*'1.4 Øvrige forutsetninger'!$C$60+MAXA(0,'1.1 Alternativ A'!AB228-120)*'1.4 Øvrige forutsetninger'!$C$61,IF('1.1 Alternativ A'!AB228&gt;60,15*'1.4 Øvrige forutsetninger'!$C$57+15*'1.4 Øvrige forutsetninger'!$C$58+30*'1.4 Øvrige forutsetninger'!$C$59+MAXA(0,'1.1 Alternativ A'!AB228-60)*'1.4 Øvrige forutsetninger'!$C$60,IF('1.1 Alternativ A'!AB228&gt;30,15*'1.4 Øvrige forutsetninger'!$C$57+15*'1.4 Øvrige forutsetninger'!$C$58+MAXA(0,'1.1 Alternativ A'!AB228-30)*'1.4 Øvrige forutsetninger'!$C$59,IF('1.1 Alternativ A'!AB228&gt;15,15*'1.4 Øvrige forutsetninger'!$C$57+MAXA(0,'1.1 Alternativ A'!AB228-15)*'1.4 Øvrige forutsetninger'!$C$58,'1.1 Alternativ A'!AB228*'1.4 Øvrige forutsetninger'!$C$57)))),0)</f>
        <v>0</v>
      </c>
      <c r="AB38" s="1">
        <f ca="1">IFERROR(IF('1.1 Alternativ A'!AC228&gt;120,15*'1.4 Øvrige forutsetninger'!$C$57+15*'1.4 Øvrige forutsetninger'!$C$58+30*'1.4 Øvrige forutsetninger'!$C$59+60*'1.4 Øvrige forutsetninger'!$C$60+MAXA(0,'1.1 Alternativ A'!AC228-120)*'1.4 Øvrige forutsetninger'!$C$61,IF('1.1 Alternativ A'!AC228&gt;60,15*'1.4 Øvrige forutsetninger'!$C$57+15*'1.4 Øvrige forutsetninger'!$C$58+30*'1.4 Øvrige forutsetninger'!$C$59+MAXA(0,'1.1 Alternativ A'!AC228-60)*'1.4 Øvrige forutsetninger'!$C$60,IF('1.1 Alternativ A'!AC228&gt;30,15*'1.4 Øvrige forutsetninger'!$C$57+15*'1.4 Øvrige forutsetninger'!$C$58+MAXA(0,'1.1 Alternativ A'!AC228-30)*'1.4 Øvrige forutsetninger'!$C$59,IF('1.1 Alternativ A'!AC228&gt;15,15*'1.4 Øvrige forutsetninger'!$C$57+MAXA(0,'1.1 Alternativ A'!AC228-15)*'1.4 Øvrige forutsetninger'!$C$58,'1.1 Alternativ A'!AC228*'1.4 Øvrige forutsetninger'!$C$57)))),0)</f>
        <v>0</v>
      </c>
      <c r="AC38" s="1">
        <f ca="1">IFERROR(IF('1.1 Alternativ A'!AD228&gt;120,15*'1.4 Øvrige forutsetninger'!$C$57+15*'1.4 Øvrige forutsetninger'!$C$58+30*'1.4 Øvrige forutsetninger'!$C$59+60*'1.4 Øvrige forutsetninger'!$C$60+MAXA(0,'1.1 Alternativ A'!AD228-120)*'1.4 Øvrige forutsetninger'!$C$61,IF('1.1 Alternativ A'!AD228&gt;60,15*'1.4 Øvrige forutsetninger'!$C$57+15*'1.4 Øvrige forutsetninger'!$C$58+30*'1.4 Øvrige forutsetninger'!$C$59+MAXA(0,'1.1 Alternativ A'!AD228-60)*'1.4 Øvrige forutsetninger'!$C$60,IF('1.1 Alternativ A'!AD228&gt;30,15*'1.4 Øvrige forutsetninger'!$C$57+15*'1.4 Øvrige forutsetninger'!$C$58+MAXA(0,'1.1 Alternativ A'!AD228-30)*'1.4 Øvrige forutsetninger'!$C$59,IF('1.1 Alternativ A'!AD228&gt;15,15*'1.4 Øvrige forutsetninger'!$C$57+MAXA(0,'1.1 Alternativ A'!AD228-15)*'1.4 Øvrige forutsetninger'!$C$58,'1.1 Alternativ A'!AD228*'1.4 Øvrige forutsetninger'!$C$57)))),0)</f>
        <v>0</v>
      </c>
      <c r="AD38" s="1">
        <f ca="1">IFERROR(IF('1.1 Alternativ A'!AE228&gt;120,15*'1.4 Øvrige forutsetninger'!$C$57+15*'1.4 Øvrige forutsetninger'!$C$58+30*'1.4 Øvrige forutsetninger'!$C$59+60*'1.4 Øvrige forutsetninger'!$C$60+MAXA(0,'1.1 Alternativ A'!AE228-120)*'1.4 Øvrige forutsetninger'!$C$61,IF('1.1 Alternativ A'!AE228&gt;60,15*'1.4 Øvrige forutsetninger'!$C$57+15*'1.4 Øvrige forutsetninger'!$C$58+30*'1.4 Øvrige forutsetninger'!$C$59+MAXA(0,'1.1 Alternativ A'!AE228-60)*'1.4 Øvrige forutsetninger'!$C$60,IF('1.1 Alternativ A'!AE228&gt;30,15*'1.4 Øvrige forutsetninger'!$C$57+15*'1.4 Øvrige forutsetninger'!$C$58+MAXA(0,'1.1 Alternativ A'!AE228-30)*'1.4 Øvrige forutsetninger'!$C$59,IF('1.1 Alternativ A'!AE228&gt;15,15*'1.4 Øvrige forutsetninger'!$C$57+MAXA(0,'1.1 Alternativ A'!AE228-15)*'1.4 Øvrige forutsetninger'!$C$58,'1.1 Alternativ A'!AE228*'1.4 Øvrige forutsetninger'!$C$57)))),0)</f>
        <v>0</v>
      </c>
      <c r="AE38" s="1">
        <f ca="1">IFERROR(IF('1.1 Alternativ A'!AF228&gt;120,15*'1.4 Øvrige forutsetninger'!$C$57+15*'1.4 Øvrige forutsetninger'!$C$58+30*'1.4 Øvrige forutsetninger'!$C$59+60*'1.4 Øvrige forutsetninger'!$C$60+MAXA(0,'1.1 Alternativ A'!AF228-120)*'1.4 Øvrige forutsetninger'!$C$61,IF('1.1 Alternativ A'!AF228&gt;60,15*'1.4 Øvrige forutsetninger'!$C$57+15*'1.4 Øvrige forutsetninger'!$C$58+30*'1.4 Øvrige forutsetninger'!$C$59+MAXA(0,'1.1 Alternativ A'!AF228-60)*'1.4 Øvrige forutsetninger'!$C$60,IF('1.1 Alternativ A'!AF228&gt;30,15*'1.4 Øvrige forutsetninger'!$C$57+15*'1.4 Øvrige forutsetninger'!$C$58+MAXA(0,'1.1 Alternativ A'!AF228-30)*'1.4 Øvrige forutsetninger'!$C$59,IF('1.1 Alternativ A'!AF228&gt;15,15*'1.4 Øvrige forutsetninger'!$C$57+MAXA(0,'1.1 Alternativ A'!AF228-15)*'1.4 Øvrige forutsetninger'!$C$58,'1.1 Alternativ A'!AF228*'1.4 Øvrige forutsetninger'!$C$57)))),0)</f>
        <v>0</v>
      </c>
      <c r="AF38" s="1">
        <f ca="1">IFERROR(IF('1.1 Alternativ A'!AG228&gt;120,15*'1.4 Øvrige forutsetninger'!$C$57+15*'1.4 Øvrige forutsetninger'!$C$58+30*'1.4 Øvrige forutsetninger'!$C$59+60*'1.4 Øvrige forutsetninger'!$C$60+MAXA(0,'1.1 Alternativ A'!AG228-120)*'1.4 Øvrige forutsetninger'!$C$61,IF('1.1 Alternativ A'!AG228&gt;60,15*'1.4 Øvrige forutsetninger'!$C$57+15*'1.4 Øvrige forutsetninger'!$C$58+30*'1.4 Øvrige forutsetninger'!$C$59+MAXA(0,'1.1 Alternativ A'!AG228-60)*'1.4 Øvrige forutsetninger'!$C$60,IF('1.1 Alternativ A'!AG228&gt;30,15*'1.4 Øvrige forutsetninger'!$C$57+15*'1.4 Øvrige forutsetninger'!$C$58+MAXA(0,'1.1 Alternativ A'!AG228-30)*'1.4 Øvrige forutsetninger'!$C$59,IF('1.1 Alternativ A'!AG228&gt;15,15*'1.4 Øvrige forutsetninger'!$C$57+MAXA(0,'1.1 Alternativ A'!AG228-15)*'1.4 Øvrige forutsetninger'!$C$58,'1.1 Alternativ A'!AG228*'1.4 Øvrige forutsetninger'!$C$57)))),0)</f>
        <v>0</v>
      </c>
    </row>
    <row r="39" spans="2:51" x14ac:dyDescent="0.2">
      <c r="B39" s="1" t="str">
        <f ca="1">IF(OFFSET('1.1 Alternativ A'!$E$19,0,ROW()-ROW($B$12))&gt;0,OFFSET('1.1 Alternativ A'!$E$19,0,ROW()-ROW($B$12)),"")</f>
        <v/>
      </c>
      <c r="C39" s="1">
        <f ca="1">IFERROR(IF('1.1 Alternativ A'!D229&gt;120,15*'1.4 Øvrige forutsetninger'!$C$57+15*'1.4 Øvrige forutsetninger'!$C$58+30*'1.4 Øvrige forutsetninger'!$C$59+60*'1.4 Øvrige forutsetninger'!$C$60+MAXA(0,'1.1 Alternativ A'!D229-120)*'1.4 Øvrige forutsetninger'!$C$61,IF('1.1 Alternativ A'!D229&gt;60,15*'1.4 Øvrige forutsetninger'!$C$57+15*'1.4 Øvrige forutsetninger'!$C$58+30*'1.4 Øvrige forutsetninger'!$C$59+MAXA(0,'1.1 Alternativ A'!D229-60)*'1.4 Øvrige forutsetninger'!$C$60,IF('1.1 Alternativ A'!D229&gt;30,15*'1.4 Øvrige forutsetninger'!$C$57+15*'1.4 Øvrige forutsetninger'!$C$58+MAXA(0,'1.1 Alternativ A'!D229-30)*'1.4 Øvrige forutsetninger'!$C$59,IF('1.1 Alternativ A'!D229&gt;15,15*'1.4 Øvrige forutsetninger'!$C$57+MAXA(0,'1.1 Alternativ A'!D229-15)*'1.4 Øvrige forutsetninger'!$C$58,'1.1 Alternativ A'!D229*'1.4 Øvrige forutsetninger'!$C$57)))),0)</f>
        <v>0</v>
      </c>
      <c r="D39" s="1">
        <f ca="1">IFERROR(IF('1.1 Alternativ A'!E229&gt;120,15*'1.4 Øvrige forutsetninger'!$C$57+15*'1.4 Øvrige forutsetninger'!$C$58+30*'1.4 Øvrige forutsetninger'!$C$59+60*'1.4 Øvrige forutsetninger'!$C$60+MAXA(0,'1.1 Alternativ A'!E229-120)*'1.4 Øvrige forutsetninger'!$C$61,IF('1.1 Alternativ A'!E229&gt;60,15*'1.4 Øvrige forutsetninger'!$C$57+15*'1.4 Øvrige forutsetninger'!$C$58+30*'1.4 Øvrige forutsetninger'!$C$59+MAXA(0,'1.1 Alternativ A'!E229-60)*'1.4 Øvrige forutsetninger'!$C$60,IF('1.1 Alternativ A'!E229&gt;30,15*'1.4 Øvrige forutsetninger'!$C$57+15*'1.4 Øvrige forutsetninger'!$C$58+MAXA(0,'1.1 Alternativ A'!E229-30)*'1.4 Øvrige forutsetninger'!$C$59,IF('1.1 Alternativ A'!E229&gt;15,15*'1.4 Øvrige forutsetninger'!$C$57+MAXA(0,'1.1 Alternativ A'!E229-15)*'1.4 Øvrige forutsetninger'!$C$58,'1.1 Alternativ A'!E229*'1.4 Øvrige forutsetninger'!$C$57)))),0)</f>
        <v>0</v>
      </c>
      <c r="E39" s="1">
        <f ca="1">IFERROR(IF('1.1 Alternativ A'!F229&gt;120,15*'1.4 Øvrige forutsetninger'!$C$57+15*'1.4 Øvrige forutsetninger'!$C$58+30*'1.4 Øvrige forutsetninger'!$C$59+60*'1.4 Øvrige forutsetninger'!$C$60+MAXA(0,'1.1 Alternativ A'!F229-120)*'1.4 Øvrige forutsetninger'!$C$61,IF('1.1 Alternativ A'!F229&gt;60,15*'1.4 Øvrige forutsetninger'!$C$57+15*'1.4 Øvrige forutsetninger'!$C$58+30*'1.4 Øvrige forutsetninger'!$C$59+MAXA(0,'1.1 Alternativ A'!F229-60)*'1.4 Øvrige forutsetninger'!$C$60,IF('1.1 Alternativ A'!F229&gt;30,15*'1.4 Øvrige forutsetninger'!$C$57+15*'1.4 Øvrige forutsetninger'!$C$58+MAXA(0,'1.1 Alternativ A'!F229-30)*'1.4 Øvrige forutsetninger'!$C$59,IF('1.1 Alternativ A'!F229&gt;15,15*'1.4 Øvrige forutsetninger'!$C$57+MAXA(0,'1.1 Alternativ A'!F229-15)*'1.4 Øvrige forutsetninger'!$C$58,'1.1 Alternativ A'!F229*'1.4 Øvrige forutsetninger'!$C$57)))),0)</f>
        <v>0</v>
      </c>
      <c r="F39" s="1">
        <f ca="1">IFERROR(IF('1.1 Alternativ A'!G229&gt;120,15*'1.4 Øvrige forutsetninger'!$C$57+15*'1.4 Øvrige forutsetninger'!$C$58+30*'1.4 Øvrige forutsetninger'!$C$59+60*'1.4 Øvrige forutsetninger'!$C$60+MAXA(0,'1.1 Alternativ A'!G229-120)*'1.4 Øvrige forutsetninger'!$C$61,IF('1.1 Alternativ A'!G229&gt;60,15*'1.4 Øvrige forutsetninger'!$C$57+15*'1.4 Øvrige forutsetninger'!$C$58+30*'1.4 Øvrige forutsetninger'!$C$59+MAXA(0,'1.1 Alternativ A'!G229-60)*'1.4 Øvrige forutsetninger'!$C$60,IF('1.1 Alternativ A'!G229&gt;30,15*'1.4 Øvrige forutsetninger'!$C$57+15*'1.4 Øvrige forutsetninger'!$C$58+MAXA(0,'1.1 Alternativ A'!G229-30)*'1.4 Øvrige forutsetninger'!$C$59,IF('1.1 Alternativ A'!G229&gt;15,15*'1.4 Øvrige forutsetninger'!$C$57+MAXA(0,'1.1 Alternativ A'!G229-15)*'1.4 Øvrige forutsetninger'!$C$58,'1.1 Alternativ A'!G229*'1.4 Øvrige forutsetninger'!$C$57)))),0)</f>
        <v>0</v>
      </c>
      <c r="G39" s="1">
        <f ca="1">IFERROR(IF('1.1 Alternativ A'!H229&gt;120,15*'1.4 Øvrige forutsetninger'!$C$57+15*'1.4 Øvrige forutsetninger'!$C$58+30*'1.4 Øvrige forutsetninger'!$C$59+60*'1.4 Øvrige forutsetninger'!$C$60+MAXA(0,'1.1 Alternativ A'!H229-120)*'1.4 Øvrige forutsetninger'!$C$61,IF('1.1 Alternativ A'!H229&gt;60,15*'1.4 Øvrige forutsetninger'!$C$57+15*'1.4 Øvrige forutsetninger'!$C$58+30*'1.4 Øvrige forutsetninger'!$C$59+MAXA(0,'1.1 Alternativ A'!H229-60)*'1.4 Øvrige forutsetninger'!$C$60,IF('1.1 Alternativ A'!H229&gt;30,15*'1.4 Øvrige forutsetninger'!$C$57+15*'1.4 Øvrige forutsetninger'!$C$58+MAXA(0,'1.1 Alternativ A'!H229-30)*'1.4 Øvrige forutsetninger'!$C$59,IF('1.1 Alternativ A'!H229&gt;15,15*'1.4 Øvrige forutsetninger'!$C$57+MAXA(0,'1.1 Alternativ A'!H229-15)*'1.4 Øvrige forutsetninger'!$C$58,'1.1 Alternativ A'!H229*'1.4 Øvrige forutsetninger'!$C$57)))),0)</f>
        <v>0</v>
      </c>
      <c r="H39" s="1">
        <f ca="1">IFERROR(IF('1.1 Alternativ A'!I229&gt;120,15*'1.4 Øvrige forutsetninger'!$C$57+15*'1.4 Øvrige forutsetninger'!$C$58+30*'1.4 Øvrige forutsetninger'!$C$59+60*'1.4 Øvrige forutsetninger'!$C$60+MAXA(0,'1.1 Alternativ A'!I229-120)*'1.4 Øvrige forutsetninger'!$C$61,IF('1.1 Alternativ A'!I229&gt;60,15*'1.4 Øvrige forutsetninger'!$C$57+15*'1.4 Øvrige forutsetninger'!$C$58+30*'1.4 Øvrige forutsetninger'!$C$59+MAXA(0,'1.1 Alternativ A'!I229-60)*'1.4 Øvrige forutsetninger'!$C$60,IF('1.1 Alternativ A'!I229&gt;30,15*'1.4 Øvrige forutsetninger'!$C$57+15*'1.4 Øvrige forutsetninger'!$C$58+MAXA(0,'1.1 Alternativ A'!I229-30)*'1.4 Øvrige forutsetninger'!$C$59,IF('1.1 Alternativ A'!I229&gt;15,15*'1.4 Øvrige forutsetninger'!$C$57+MAXA(0,'1.1 Alternativ A'!I229-15)*'1.4 Øvrige forutsetninger'!$C$58,'1.1 Alternativ A'!I229*'1.4 Øvrige forutsetninger'!$C$57)))),0)</f>
        <v>0</v>
      </c>
      <c r="I39" s="1">
        <f ca="1">IFERROR(IF('1.1 Alternativ A'!J229&gt;120,15*'1.4 Øvrige forutsetninger'!$C$57+15*'1.4 Øvrige forutsetninger'!$C$58+30*'1.4 Øvrige forutsetninger'!$C$59+60*'1.4 Øvrige forutsetninger'!$C$60+MAXA(0,'1.1 Alternativ A'!J229-120)*'1.4 Øvrige forutsetninger'!$C$61,IF('1.1 Alternativ A'!J229&gt;60,15*'1.4 Øvrige forutsetninger'!$C$57+15*'1.4 Øvrige forutsetninger'!$C$58+30*'1.4 Øvrige forutsetninger'!$C$59+MAXA(0,'1.1 Alternativ A'!J229-60)*'1.4 Øvrige forutsetninger'!$C$60,IF('1.1 Alternativ A'!J229&gt;30,15*'1.4 Øvrige forutsetninger'!$C$57+15*'1.4 Øvrige forutsetninger'!$C$58+MAXA(0,'1.1 Alternativ A'!J229-30)*'1.4 Øvrige forutsetninger'!$C$59,IF('1.1 Alternativ A'!J229&gt;15,15*'1.4 Øvrige forutsetninger'!$C$57+MAXA(0,'1.1 Alternativ A'!J229-15)*'1.4 Øvrige forutsetninger'!$C$58,'1.1 Alternativ A'!J229*'1.4 Øvrige forutsetninger'!$C$57)))),0)</f>
        <v>0</v>
      </c>
      <c r="J39" s="1">
        <f ca="1">IFERROR(IF('1.1 Alternativ A'!K229&gt;120,15*'1.4 Øvrige forutsetninger'!$C$57+15*'1.4 Øvrige forutsetninger'!$C$58+30*'1.4 Øvrige forutsetninger'!$C$59+60*'1.4 Øvrige forutsetninger'!$C$60+MAXA(0,'1.1 Alternativ A'!K229-120)*'1.4 Øvrige forutsetninger'!$C$61,IF('1.1 Alternativ A'!K229&gt;60,15*'1.4 Øvrige forutsetninger'!$C$57+15*'1.4 Øvrige forutsetninger'!$C$58+30*'1.4 Øvrige forutsetninger'!$C$59+MAXA(0,'1.1 Alternativ A'!K229-60)*'1.4 Øvrige forutsetninger'!$C$60,IF('1.1 Alternativ A'!K229&gt;30,15*'1.4 Øvrige forutsetninger'!$C$57+15*'1.4 Øvrige forutsetninger'!$C$58+MAXA(0,'1.1 Alternativ A'!K229-30)*'1.4 Øvrige forutsetninger'!$C$59,IF('1.1 Alternativ A'!K229&gt;15,15*'1.4 Øvrige forutsetninger'!$C$57+MAXA(0,'1.1 Alternativ A'!K229-15)*'1.4 Øvrige forutsetninger'!$C$58,'1.1 Alternativ A'!K229*'1.4 Øvrige forutsetninger'!$C$57)))),0)</f>
        <v>0</v>
      </c>
      <c r="K39" s="1">
        <f ca="1">IFERROR(IF('1.1 Alternativ A'!L229&gt;120,15*'1.4 Øvrige forutsetninger'!$C$57+15*'1.4 Øvrige forutsetninger'!$C$58+30*'1.4 Øvrige forutsetninger'!$C$59+60*'1.4 Øvrige forutsetninger'!$C$60+MAXA(0,'1.1 Alternativ A'!L229-120)*'1.4 Øvrige forutsetninger'!$C$61,IF('1.1 Alternativ A'!L229&gt;60,15*'1.4 Øvrige forutsetninger'!$C$57+15*'1.4 Øvrige forutsetninger'!$C$58+30*'1.4 Øvrige forutsetninger'!$C$59+MAXA(0,'1.1 Alternativ A'!L229-60)*'1.4 Øvrige forutsetninger'!$C$60,IF('1.1 Alternativ A'!L229&gt;30,15*'1.4 Øvrige forutsetninger'!$C$57+15*'1.4 Øvrige forutsetninger'!$C$58+MAXA(0,'1.1 Alternativ A'!L229-30)*'1.4 Øvrige forutsetninger'!$C$59,IF('1.1 Alternativ A'!L229&gt;15,15*'1.4 Øvrige forutsetninger'!$C$57+MAXA(0,'1.1 Alternativ A'!L229-15)*'1.4 Øvrige forutsetninger'!$C$58,'1.1 Alternativ A'!L229*'1.4 Øvrige forutsetninger'!$C$57)))),0)</f>
        <v>0</v>
      </c>
      <c r="L39" s="1">
        <f ca="1">IFERROR(IF('1.1 Alternativ A'!M229&gt;120,15*'1.4 Øvrige forutsetninger'!$C$57+15*'1.4 Øvrige forutsetninger'!$C$58+30*'1.4 Øvrige forutsetninger'!$C$59+60*'1.4 Øvrige forutsetninger'!$C$60+MAXA(0,'1.1 Alternativ A'!M229-120)*'1.4 Øvrige forutsetninger'!$C$61,IF('1.1 Alternativ A'!M229&gt;60,15*'1.4 Øvrige forutsetninger'!$C$57+15*'1.4 Øvrige forutsetninger'!$C$58+30*'1.4 Øvrige forutsetninger'!$C$59+MAXA(0,'1.1 Alternativ A'!M229-60)*'1.4 Øvrige forutsetninger'!$C$60,IF('1.1 Alternativ A'!M229&gt;30,15*'1.4 Øvrige forutsetninger'!$C$57+15*'1.4 Øvrige forutsetninger'!$C$58+MAXA(0,'1.1 Alternativ A'!M229-30)*'1.4 Øvrige forutsetninger'!$C$59,IF('1.1 Alternativ A'!M229&gt;15,15*'1.4 Øvrige forutsetninger'!$C$57+MAXA(0,'1.1 Alternativ A'!M229-15)*'1.4 Øvrige forutsetninger'!$C$58,'1.1 Alternativ A'!M229*'1.4 Øvrige forutsetninger'!$C$57)))),0)</f>
        <v>0</v>
      </c>
      <c r="M39" s="1">
        <f ca="1">IFERROR(IF('1.1 Alternativ A'!N229&gt;120,15*'1.4 Øvrige forutsetninger'!$C$57+15*'1.4 Øvrige forutsetninger'!$C$58+30*'1.4 Øvrige forutsetninger'!$C$59+60*'1.4 Øvrige forutsetninger'!$C$60+MAXA(0,'1.1 Alternativ A'!N229-120)*'1.4 Øvrige forutsetninger'!$C$61,IF('1.1 Alternativ A'!N229&gt;60,15*'1.4 Øvrige forutsetninger'!$C$57+15*'1.4 Øvrige forutsetninger'!$C$58+30*'1.4 Øvrige forutsetninger'!$C$59+MAXA(0,'1.1 Alternativ A'!N229-60)*'1.4 Øvrige forutsetninger'!$C$60,IF('1.1 Alternativ A'!N229&gt;30,15*'1.4 Øvrige forutsetninger'!$C$57+15*'1.4 Øvrige forutsetninger'!$C$58+MAXA(0,'1.1 Alternativ A'!N229-30)*'1.4 Øvrige forutsetninger'!$C$59,IF('1.1 Alternativ A'!N229&gt;15,15*'1.4 Øvrige forutsetninger'!$C$57+MAXA(0,'1.1 Alternativ A'!N229-15)*'1.4 Øvrige forutsetninger'!$C$58,'1.1 Alternativ A'!N229*'1.4 Øvrige forutsetninger'!$C$57)))),0)</f>
        <v>0</v>
      </c>
      <c r="N39" s="1">
        <f ca="1">IFERROR(IF('1.1 Alternativ A'!O229&gt;120,15*'1.4 Øvrige forutsetninger'!$C$57+15*'1.4 Øvrige forutsetninger'!$C$58+30*'1.4 Øvrige forutsetninger'!$C$59+60*'1.4 Øvrige forutsetninger'!$C$60+MAXA(0,'1.1 Alternativ A'!O229-120)*'1.4 Øvrige forutsetninger'!$C$61,IF('1.1 Alternativ A'!O229&gt;60,15*'1.4 Øvrige forutsetninger'!$C$57+15*'1.4 Øvrige forutsetninger'!$C$58+30*'1.4 Øvrige forutsetninger'!$C$59+MAXA(0,'1.1 Alternativ A'!O229-60)*'1.4 Øvrige forutsetninger'!$C$60,IF('1.1 Alternativ A'!O229&gt;30,15*'1.4 Øvrige forutsetninger'!$C$57+15*'1.4 Øvrige forutsetninger'!$C$58+MAXA(0,'1.1 Alternativ A'!O229-30)*'1.4 Øvrige forutsetninger'!$C$59,IF('1.1 Alternativ A'!O229&gt;15,15*'1.4 Øvrige forutsetninger'!$C$57+MAXA(0,'1.1 Alternativ A'!O229-15)*'1.4 Øvrige forutsetninger'!$C$58,'1.1 Alternativ A'!O229*'1.4 Øvrige forutsetninger'!$C$57)))),0)</f>
        <v>0</v>
      </c>
      <c r="O39" s="1">
        <f ca="1">IFERROR(IF('1.1 Alternativ A'!P229&gt;120,15*'1.4 Øvrige forutsetninger'!$C$57+15*'1.4 Øvrige forutsetninger'!$C$58+30*'1.4 Øvrige forutsetninger'!$C$59+60*'1.4 Øvrige forutsetninger'!$C$60+MAXA(0,'1.1 Alternativ A'!P229-120)*'1.4 Øvrige forutsetninger'!$C$61,IF('1.1 Alternativ A'!P229&gt;60,15*'1.4 Øvrige forutsetninger'!$C$57+15*'1.4 Øvrige forutsetninger'!$C$58+30*'1.4 Øvrige forutsetninger'!$C$59+MAXA(0,'1.1 Alternativ A'!P229-60)*'1.4 Øvrige forutsetninger'!$C$60,IF('1.1 Alternativ A'!P229&gt;30,15*'1.4 Øvrige forutsetninger'!$C$57+15*'1.4 Øvrige forutsetninger'!$C$58+MAXA(0,'1.1 Alternativ A'!P229-30)*'1.4 Øvrige forutsetninger'!$C$59,IF('1.1 Alternativ A'!P229&gt;15,15*'1.4 Øvrige forutsetninger'!$C$57+MAXA(0,'1.1 Alternativ A'!P229-15)*'1.4 Øvrige forutsetninger'!$C$58,'1.1 Alternativ A'!P229*'1.4 Øvrige forutsetninger'!$C$57)))),0)</f>
        <v>0</v>
      </c>
      <c r="P39" s="1">
        <f ca="1">IFERROR(IF('1.1 Alternativ A'!Q229&gt;120,15*'1.4 Øvrige forutsetninger'!$C$57+15*'1.4 Øvrige forutsetninger'!$C$58+30*'1.4 Øvrige forutsetninger'!$C$59+60*'1.4 Øvrige forutsetninger'!$C$60+MAXA(0,'1.1 Alternativ A'!Q229-120)*'1.4 Øvrige forutsetninger'!$C$61,IF('1.1 Alternativ A'!Q229&gt;60,15*'1.4 Øvrige forutsetninger'!$C$57+15*'1.4 Øvrige forutsetninger'!$C$58+30*'1.4 Øvrige forutsetninger'!$C$59+MAXA(0,'1.1 Alternativ A'!Q229-60)*'1.4 Øvrige forutsetninger'!$C$60,IF('1.1 Alternativ A'!Q229&gt;30,15*'1.4 Øvrige forutsetninger'!$C$57+15*'1.4 Øvrige forutsetninger'!$C$58+MAXA(0,'1.1 Alternativ A'!Q229-30)*'1.4 Øvrige forutsetninger'!$C$59,IF('1.1 Alternativ A'!Q229&gt;15,15*'1.4 Øvrige forutsetninger'!$C$57+MAXA(0,'1.1 Alternativ A'!Q229-15)*'1.4 Øvrige forutsetninger'!$C$58,'1.1 Alternativ A'!Q229*'1.4 Øvrige forutsetninger'!$C$57)))),0)</f>
        <v>0</v>
      </c>
      <c r="Q39" s="1">
        <f ca="1">IFERROR(IF('1.1 Alternativ A'!R229&gt;120,15*'1.4 Øvrige forutsetninger'!$C$57+15*'1.4 Øvrige forutsetninger'!$C$58+30*'1.4 Øvrige forutsetninger'!$C$59+60*'1.4 Øvrige forutsetninger'!$C$60+MAXA(0,'1.1 Alternativ A'!R229-120)*'1.4 Øvrige forutsetninger'!$C$61,IF('1.1 Alternativ A'!R229&gt;60,15*'1.4 Øvrige forutsetninger'!$C$57+15*'1.4 Øvrige forutsetninger'!$C$58+30*'1.4 Øvrige forutsetninger'!$C$59+MAXA(0,'1.1 Alternativ A'!R229-60)*'1.4 Øvrige forutsetninger'!$C$60,IF('1.1 Alternativ A'!R229&gt;30,15*'1.4 Øvrige forutsetninger'!$C$57+15*'1.4 Øvrige forutsetninger'!$C$58+MAXA(0,'1.1 Alternativ A'!R229-30)*'1.4 Øvrige forutsetninger'!$C$59,IF('1.1 Alternativ A'!R229&gt;15,15*'1.4 Øvrige forutsetninger'!$C$57+MAXA(0,'1.1 Alternativ A'!R229-15)*'1.4 Øvrige forutsetninger'!$C$58,'1.1 Alternativ A'!R229*'1.4 Øvrige forutsetninger'!$C$57)))),0)</f>
        <v>0</v>
      </c>
      <c r="R39" s="1">
        <f ca="1">IFERROR(IF('1.1 Alternativ A'!S229&gt;120,15*'1.4 Øvrige forutsetninger'!$C$57+15*'1.4 Øvrige forutsetninger'!$C$58+30*'1.4 Øvrige forutsetninger'!$C$59+60*'1.4 Øvrige forutsetninger'!$C$60+MAXA(0,'1.1 Alternativ A'!S229-120)*'1.4 Øvrige forutsetninger'!$C$61,IF('1.1 Alternativ A'!S229&gt;60,15*'1.4 Øvrige forutsetninger'!$C$57+15*'1.4 Øvrige forutsetninger'!$C$58+30*'1.4 Øvrige forutsetninger'!$C$59+MAXA(0,'1.1 Alternativ A'!S229-60)*'1.4 Øvrige forutsetninger'!$C$60,IF('1.1 Alternativ A'!S229&gt;30,15*'1.4 Øvrige forutsetninger'!$C$57+15*'1.4 Øvrige forutsetninger'!$C$58+MAXA(0,'1.1 Alternativ A'!S229-30)*'1.4 Øvrige forutsetninger'!$C$59,IF('1.1 Alternativ A'!S229&gt;15,15*'1.4 Øvrige forutsetninger'!$C$57+MAXA(0,'1.1 Alternativ A'!S229-15)*'1.4 Øvrige forutsetninger'!$C$58,'1.1 Alternativ A'!S229*'1.4 Øvrige forutsetninger'!$C$57)))),0)</f>
        <v>0</v>
      </c>
      <c r="S39" s="1">
        <f ca="1">IFERROR(IF('1.1 Alternativ A'!T229&gt;120,15*'1.4 Øvrige forutsetninger'!$C$57+15*'1.4 Øvrige forutsetninger'!$C$58+30*'1.4 Øvrige forutsetninger'!$C$59+60*'1.4 Øvrige forutsetninger'!$C$60+MAXA(0,'1.1 Alternativ A'!T229-120)*'1.4 Øvrige forutsetninger'!$C$61,IF('1.1 Alternativ A'!T229&gt;60,15*'1.4 Øvrige forutsetninger'!$C$57+15*'1.4 Øvrige forutsetninger'!$C$58+30*'1.4 Øvrige forutsetninger'!$C$59+MAXA(0,'1.1 Alternativ A'!T229-60)*'1.4 Øvrige forutsetninger'!$C$60,IF('1.1 Alternativ A'!T229&gt;30,15*'1.4 Øvrige forutsetninger'!$C$57+15*'1.4 Øvrige forutsetninger'!$C$58+MAXA(0,'1.1 Alternativ A'!T229-30)*'1.4 Øvrige forutsetninger'!$C$59,IF('1.1 Alternativ A'!T229&gt;15,15*'1.4 Øvrige forutsetninger'!$C$57+MAXA(0,'1.1 Alternativ A'!T229-15)*'1.4 Øvrige forutsetninger'!$C$58,'1.1 Alternativ A'!T229*'1.4 Øvrige forutsetninger'!$C$57)))),0)</f>
        <v>0</v>
      </c>
      <c r="T39" s="1">
        <f ca="1">IFERROR(IF('1.1 Alternativ A'!U229&gt;120,15*'1.4 Øvrige forutsetninger'!$C$57+15*'1.4 Øvrige forutsetninger'!$C$58+30*'1.4 Øvrige forutsetninger'!$C$59+60*'1.4 Øvrige forutsetninger'!$C$60+MAXA(0,'1.1 Alternativ A'!U229-120)*'1.4 Øvrige forutsetninger'!$C$61,IF('1.1 Alternativ A'!U229&gt;60,15*'1.4 Øvrige forutsetninger'!$C$57+15*'1.4 Øvrige forutsetninger'!$C$58+30*'1.4 Øvrige forutsetninger'!$C$59+MAXA(0,'1.1 Alternativ A'!U229-60)*'1.4 Øvrige forutsetninger'!$C$60,IF('1.1 Alternativ A'!U229&gt;30,15*'1.4 Øvrige forutsetninger'!$C$57+15*'1.4 Øvrige forutsetninger'!$C$58+MAXA(0,'1.1 Alternativ A'!U229-30)*'1.4 Øvrige forutsetninger'!$C$59,IF('1.1 Alternativ A'!U229&gt;15,15*'1.4 Øvrige forutsetninger'!$C$57+MAXA(0,'1.1 Alternativ A'!U229-15)*'1.4 Øvrige forutsetninger'!$C$58,'1.1 Alternativ A'!U229*'1.4 Øvrige forutsetninger'!$C$57)))),0)</f>
        <v>0</v>
      </c>
      <c r="U39" s="1">
        <f ca="1">IFERROR(IF('1.1 Alternativ A'!V229&gt;120,15*'1.4 Øvrige forutsetninger'!$C$57+15*'1.4 Øvrige forutsetninger'!$C$58+30*'1.4 Øvrige forutsetninger'!$C$59+60*'1.4 Øvrige forutsetninger'!$C$60+MAXA(0,'1.1 Alternativ A'!V229-120)*'1.4 Øvrige forutsetninger'!$C$61,IF('1.1 Alternativ A'!V229&gt;60,15*'1.4 Øvrige forutsetninger'!$C$57+15*'1.4 Øvrige forutsetninger'!$C$58+30*'1.4 Øvrige forutsetninger'!$C$59+MAXA(0,'1.1 Alternativ A'!V229-60)*'1.4 Øvrige forutsetninger'!$C$60,IF('1.1 Alternativ A'!V229&gt;30,15*'1.4 Øvrige forutsetninger'!$C$57+15*'1.4 Øvrige forutsetninger'!$C$58+MAXA(0,'1.1 Alternativ A'!V229-30)*'1.4 Øvrige forutsetninger'!$C$59,IF('1.1 Alternativ A'!V229&gt;15,15*'1.4 Øvrige forutsetninger'!$C$57+MAXA(0,'1.1 Alternativ A'!V229-15)*'1.4 Øvrige forutsetninger'!$C$58,'1.1 Alternativ A'!V229*'1.4 Øvrige forutsetninger'!$C$57)))),0)</f>
        <v>0</v>
      </c>
      <c r="V39" s="1">
        <f ca="1">IFERROR(IF('1.1 Alternativ A'!W229&gt;120,15*'1.4 Øvrige forutsetninger'!$C$57+15*'1.4 Øvrige forutsetninger'!$C$58+30*'1.4 Øvrige forutsetninger'!$C$59+60*'1.4 Øvrige forutsetninger'!$C$60+MAXA(0,'1.1 Alternativ A'!W229-120)*'1.4 Øvrige forutsetninger'!$C$61,IF('1.1 Alternativ A'!W229&gt;60,15*'1.4 Øvrige forutsetninger'!$C$57+15*'1.4 Øvrige forutsetninger'!$C$58+30*'1.4 Øvrige forutsetninger'!$C$59+MAXA(0,'1.1 Alternativ A'!W229-60)*'1.4 Øvrige forutsetninger'!$C$60,IF('1.1 Alternativ A'!W229&gt;30,15*'1.4 Øvrige forutsetninger'!$C$57+15*'1.4 Øvrige forutsetninger'!$C$58+MAXA(0,'1.1 Alternativ A'!W229-30)*'1.4 Øvrige forutsetninger'!$C$59,IF('1.1 Alternativ A'!W229&gt;15,15*'1.4 Øvrige forutsetninger'!$C$57+MAXA(0,'1.1 Alternativ A'!W229-15)*'1.4 Øvrige forutsetninger'!$C$58,'1.1 Alternativ A'!W229*'1.4 Øvrige forutsetninger'!$C$57)))),0)</f>
        <v>0</v>
      </c>
      <c r="W39" s="1">
        <f ca="1">IFERROR(IF('1.1 Alternativ A'!X229&gt;120,15*'1.4 Øvrige forutsetninger'!$C$57+15*'1.4 Øvrige forutsetninger'!$C$58+30*'1.4 Øvrige forutsetninger'!$C$59+60*'1.4 Øvrige forutsetninger'!$C$60+MAXA(0,'1.1 Alternativ A'!X229-120)*'1.4 Øvrige forutsetninger'!$C$61,IF('1.1 Alternativ A'!X229&gt;60,15*'1.4 Øvrige forutsetninger'!$C$57+15*'1.4 Øvrige forutsetninger'!$C$58+30*'1.4 Øvrige forutsetninger'!$C$59+MAXA(0,'1.1 Alternativ A'!X229-60)*'1.4 Øvrige forutsetninger'!$C$60,IF('1.1 Alternativ A'!X229&gt;30,15*'1.4 Øvrige forutsetninger'!$C$57+15*'1.4 Øvrige forutsetninger'!$C$58+MAXA(0,'1.1 Alternativ A'!X229-30)*'1.4 Øvrige forutsetninger'!$C$59,IF('1.1 Alternativ A'!X229&gt;15,15*'1.4 Øvrige forutsetninger'!$C$57+MAXA(0,'1.1 Alternativ A'!X229-15)*'1.4 Øvrige forutsetninger'!$C$58,'1.1 Alternativ A'!X229*'1.4 Øvrige forutsetninger'!$C$57)))),0)</f>
        <v>0</v>
      </c>
      <c r="X39" s="1">
        <f ca="1">IFERROR(IF('1.1 Alternativ A'!Y229&gt;120,15*'1.4 Øvrige forutsetninger'!$C$57+15*'1.4 Øvrige forutsetninger'!$C$58+30*'1.4 Øvrige forutsetninger'!$C$59+60*'1.4 Øvrige forutsetninger'!$C$60+MAXA(0,'1.1 Alternativ A'!Y229-120)*'1.4 Øvrige forutsetninger'!$C$61,IF('1.1 Alternativ A'!Y229&gt;60,15*'1.4 Øvrige forutsetninger'!$C$57+15*'1.4 Øvrige forutsetninger'!$C$58+30*'1.4 Øvrige forutsetninger'!$C$59+MAXA(0,'1.1 Alternativ A'!Y229-60)*'1.4 Øvrige forutsetninger'!$C$60,IF('1.1 Alternativ A'!Y229&gt;30,15*'1.4 Øvrige forutsetninger'!$C$57+15*'1.4 Øvrige forutsetninger'!$C$58+MAXA(0,'1.1 Alternativ A'!Y229-30)*'1.4 Øvrige forutsetninger'!$C$59,IF('1.1 Alternativ A'!Y229&gt;15,15*'1.4 Øvrige forutsetninger'!$C$57+MAXA(0,'1.1 Alternativ A'!Y229-15)*'1.4 Øvrige forutsetninger'!$C$58,'1.1 Alternativ A'!Y229*'1.4 Øvrige forutsetninger'!$C$57)))),0)</f>
        <v>0</v>
      </c>
      <c r="Y39" s="1">
        <f ca="1">IFERROR(IF('1.1 Alternativ A'!Z229&gt;120,15*'1.4 Øvrige forutsetninger'!$C$57+15*'1.4 Øvrige forutsetninger'!$C$58+30*'1.4 Øvrige forutsetninger'!$C$59+60*'1.4 Øvrige forutsetninger'!$C$60+MAXA(0,'1.1 Alternativ A'!Z229-120)*'1.4 Øvrige forutsetninger'!$C$61,IF('1.1 Alternativ A'!Z229&gt;60,15*'1.4 Øvrige forutsetninger'!$C$57+15*'1.4 Øvrige forutsetninger'!$C$58+30*'1.4 Øvrige forutsetninger'!$C$59+MAXA(0,'1.1 Alternativ A'!Z229-60)*'1.4 Øvrige forutsetninger'!$C$60,IF('1.1 Alternativ A'!Z229&gt;30,15*'1.4 Øvrige forutsetninger'!$C$57+15*'1.4 Øvrige forutsetninger'!$C$58+MAXA(0,'1.1 Alternativ A'!Z229-30)*'1.4 Øvrige forutsetninger'!$C$59,IF('1.1 Alternativ A'!Z229&gt;15,15*'1.4 Øvrige forutsetninger'!$C$57+MAXA(0,'1.1 Alternativ A'!Z229-15)*'1.4 Øvrige forutsetninger'!$C$58,'1.1 Alternativ A'!Z229*'1.4 Øvrige forutsetninger'!$C$57)))),0)</f>
        <v>0</v>
      </c>
      <c r="Z39" s="1">
        <f ca="1">IFERROR(IF('1.1 Alternativ A'!AA229&gt;120,15*'1.4 Øvrige forutsetninger'!$C$57+15*'1.4 Øvrige forutsetninger'!$C$58+30*'1.4 Øvrige forutsetninger'!$C$59+60*'1.4 Øvrige forutsetninger'!$C$60+MAXA(0,'1.1 Alternativ A'!AA229-120)*'1.4 Øvrige forutsetninger'!$C$61,IF('1.1 Alternativ A'!AA229&gt;60,15*'1.4 Øvrige forutsetninger'!$C$57+15*'1.4 Øvrige forutsetninger'!$C$58+30*'1.4 Øvrige forutsetninger'!$C$59+MAXA(0,'1.1 Alternativ A'!AA229-60)*'1.4 Øvrige forutsetninger'!$C$60,IF('1.1 Alternativ A'!AA229&gt;30,15*'1.4 Øvrige forutsetninger'!$C$57+15*'1.4 Øvrige forutsetninger'!$C$58+MAXA(0,'1.1 Alternativ A'!AA229-30)*'1.4 Øvrige forutsetninger'!$C$59,IF('1.1 Alternativ A'!AA229&gt;15,15*'1.4 Øvrige forutsetninger'!$C$57+MAXA(0,'1.1 Alternativ A'!AA229-15)*'1.4 Øvrige forutsetninger'!$C$58,'1.1 Alternativ A'!AA229*'1.4 Øvrige forutsetninger'!$C$57)))),0)</f>
        <v>0</v>
      </c>
      <c r="AA39" s="1">
        <f ca="1">IFERROR(IF('1.1 Alternativ A'!AB229&gt;120,15*'1.4 Øvrige forutsetninger'!$C$57+15*'1.4 Øvrige forutsetninger'!$C$58+30*'1.4 Øvrige forutsetninger'!$C$59+60*'1.4 Øvrige forutsetninger'!$C$60+MAXA(0,'1.1 Alternativ A'!AB229-120)*'1.4 Øvrige forutsetninger'!$C$61,IF('1.1 Alternativ A'!AB229&gt;60,15*'1.4 Øvrige forutsetninger'!$C$57+15*'1.4 Øvrige forutsetninger'!$C$58+30*'1.4 Øvrige forutsetninger'!$C$59+MAXA(0,'1.1 Alternativ A'!AB229-60)*'1.4 Øvrige forutsetninger'!$C$60,IF('1.1 Alternativ A'!AB229&gt;30,15*'1.4 Øvrige forutsetninger'!$C$57+15*'1.4 Øvrige forutsetninger'!$C$58+MAXA(0,'1.1 Alternativ A'!AB229-30)*'1.4 Øvrige forutsetninger'!$C$59,IF('1.1 Alternativ A'!AB229&gt;15,15*'1.4 Øvrige forutsetninger'!$C$57+MAXA(0,'1.1 Alternativ A'!AB229-15)*'1.4 Øvrige forutsetninger'!$C$58,'1.1 Alternativ A'!AB229*'1.4 Øvrige forutsetninger'!$C$57)))),0)</f>
        <v>0</v>
      </c>
      <c r="AB39" s="1">
        <f ca="1">IFERROR(IF('1.1 Alternativ A'!AC229&gt;120,15*'1.4 Øvrige forutsetninger'!$C$57+15*'1.4 Øvrige forutsetninger'!$C$58+30*'1.4 Øvrige forutsetninger'!$C$59+60*'1.4 Øvrige forutsetninger'!$C$60+MAXA(0,'1.1 Alternativ A'!AC229-120)*'1.4 Øvrige forutsetninger'!$C$61,IF('1.1 Alternativ A'!AC229&gt;60,15*'1.4 Øvrige forutsetninger'!$C$57+15*'1.4 Øvrige forutsetninger'!$C$58+30*'1.4 Øvrige forutsetninger'!$C$59+MAXA(0,'1.1 Alternativ A'!AC229-60)*'1.4 Øvrige forutsetninger'!$C$60,IF('1.1 Alternativ A'!AC229&gt;30,15*'1.4 Øvrige forutsetninger'!$C$57+15*'1.4 Øvrige forutsetninger'!$C$58+MAXA(0,'1.1 Alternativ A'!AC229-30)*'1.4 Øvrige forutsetninger'!$C$59,IF('1.1 Alternativ A'!AC229&gt;15,15*'1.4 Øvrige forutsetninger'!$C$57+MAXA(0,'1.1 Alternativ A'!AC229-15)*'1.4 Øvrige forutsetninger'!$C$58,'1.1 Alternativ A'!AC229*'1.4 Øvrige forutsetninger'!$C$57)))),0)</f>
        <v>0</v>
      </c>
      <c r="AC39" s="1">
        <f ca="1">IFERROR(IF('1.1 Alternativ A'!AD229&gt;120,15*'1.4 Øvrige forutsetninger'!$C$57+15*'1.4 Øvrige forutsetninger'!$C$58+30*'1.4 Øvrige forutsetninger'!$C$59+60*'1.4 Øvrige forutsetninger'!$C$60+MAXA(0,'1.1 Alternativ A'!AD229-120)*'1.4 Øvrige forutsetninger'!$C$61,IF('1.1 Alternativ A'!AD229&gt;60,15*'1.4 Øvrige forutsetninger'!$C$57+15*'1.4 Øvrige forutsetninger'!$C$58+30*'1.4 Øvrige forutsetninger'!$C$59+MAXA(0,'1.1 Alternativ A'!AD229-60)*'1.4 Øvrige forutsetninger'!$C$60,IF('1.1 Alternativ A'!AD229&gt;30,15*'1.4 Øvrige forutsetninger'!$C$57+15*'1.4 Øvrige forutsetninger'!$C$58+MAXA(0,'1.1 Alternativ A'!AD229-30)*'1.4 Øvrige forutsetninger'!$C$59,IF('1.1 Alternativ A'!AD229&gt;15,15*'1.4 Øvrige forutsetninger'!$C$57+MAXA(0,'1.1 Alternativ A'!AD229-15)*'1.4 Øvrige forutsetninger'!$C$58,'1.1 Alternativ A'!AD229*'1.4 Øvrige forutsetninger'!$C$57)))),0)</f>
        <v>0</v>
      </c>
      <c r="AD39" s="1">
        <f ca="1">IFERROR(IF('1.1 Alternativ A'!AE229&gt;120,15*'1.4 Øvrige forutsetninger'!$C$57+15*'1.4 Øvrige forutsetninger'!$C$58+30*'1.4 Øvrige forutsetninger'!$C$59+60*'1.4 Øvrige forutsetninger'!$C$60+MAXA(0,'1.1 Alternativ A'!AE229-120)*'1.4 Øvrige forutsetninger'!$C$61,IF('1.1 Alternativ A'!AE229&gt;60,15*'1.4 Øvrige forutsetninger'!$C$57+15*'1.4 Øvrige forutsetninger'!$C$58+30*'1.4 Øvrige forutsetninger'!$C$59+MAXA(0,'1.1 Alternativ A'!AE229-60)*'1.4 Øvrige forutsetninger'!$C$60,IF('1.1 Alternativ A'!AE229&gt;30,15*'1.4 Øvrige forutsetninger'!$C$57+15*'1.4 Øvrige forutsetninger'!$C$58+MAXA(0,'1.1 Alternativ A'!AE229-30)*'1.4 Øvrige forutsetninger'!$C$59,IF('1.1 Alternativ A'!AE229&gt;15,15*'1.4 Øvrige forutsetninger'!$C$57+MAXA(0,'1.1 Alternativ A'!AE229-15)*'1.4 Øvrige forutsetninger'!$C$58,'1.1 Alternativ A'!AE229*'1.4 Øvrige forutsetninger'!$C$57)))),0)</f>
        <v>0</v>
      </c>
      <c r="AE39" s="1">
        <f ca="1">IFERROR(IF('1.1 Alternativ A'!AF229&gt;120,15*'1.4 Øvrige forutsetninger'!$C$57+15*'1.4 Øvrige forutsetninger'!$C$58+30*'1.4 Øvrige forutsetninger'!$C$59+60*'1.4 Øvrige forutsetninger'!$C$60+MAXA(0,'1.1 Alternativ A'!AF229-120)*'1.4 Øvrige forutsetninger'!$C$61,IF('1.1 Alternativ A'!AF229&gt;60,15*'1.4 Øvrige forutsetninger'!$C$57+15*'1.4 Øvrige forutsetninger'!$C$58+30*'1.4 Øvrige forutsetninger'!$C$59+MAXA(0,'1.1 Alternativ A'!AF229-60)*'1.4 Øvrige forutsetninger'!$C$60,IF('1.1 Alternativ A'!AF229&gt;30,15*'1.4 Øvrige forutsetninger'!$C$57+15*'1.4 Øvrige forutsetninger'!$C$58+MAXA(0,'1.1 Alternativ A'!AF229-30)*'1.4 Øvrige forutsetninger'!$C$59,IF('1.1 Alternativ A'!AF229&gt;15,15*'1.4 Øvrige forutsetninger'!$C$57+MAXA(0,'1.1 Alternativ A'!AF229-15)*'1.4 Øvrige forutsetninger'!$C$58,'1.1 Alternativ A'!AF229*'1.4 Øvrige forutsetninger'!$C$57)))),0)</f>
        <v>0</v>
      </c>
      <c r="AF39" s="1">
        <f ca="1">IFERROR(IF('1.1 Alternativ A'!AG229&gt;120,15*'1.4 Øvrige forutsetninger'!$C$57+15*'1.4 Øvrige forutsetninger'!$C$58+30*'1.4 Øvrige forutsetninger'!$C$59+60*'1.4 Øvrige forutsetninger'!$C$60+MAXA(0,'1.1 Alternativ A'!AG229-120)*'1.4 Øvrige forutsetninger'!$C$61,IF('1.1 Alternativ A'!AG229&gt;60,15*'1.4 Øvrige forutsetninger'!$C$57+15*'1.4 Øvrige forutsetninger'!$C$58+30*'1.4 Øvrige forutsetninger'!$C$59+MAXA(0,'1.1 Alternativ A'!AG229-60)*'1.4 Øvrige forutsetninger'!$C$60,IF('1.1 Alternativ A'!AG229&gt;30,15*'1.4 Øvrige forutsetninger'!$C$57+15*'1.4 Øvrige forutsetninger'!$C$58+MAXA(0,'1.1 Alternativ A'!AG229-30)*'1.4 Øvrige forutsetninger'!$C$59,IF('1.1 Alternativ A'!AG229&gt;15,15*'1.4 Øvrige forutsetninger'!$C$57+MAXA(0,'1.1 Alternativ A'!AG229-15)*'1.4 Øvrige forutsetninger'!$C$58,'1.1 Alternativ A'!AG229*'1.4 Øvrige forutsetninger'!$C$57)))),0)</f>
        <v>0</v>
      </c>
    </row>
    <row r="40" spans="2:51" x14ac:dyDescent="0.2">
      <c r="B40" s="1" t="str">
        <f ca="1">IF(OFFSET('1.1 Alternativ A'!$E$19,0,ROW()-ROW($B$12))&gt;0,OFFSET('1.1 Alternativ A'!$E$19,0,ROW()-ROW($B$12)),"")</f>
        <v/>
      </c>
      <c r="C40" s="1">
        <f ca="1">IFERROR(IF('1.1 Alternativ A'!D230&gt;120,15*'1.4 Øvrige forutsetninger'!$C$57+15*'1.4 Øvrige forutsetninger'!$C$58+30*'1.4 Øvrige forutsetninger'!$C$59+60*'1.4 Øvrige forutsetninger'!$C$60+MAXA(0,'1.1 Alternativ A'!D230-120)*'1.4 Øvrige forutsetninger'!$C$61,IF('1.1 Alternativ A'!D230&gt;60,15*'1.4 Øvrige forutsetninger'!$C$57+15*'1.4 Øvrige forutsetninger'!$C$58+30*'1.4 Øvrige forutsetninger'!$C$59+MAXA(0,'1.1 Alternativ A'!D230-60)*'1.4 Øvrige forutsetninger'!$C$60,IF('1.1 Alternativ A'!D230&gt;30,15*'1.4 Øvrige forutsetninger'!$C$57+15*'1.4 Øvrige forutsetninger'!$C$58+MAXA(0,'1.1 Alternativ A'!D230-30)*'1.4 Øvrige forutsetninger'!$C$59,IF('1.1 Alternativ A'!D230&gt;15,15*'1.4 Øvrige forutsetninger'!$C$57+MAXA(0,'1.1 Alternativ A'!D230-15)*'1.4 Øvrige forutsetninger'!$C$58,'1.1 Alternativ A'!D230*'1.4 Øvrige forutsetninger'!$C$57)))),0)</f>
        <v>0</v>
      </c>
      <c r="D40" s="1">
        <f ca="1">IFERROR(IF('1.1 Alternativ A'!E230&gt;120,15*'1.4 Øvrige forutsetninger'!$C$57+15*'1.4 Øvrige forutsetninger'!$C$58+30*'1.4 Øvrige forutsetninger'!$C$59+60*'1.4 Øvrige forutsetninger'!$C$60+MAXA(0,'1.1 Alternativ A'!E230-120)*'1.4 Øvrige forutsetninger'!$C$61,IF('1.1 Alternativ A'!E230&gt;60,15*'1.4 Øvrige forutsetninger'!$C$57+15*'1.4 Øvrige forutsetninger'!$C$58+30*'1.4 Øvrige forutsetninger'!$C$59+MAXA(0,'1.1 Alternativ A'!E230-60)*'1.4 Øvrige forutsetninger'!$C$60,IF('1.1 Alternativ A'!E230&gt;30,15*'1.4 Øvrige forutsetninger'!$C$57+15*'1.4 Øvrige forutsetninger'!$C$58+MAXA(0,'1.1 Alternativ A'!E230-30)*'1.4 Øvrige forutsetninger'!$C$59,IF('1.1 Alternativ A'!E230&gt;15,15*'1.4 Øvrige forutsetninger'!$C$57+MAXA(0,'1.1 Alternativ A'!E230-15)*'1.4 Øvrige forutsetninger'!$C$58,'1.1 Alternativ A'!E230*'1.4 Øvrige forutsetninger'!$C$57)))),0)</f>
        <v>0</v>
      </c>
      <c r="E40" s="1">
        <f ca="1">IFERROR(IF('1.1 Alternativ A'!F230&gt;120,15*'1.4 Øvrige forutsetninger'!$C$57+15*'1.4 Øvrige forutsetninger'!$C$58+30*'1.4 Øvrige forutsetninger'!$C$59+60*'1.4 Øvrige forutsetninger'!$C$60+MAXA(0,'1.1 Alternativ A'!F230-120)*'1.4 Øvrige forutsetninger'!$C$61,IF('1.1 Alternativ A'!F230&gt;60,15*'1.4 Øvrige forutsetninger'!$C$57+15*'1.4 Øvrige forutsetninger'!$C$58+30*'1.4 Øvrige forutsetninger'!$C$59+MAXA(0,'1.1 Alternativ A'!F230-60)*'1.4 Øvrige forutsetninger'!$C$60,IF('1.1 Alternativ A'!F230&gt;30,15*'1.4 Øvrige forutsetninger'!$C$57+15*'1.4 Øvrige forutsetninger'!$C$58+MAXA(0,'1.1 Alternativ A'!F230-30)*'1.4 Øvrige forutsetninger'!$C$59,IF('1.1 Alternativ A'!F230&gt;15,15*'1.4 Øvrige forutsetninger'!$C$57+MAXA(0,'1.1 Alternativ A'!F230-15)*'1.4 Øvrige forutsetninger'!$C$58,'1.1 Alternativ A'!F230*'1.4 Øvrige forutsetninger'!$C$57)))),0)</f>
        <v>0</v>
      </c>
      <c r="F40" s="1">
        <f ca="1">IFERROR(IF('1.1 Alternativ A'!G230&gt;120,15*'1.4 Øvrige forutsetninger'!$C$57+15*'1.4 Øvrige forutsetninger'!$C$58+30*'1.4 Øvrige forutsetninger'!$C$59+60*'1.4 Øvrige forutsetninger'!$C$60+MAXA(0,'1.1 Alternativ A'!G230-120)*'1.4 Øvrige forutsetninger'!$C$61,IF('1.1 Alternativ A'!G230&gt;60,15*'1.4 Øvrige forutsetninger'!$C$57+15*'1.4 Øvrige forutsetninger'!$C$58+30*'1.4 Øvrige forutsetninger'!$C$59+MAXA(0,'1.1 Alternativ A'!G230-60)*'1.4 Øvrige forutsetninger'!$C$60,IF('1.1 Alternativ A'!G230&gt;30,15*'1.4 Øvrige forutsetninger'!$C$57+15*'1.4 Øvrige forutsetninger'!$C$58+MAXA(0,'1.1 Alternativ A'!G230-30)*'1.4 Øvrige forutsetninger'!$C$59,IF('1.1 Alternativ A'!G230&gt;15,15*'1.4 Øvrige forutsetninger'!$C$57+MAXA(0,'1.1 Alternativ A'!G230-15)*'1.4 Øvrige forutsetninger'!$C$58,'1.1 Alternativ A'!G230*'1.4 Øvrige forutsetninger'!$C$57)))),0)</f>
        <v>0</v>
      </c>
      <c r="G40" s="1">
        <f ca="1">IFERROR(IF('1.1 Alternativ A'!H230&gt;120,15*'1.4 Øvrige forutsetninger'!$C$57+15*'1.4 Øvrige forutsetninger'!$C$58+30*'1.4 Øvrige forutsetninger'!$C$59+60*'1.4 Øvrige forutsetninger'!$C$60+MAXA(0,'1.1 Alternativ A'!H230-120)*'1.4 Øvrige forutsetninger'!$C$61,IF('1.1 Alternativ A'!H230&gt;60,15*'1.4 Øvrige forutsetninger'!$C$57+15*'1.4 Øvrige forutsetninger'!$C$58+30*'1.4 Øvrige forutsetninger'!$C$59+MAXA(0,'1.1 Alternativ A'!H230-60)*'1.4 Øvrige forutsetninger'!$C$60,IF('1.1 Alternativ A'!H230&gt;30,15*'1.4 Øvrige forutsetninger'!$C$57+15*'1.4 Øvrige forutsetninger'!$C$58+MAXA(0,'1.1 Alternativ A'!H230-30)*'1.4 Øvrige forutsetninger'!$C$59,IF('1.1 Alternativ A'!H230&gt;15,15*'1.4 Øvrige forutsetninger'!$C$57+MAXA(0,'1.1 Alternativ A'!H230-15)*'1.4 Øvrige forutsetninger'!$C$58,'1.1 Alternativ A'!H230*'1.4 Øvrige forutsetninger'!$C$57)))),0)</f>
        <v>0</v>
      </c>
      <c r="H40" s="1">
        <f ca="1">IFERROR(IF('1.1 Alternativ A'!I230&gt;120,15*'1.4 Øvrige forutsetninger'!$C$57+15*'1.4 Øvrige forutsetninger'!$C$58+30*'1.4 Øvrige forutsetninger'!$C$59+60*'1.4 Øvrige forutsetninger'!$C$60+MAXA(0,'1.1 Alternativ A'!I230-120)*'1.4 Øvrige forutsetninger'!$C$61,IF('1.1 Alternativ A'!I230&gt;60,15*'1.4 Øvrige forutsetninger'!$C$57+15*'1.4 Øvrige forutsetninger'!$C$58+30*'1.4 Øvrige forutsetninger'!$C$59+MAXA(0,'1.1 Alternativ A'!I230-60)*'1.4 Øvrige forutsetninger'!$C$60,IF('1.1 Alternativ A'!I230&gt;30,15*'1.4 Øvrige forutsetninger'!$C$57+15*'1.4 Øvrige forutsetninger'!$C$58+MAXA(0,'1.1 Alternativ A'!I230-30)*'1.4 Øvrige forutsetninger'!$C$59,IF('1.1 Alternativ A'!I230&gt;15,15*'1.4 Øvrige forutsetninger'!$C$57+MAXA(0,'1.1 Alternativ A'!I230-15)*'1.4 Øvrige forutsetninger'!$C$58,'1.1 Alternativ A'!I230*'1.4 Øvrige forutsetninger'!$C$57)))),0)</f>
        <v>0</v>
      </c>
      <c r="I40" s="1">
        <f ca="1">IFERROR(IF('1.1 Alternativ A'!J230&gt;120,15*'1.4 Øvrige forutsetninger'!$C$57+15*'1.4 Øvrige forutsetninger'!$C$58+30*'1.4 Øvrige forutsetninger'!$C$59+60*'1.4 Øvrige forutsetninger'!$C$60+MAXA(0,'1.1 Alternativ A'!J230-120)*'1.4 Øvrige forutsetninger'!$C$61,IF('1.1 Alternativ A'!J230&gt;60,15*'1.4 Øvrige forutsetninger'!$C$57+15*'1.4 Øvrige forutsetninger'!$C$58+30*'1.4 Øvrige forutsetninger'!$C$59+MAXA(0,'1.1 Alternativ A'!J230-60)*'1.4 Øvrige forutsetninger'!$C$60,IF('1.1 Alternativ A'!J230&gt;30,15*'1.4 Øvrige forutsetninger'!$C$57+15*'1.4 Øvrige forutsetninger'!$C$58+MAXA(0,'1.1 Alternativ A'!J230-30)*'1.4 Øvrige forutsetninger'!$C$59,IF('1.1 Alternativ A'!J230&gt;15,15*'1.4 Øvrige forutsetninger'!$C$57+MAXA(0,'1.1 Alternativ A'!J230-15)*'1.4 Øvrige forutsetninger'!$C$58,'1.1 Alternativ A'!J230*'1.4 Øvrige forutsetninger'!$C$57)))),0)</f>
        <v>0</v>
      </c>
      <c r="J40" s="1">
        <f ca="1">IFERROR(IF('1.1 Alternativ A'!K230&gt;120,15*'1.4 Øvrige forutsetninger'!$C$57+15*'1.4 Øvrige forutsetninger'!$C$58+30*'1.4 Øvrige forutsetninger'!$C$59+60*'1.4 Øvrige forutsetninger'!$C$60+MAXA(0,'1.1 Alternativ A'!K230-120)*'1.4 Øvrige forutsetninger'!$C$61,IF('1.1 Alternativ A'!K230&gt;60,15*'1.4 Øvrige forutsetninger'!$C$57+15*'1.4 Øvrige forutsetninger'!$C$58+30*'1.4 Øvrige forutsetninger'!$C$59+MAXA(0,'1.1 Alternativ A'!K230-60)*'1.4 Øvrige forutsetninger'!$C$60,IF('1.1 Alternativ A'!K230&gt;30,15*'1.4 Øvrige forutsetninger'!$C$57+15*'1.4 Øvrige forutsetninger'!$C$58+MAXA(0,'1.1 Alternativ A'!K230-30)*'1.4 Øvrige forutsetninger'!$C$59,IF('1.1 Alternativ A'!K230&gt;15,15*'1.4 Øvrige forutsetninger'!$C$57+MAXA(0,'1.1 Alternativ A'!K230-15)*'1.4 Øvrige forutsetninger'!$C$58,'1.1 Alternativ A'!K230*'1.4 Øvrige forutsetninger'!$C$57)))),0)</f>
        <v>0</v>
      </c>
      <c r="K40" s="1">
        <f ca="1">IFERROR(IF('1.1 Alternativ A'!L230&gt;120,15*'1.4 Øvrige forutsetninger'!$C$57+15*'1.4 Øvrige forutsetninger'!$C$58+30*'1.4 Øvrige forutsetninger'!$C$59+60*'1.4 Øvrige forutsetninger'!$C$60+MAXA(0,'1.1 Alternativ A'!L230-120)*'1.4 Øvrige forutsetninger'!$C$61,IF('1.1 Alternativ A'!L230&gt;60,15*'1.4 Øvrige forutsetninger'!$C$57+15*'1.4 Øvrige forutsetninger'!$C$58+30*'1.4 Øvrige forutsetninger'!$C$59+MAXA(0,'1.1 Alternativ A'!L230-60)*'1.4 Øvrige forutsetninger'!$C$60,IF('1.1 Alternativ A'!L230&gt;30,15*'1.4 Øvrige forutsetninger'!$C$57+15*'1.4 Øvrige forutsetninger'!$C$58+MAXA(0,'1.1 Alternativ A'!L230-30)*'1.4 Øvrige forutsetninger'!$C$59,IF('1.1 Alternativ A'!L230&gt;15,15*'1.4 Øvrige forutsetninger'!$C$57+MAXA(0,'1.1 Alternativ A'!L230-15)*'1.4 Øvrige forutsetninger'!$C$58,'1.1 Alternativ A'!L230*'1.4 Øvrige forutsetninger'!$C$57)))),0)</f>
        <v>0</v>
      </c>
      <c r="L40" s="1">
        <f ca="1">IFERROR(IF('1.1 Alternativ A'!M230&gt;120,15*'1.4 Øvrige forutsetninger'!$C$57+15*'1.4 Øvrige forutsetninger'!$C$58+30*'1.4 Øvrige forutsetninger'!$C$59+60*'1.4 Øvrige forutsetninger'!$C$60+MAXA(0,'1.1 Alternativ A'!M230-120)*'1.4 Øvrige forutsetninger'!$C$61,IF('1.1 Alternativ A'!M230&gt;60,15*'1.4 Øvrige forutsetninger'!$C$57+15*'1.4 Øvrige forutsetninger'!$C$58+30*'1.4 Øvrige forutsetninger'!$C$59+MAXA(0,'1.1 Alternativ A'!M230-60)*'1.4 Øvrige forutsetninger'!$C$60,IF('1.1 Alternativ A'!M230&gt;30,15*'1.4 Øvrige forutsetninger'!$C$57+15*'1.4 Øvrige forutsetninger'!$C$58+MAXA(0,'1.1 Alternativ A'!M230-30)*'1.4 Øvrige forutsetninger'!$C$59,IF('1.1 Alternativ A'!M230&gt;15,15*'1.4 Øvrige forutsetninger'!$C$57+MAXA(0,'1.1 Alternativ A'!M230-15)*'1.4 Øvrige forutsetninger'!$C$58,'1.1 Alternativ A'!M230*'1.4 Øvrige forutsetninger'!$C$57)))),0)</f>
        <v>0</v>
      </c>
      <c r="M40" s="1">
        <f ca="1">IFERROR(IF('1.1 Alternativ A'!N230&gt;120,15*'1.4 Øvrige forutsetninger'!$C$57+15*'1.4 Øvrige forutsetninger'!$C$58+30*'1.4 Øvrige forutsetninger'!$C$59+60*'1.4 Øvrige forutsetninger'!$C$60+MAXA(0,'1.1 Alternativ A'!N230-120)*'1.4 Øvrige forutsetninger'!$C$61,IF('1.1 Alternativ A'!N230&gt;60,15*'1.4 Øvrige forutsetninger'!$C$57+15*'1.4 Øvrige forutsetninger'!$C$58+30*'1.4 Øvrige forutsetninger'!$C$59+MAXA(0,'1.1 Alternativ A'!N230-60)*'1.4 Øvrige forutsetninger'!$C$60,IF('1.1 Alternativ A'!N230&gt;30,15*'1.4 Øvrige forutsetninger'!$C$57+15*'1.4 Øvrige forutsetninger'!$C$58+MAXA(0,'1.1 Alternativ A'!N230-30)*'1.4 Øvrige forutsetninger'!$C$59,IF('1.1 Alternativ A'!N230&gt;15,15*'1.4 Øvrige forutsetninger'!$C$57+MAXA(0,'1.1 Alternativ A'!N230-15)*'1.4 Øvrige forutsetninger'!$C$58,'1.1 Alternativ A'!N230*'1.4 Øvrige forutsetninger'!$C$57)))),0)</f>
        <v>0</v>
      </c>
      <c r="N40" s="1">
        <f ca="1">IFERROR(IF('1.1 Alternativ A'!O230&gt;120,15*'1.4 Øvrige forutsetninger'!$C$57+15*'1.4 Øvrige forutsetninger'!$C$58+30*'1.4 Øvrige forutsetninger'!$C$59+60*'1.4 Øvrige forutsetninger'!$C$60+MAXA(0,'1.1 Alternativ A'!O230-120)*'1.4 Øvrige forutsetninger'!$C$61,IF('1.1 Alternativ A'!O230&gt;60,15*'1.4 Øvrige forutsetninger'!$C$57+15*'1.4 Øvrige forutsetninger'!$C$58+30*'1.4 Øvrige forutsetninger'!$C$59+MAXA(0,'1.1 Alternativ A'!O230-60)*'1.4 Øvrige forutsetninger'!$C$60,IF('1.1 Alternativ A'!O230&gt;30,15*'1.4 Øvrige forutsetninger'!$C$57+15*'1.4 Øvrige forutsetninger'!$C$58+MAXA(0,'1.1 Alternativ A'!O230-30)*'1.4 Øvrige forutsetninger'!$C$59,IF('1.1 Alternativ A'!O230&gt;15,15*'1.4 Øvrige forutsetninger'!$C$57+MAXA(0,'1.1 Alternativ A'!O230-15)*'1.4 Øvrige forutsetninger'!$C$58,'1.1 Alternativ A'!O230*'1.4 Øvrige forutsetninger'!$C$57)))),0)</f>
        <v>0</v>
      </c>
      <c r="O40" s="1">
        <f ca="1">IFERROR(IF('1.1 Alternativ A'!P230&gt;120,15*'1.4 Øvrige forutsetninger'!$C$57+15*'1.4 Øvrige forutsetninger'!$C$58+30*'1.4 Øvrige forutsetninger'!$C$59+60*'1.4 Øvrige forutsetninger'!$C$60+MAXA(0,'1.1 Alternativ A'!P230-120)*'1.4 Øvrige forutsetninger'!$C$61,IF('1.1 Alternativ A'!P230&gt;60,15*'1.4 Øvrige forutsetninger'!$C$57+15*'1.4 Øvrige forutsetninger'!$C$58+30*'1.4 Øvrige forutsetninger'!$C$59+MAXA(0,'1.1 Alternativ A'!P230-60)*'1.4 Øvrige forutsetninger'!$C$60,IF('1.1 Alternativ A'!P230&gt;30,15*'1.4 Øvrige forutsetninger'!$C$57+15*'1.4 Øvrige forutsetninger'!$C$58+MAXA(0,'1.1 Alternativ A'!P230-30)*'1.4 Øvrige forutsetninger'!$C$59,IF('1.1 Alternativ A'!P230&gt;15,15*'1.4 Øvrige forutsetninger'!$C$57+MAXA(0,'1.1 Alternativ A'!P230-15)*'1.4 Øvrige forutsetninger'!$C$58,'1.1 Alternativ A'!P230*'1.4 Øvrige forutsetninger'!$C$57)))),0)</f>
        <v>0</v>
      </c>
      <c r="P40" s="1">
        <f ca="1">IFERROR(IF('1.1 Alternativ A'!Q230&gt;120,15*'1.4 Øvrige forutsetninger'!$C$57+15*'1.4 Øvrige forutsetninger'!$C$58+30*'1.4 Øvrige forutsetninger'!$C$59+60*'1.4 Øvrige forutsetninger'!$C$60+MAXA(0,'1.1 Alternativ A'!Q230-120)*'1.4 Øvrige forutsetninger'!$C$61,IF('1.1 Alternativ A'!Q230&gt;60,15*'1.4 Øvrige forutsetninger'!$C$57+15*'1.4 Øvrige forutsetninger'!$C$58+30*'1.4 Øvrige forutsetninger'!$C$59+MAXA(0,'1.1 Alternativ A'!Q230-60)*'1.4 Øvrige forutsetninger'!$C$60,IF('1.1 Alternativ A'!Q230&gt;30,15*'1.4 Øvrige forutsetninger'!$C$57+15*'1.4 Øvrige forutsetninger'!$C$58+MAXA(0,'1.1 Alternativ A'!Q230-30)*'1.4 Øvrige forutsetninger'!$C$59,IF('1.1 Alternativ A'!Q230&gt;15,15*'1.4 Øvrige forutsetninger'!$C$57+MAXA(0,'1.1 Alternativ A'!Q230-15)*'1.4 Øvrige forutsetninger'!$C$58,'1.1 Alternativ A'!Q230*'1.4 Øvrige forutsetninger'!$C$57)))),0)</f>
        <v>0</v>
      </c>
      <c r="Q40" s="1">
        <f ca="1">IFERROR(IF('1.1 Alternativ A'!R230&gt;120,15*'1.4 Øvrige forutsetninger'!$C$57+15*'1.4 Øvrige forutsetninger'!$C$58+30*'1.4 Øvrige forutsetninger'!$C$59+60*'1.4 Øvrige forutsetninger'!$C$60+MAXA(0,'1.1 Alternativ A'!R230-120)*'1.4 Øvrige forutsetninger'!$C$61,IF('1.1 Alternativ A'!R230&gt;60,15*'1.4 Øvrige forutsetninger'!$C$57+15*'1.4 Øvrige forutsetninger'!$C$58+30*'1.4 Øvrige forutsetninger'!$C$59+MAXA(0,'1.1 Alternativ A'!R230-60)*'1.4 Øvrige forutsetninger'!$C$60,IF('1.1 Alternativ A'!R230&gt;30,15*'1.4 Øvrige forutsetninger'!$C$57+15*'1.4 Øvrige forutsetninger'!$C$58+MAXA(0,'1.1 Alternativ A'!R230-30)*'1.4 Øvrige forutsetninger'!$C$59,IF('1.1 Alternativ A'!R230&gt;15,15*'1.4 Øvrige forutsetninger'!$C$57+MAXA(0,'1.1 Alternativ A'!R230-15)*'1.4 Øvrige forutsetninger'!$C$58,'1.1 Alternativ A'!R230*'1.4 Øvrige forutsetninger'!$C$57)))),0)</f>
        <v>0</v>
      </c>
      <c r="R40" s="1">
        <f ca="1">IFERROR(IF('1.1 Alternativ A'!S230&gt;120,15*'1.4 Øvrige forutsetninger'!$C$57+15*'1.4 Øvrige forutsetninger'!$C$58+30*'1.4 Øvrige forutsetninger'!$C$59+60*'1.4 Øvrige forutsetninger'!$C$60+MAXA(0,'1.1 Alternativ A'!S230-120)*'1.4 Øvrige forutsetninger'!$C$61,IF('1.1 Alternativ A'!S230&gt;60,15*'1.4 Øvrige forutsetninger'!$C$57+15*'1.4 Øvrige forutsetninger'!$C$58+30*'1.4 Øvrige forutsetninger'!$C$59+MAXA(0,'1.1 Alternativ A'!S230-60)*'1.4 Øvrige forutsetninger'!$C$60,IF('1.1 Alternativ A'!S230&gt;30,15*'1.4 Øvrige forutsetninger'!$C$57+15*'1.4 Øvrige forutsetninger'!$C$58+MAXA(0,'1.1 Alternativ A'!S230-30)*'1.4 Øvrige forutsetninger'!$C$59,IF('1.1 Alternativ A'!S230&gt;15,15*'1.4 Øvrige forutsetninger'!$C$57+MAXA(0,'1.1 Alternativ A'!S230-15)*'1.4 Øvrige forutsetninger'!$C$58,'1.1 Alternativ A'!S230*'1.4 Øvrige forutsetninger'!$C$57)))),0)</f>
        <v>0</v>
      </c>
      <c r="S40" s="1">
        <f ca="1">IFERROR(IF('1.1 Alternativ A'!T230&gt;120,15*'1.4 Øvrige forutsetninger'!$C$57+15*'1.4 Øvrige forutsetninger'!$C$58+30*'1.4 Øvrige forutsetninger'!$C$59+60*'1.4 Øvrige forutsetninger'!$C$60+MAXA(0,'1.1 Alternativ A'!T230-120)*'1.4 Øvrige forutsetninger'!$C$61,IF('1.1 Alternativ A'!T230&gt;60,15*'1.4 Øvrige forutsetninger'!$C$57+15*'1.4 Øvrige forutsetninger'!$C$58+30*'1.4 Øvrige forutsetninger'!$C$59+MAXA(0,'1.1 Alternativ A'!T230-60)*'1.4 Øvrige forutsetninger'!$C$60,IF('1.1 Alternativ A'!T230&gt;30,15*'1.4 Øvrige forutsetninger'!$C$57+15*'1.4 Øvrige forutsetninger'!$C$58+MAXA(0,'1.1 Alternativ A'!T230-30)*'1.4 Øvrige forutsetninger'!$C$59,IF('1.1 Alternativ A'!T230&gt;15,15*'1.4 Øvrige forutsetninger'!$C$57+MAXA(0,'1.1 Alternativ A'!T230-15)*'1.4 Øvrige forutsetninger'!$C$58,'1.1 Alternativ A'!T230*'1.4 Øvrige forutsetninger'!$C$57)))),0)</f>
        <v>0</v>
      </c>
      <c r="T40" s="1">
        <f ca="1">IFERROR(IF('1.1 Alternativ A'!U230&gt;120,15*'1.4 Øvrige forutsetninger'!$C$57+15*'1.4 Øvrige forutsetninger'!$C$58+30*'1.4 Øvrige forutsetninger'!$C$59+60*'1.4 Øvrige forutsetninger'!$C$60+MAXA(0,'1.1 Alternativ A'!U230-120)*'1.4 Øvrige forutsetninger'!$C$61,IF('1.1 Alternativ A'!U230&gt;60,15*'1.4 Øvrige forutsetninger'!$C$57+15*'1.4 Øvrige forutsetninger'!$C$58+30*'1.4 Øvrige forutsetninger'!$C$59+MAXA(0,'1.1 Alternativ A'!U230-60)*'1.4 Øvrige forutsetninger'!$C$60,IF('1.1 Alternativ A'!U230&gt;30,15*'1.4 Øvrige forutsetninger'!$C$57+15*'1.4 Øvrige forutsetninger'!$C$58+MAXA(0,'1.1 Alternativ A'!U230-30)*'1.4 Øvrige forutsetninger'!$C$59,IF('1.1 Alternativ A'!U230&gt;15,15*'1.4 Øvrige forutsetninger'!$C$57+MAXA(0,'1.1 Alternativ A'!U230-15)*'1.4 Øvrige forutsetninger'!$C$58,'1.1 Alternativ A'!U230*'1.4 Øvrige forutsetninger'!$C$57)))),0)</f>
        <v>0</v>
      </c>
      <c r="U40" s="1">
        <f ca="1">IFERROR(IF('1.1 Alternativ A'!V230&gt;120,15*'1.4 Øvrige forutsetninger'!$C$57+15*'1.4 Øvrige forutsetninger'!$C$58+30*'1.4 Øvrige forutsetninger'!$C$59+60*'1.4 Øvrige forutsetninger'!$C$60+MAXA(0,'1.1 Alternativ A'!V230-120)*'1.4 Øvrige forutsetninger'!$C$61,IF('1.1 Alternativ A'!V230&gt;60,15*'1.4 Øvrige forutsetninger'!$C$57+15*'1.4 Øvrige forutsetninger'!$C$58+30*'1.4 Øvrige forutsetninger'!$C$59+MAXA(0,'1.1 Alternativ A'!V230-60)*'1.4 Øvrige forutsetninger'!$C$60,IF('1.1 Alternativ A'!V230&gt;30,15*'1.4 Øvrige forutsetninger'!$C$57+15*'1.4 Øvrige forutsetninger'!$C$58+MAXA(0,'1.1 Alternativ A'!V230-30)*'1.4 Øvrige forutsetninger'!$C$59,IF('1.1 Alternativ A'!V230&gt;15,15*'1.4 Øvrige forutsetninger'!$C$57+MAXA(0,'1.1 Alternativ A'!V230-15)*'1.4 Øvrige forutsetninger'!$C$58,'1.1 Alternativ A'!V230*'1.4 Øvrige forutsetninger'!$C$57)))),0)</f>
        <v>0</v>
      </c>
      <c r="V40" s="1">
        <f ca="1">IFERROR(IF('1.1 Alternativ A'!W230&gt;120,15*'1.4 Øvrige forutsetninger'!$C$57+15*'1.4 Øvrige forutsetninger'!$C$58+30*'1.4 Øvrige forutsetninger'!$C$59+60*'1.4 Øvrige forutsetninger'!$C$60+MAXA(0,'1.1 Alternativ A'!W230-120)*'1.4 Øvrige forutsetninger'!$C$61,IF('1.1 Alternativ A'!W230&gt;60,15*'1.4 Øvrige forutsetninger'!$C$57+15*'1.4 Øvrige forutsetninger'!$C$58+30*'1.4 Øvrige forutsetninger'!$C$59+MAXA(0,'1.1 Alternativ A'!W230-60)*'1.4 Øvrige forutsetninger'!$C$60,IF('1.1 Alternativ A'!W230&gt;30,15*'1.4 Øvrige forutsetninger'!$C$57+15*'1.4 Øvrige forutsetninger'!$C$58+MAXA(0,'1.1 Alternativ A'!W230-30)*'1.4 Øvrige forutsetninger'!$C$59,IF('1.1 Alternativ A'!W230&gt;15,15*'1.4 Øvrige forutsetninger'!$C$57+MAXA(0,'1.1 Alternativ A'!W230-15)*'1.4 Øvrige forutsetninger'!$C$58,'1.1 Alternativ A'!W230*'1.4 Øvrige forutsetninger'!$C$57)))),0)</f>
        <v>0</v>
      </c>
      <c r="W40" s="1">
        <f ca="1">IFERROR(IF('1.1 Alternativ A'!X230&gt;120,15*'1.4 Øvrige forutsetninger'!$C$57+15*'1.4 Øvrige forutsetninger'!$C$58+30*'1.4 Øvrige forutsetninger'!$C$59+60*'1.4 Øvrige forutsetninger'!$C$60+MAXA(0,'1.1 Alternativ A'!X230-120)*'1.4 Øvrige forutsetninger'!$C$61,IF('1.1 Alternativ A'!X230&gt;60,15*'1.4 Øvrige forutsetninger'!$C$57+15*'1.4 Øvrige forutsetninger'!$C$58+30*'1.4 Øvrige forutsetninger'!$C$59+MAXA(0,'1.1 Alternativ A'!X230-60)*'1.4 Øvrige forutsetninger'!$C$60,IF('1.1 Alternativ A'!X230&gt;30,15*'1.4 Øvrige forutsetninger'!$C$57+15*'1.4 Øvrige forutsetninger'!$C$58+MAXA(0,'1.1 Alternativ A'!X230-30)*'1.4 Øvrige forutsetninger'!$C$59,IF('1.1 Alternativ A'!X230&gt;15,15*'1.4 Øvrige forutsetninger'!$C$57+MAXA(0,'1.1 Alternativ A'!X230-15)*'1.4 Øvrige forutsetninger'!$C$58,'1.1 Alternativ A'!X230*'1.4 Øvrige forutsetninger'!$C$57)))),0)</f>
        <v>0</v>
      </c>
      <c r="X40" s="1">
        <f ca="1">IFERROR(IF('1.1 Alternativ A'!Y230&gt;120,15*'1.4 Øvrige forutsetninger'!$C$57+15*'1.4 Øvrige forutsetninger'!$C$58+30*'1.4 Øvrige forutsetninger'!$C$59+60*'1.4 Øvrige forutsetninger'!$C$60+MAXA(0,'1.1 Alternativ A'!Y230-120)*'1.4 Øvrige forutsetninger'!$C$61,IF('1.1 Alternativ A'!Y230&gt;60,15*'1.4 Øvrige forutsetninger'!$C$57+15*'1.4 Øvrige forutsetninger'!$C$58+30*'1.4 Øvrige forutsetninger'!$C$59+MAXA(0,'1.1 Alternativ A'!Y230-60)*'1.4 Øvrige forutsetninger'!$C$60,IF('1.1 Alternativ A'!Y230&gt;30,15*'1.4 Øvrige forutsetninger'!$C$57+15*'1.4 Øvrige forutsetninger'!$C$58+MAXA(0,'1.1 Alternativ A'!Y230-30)*'1.4 Øvrige forutsetninger'!$C$59,IF('1.1 Alternativ A'!Y230&gt;15,15*'1.4 Øvrige forutsetninger'!$C$57+MAXA(0,'1.1 Alternativ A'!Y230-15)*'1.4 Øvrige forutsetninger'!$C$58,'1.1 Alternativ A'!Y230*'1.4 Øvrige forutsetninger'!$C$57)))),0)</f>
        <v>0</v>
      </c>
      <c r="Y40" s="1">
        <f ca="1">IFERROR(IF('1.1 Alternativ A'!Z230&gt;120,15*'1.4 Øvrige forutsetninger'!$C$57+15*'1.4 Øvrige forutsetninger'!$C$58+30*'1.4 Øvrige forutsetninger'!$C$59+60*'1.4 Øvrige forutsetninger'!$C$60+MAXA(0,'1.1 Alternativ A'!Z230-120)*'1.4 Øvrige forutsetninger'!$C$61,IF('1.1 Alternativ A'!Z230&gt;60,15*'1.4 Øvrige forutsetninger'!$C$57+15*'1.4 Øvrige forutsetninger'!$C$58+30*'1.4 Øvrige forutsetninger'!$C$59+MAXA(0,'1.1 Alternativ A'!Z230-60)*'1.4 Øvrige forutsetninger'!$C$60,IF('1.1 Alternativ A'!Z230&gt;30,15*'1.4 Øvrige forutsetninger'!$C$57+15*'1.4 Øvrige forutsetninger'!$C$58+MAXA(0,'1.1 Alternativ A'!Z230-30)*'1.4 Øvrige forutsetninger'!$C$59,IF('1.1 Alternativ A'!Z230&gt;15,15*'1.4 Øvrige forutsetninger'!$C$57+MAXA(0,'1.1 Alternativ A'!Z230-15)*'1.4 Øvrige forutsetninger'!$C$58,'1.1 Alternativ A'!Z230*'1.4 Øvrige forutsetninger'!$C$57)))),0)</f>
        <v>0</v>
      </c>
      <c r="Z40" s="1">
        <f ca="1">IFERROR(IF('1.1 Alternativ A'!AA230&gt;120,15*'1.4 Øvrige forutsetninger'!$C$57+15*'1.4 Øvrige forutsetninger'!$C$58+30*'1.4 Øvrige forutsetninger'!$C$59+60*'1.4 Øvrige forutsetninger'!$C$60+MAXA(0,'1.1 Alternativ A'!AA230-120)*'1.4 Øvrige forutsetninger'!$C$61,IF('1.1 Alternativ A'!AA230&gt;60,15*'1.4 Øvrige forutsetninger'!$C$57+15*'1.4 Øvrige forutsetninger'!$C$58+30*'1.4 Øvrige forutsetninger'!$C$59+MAXA(0,'1.1 Alternativ A'!AA230-60)*'1.4 Øvrige forutsetninger'!$C$60,IF('1.1 Alternativ A'!AA230&gt;30,15*'1.4 Øvrige forutsetninger'!$C$57+15*'1.4 Øvrige forutsetninger'!$C$58+MAXA(0,'1.1 Alternativ A'!AA230-30)*'1.4 Øvrige forutsetninger'!$C$59,IF('1.1 Alternativ A'!AA230&gt;15,15*'1.4 Øvrige forutsetninger'!$C$57+MAXA(0,'1.1 Alternativ A'!AA230-15)*'1.4 Øvrige forutsetninger'!$C$58,'1.1 Alternativ A'!AA230*'1.4 Øvrige forutsetninger'!$C$57)))),0)</f>
        <v>0</v>
      </c>
      <c r="AA40" s="1">
        <f ca="1">IFERROR(IF('1.1 Alternativ A'!AB230&gt;120,15*'1.4 Øvrige forutsetninger'!$C$57+15*'1.4 Øvrige forutsetninger'!$C$58+30*'1.4 Øvrige forutsetninger'!$C$59+60*'1.4 Øvrige forutsetninger'!$C$60+MAXA(0,'1.1 Alternativ A'!AB230-120)*'1.4 Øvrige forutsetninger'!$C$61,IF('1.1 Alternativ A'!AB230&gt;60,15*'1.4 Øvrige forutsetninger'!$C$57+15*'1.4 Øvrige forutsetninger'!$C$58+30*'1.4 Øvrige forutsetninger'!$C$59+MAXA(0,'1.1 Alternativ A'!AB230-60)*'1.4 Øvrige forutsetninger'!$C$60,IF('1.1 Alternativ A'!AB230&gt;30,15*'1.4 Øvrige forutsetninger'!$C$57+15*'1.4 Øvrige forutsetninger'!$C$58+MAXA(0,'1.1 Alternativ A'!AB230-30)*'1.4 Øvrige forutsetninger'!$C$59,IF('1.1 Alternativ A'!AB230&gt;15,15*'1.4 Øvrige forutsetninger'!$C$57+MAXA(0,'1.1 Alternativ A'!AB230-15)*'1.4 Øvrige forutsetninger'!$C$58,'1.1 Alternativ A'!AB230*'1.4 Øvrige forutsetninger'!$C$57)))),0)</f>
        <v>0</v>
      </c>
      <c r="AB40" s="1">
        <f ca="1">IFERROR(IF('1.1 Alternativ A'!AC230&gt;120,15*'1.4 Øvrige forutsetninger'!$C$57+15*'1.4 Øvrige forutsetninger'!$C$58+30*'1.4 Øvrige forutsetninger'!$C$59+60*'1.4 Øvrige forutsetninger'!$C$60+MAXA(0,'1.1 Alternativ A'!AC230-120)*'1.4 Øvrige forutsetninger'!$C$61,IF('1.1 Alternativ A'!AC230&gt;60,15*'1.4 Øvrige forutsetninger'!$C$57+15*'1.4 Øvrige forutsetninger'!$C$58+30*'1.4 Øvrige forutsetninger'!$C$59+MAXA(0,'1.1 Alternativ A'!AC230-60)*'1.4 Øvrige forutsetninger'!$C$60,IF('1.1 Alternativ A'!AC230&gt;30,15*'1.4 Øvrige forutsetninger'!$C$57+15*'1.4 Øvrige forutsetninger'!$C$58+MAXA(0,'1.1 Alternativ A'!AC230-30)*'1.4 Øvrige forutsetninger'!$C$59,IF('1.1 Alternativ A'!AC230&gt;15,15*'1.4 Øvrige forutsetninger'!$C$57+MAXA(0,'1.1 Alternativ A'!AC230-15)*'1.4 Øvrige forutsetninger'!$C$58,'1.1 Alternativ A'!AC230*'1.4 Øvrige forutsetninger'!$C$57)))),0)</f>
        <v>0</v>
      </c>
      <c r="AC40" s="1">
        <f ca="1">IFERROR(IF('1.1 Alternativ A'!AD230&gt;120,15*'1.4 Øvrige forutsetninger'!$C$57+15*'1.4 Øvrige forutsetninger'!$C$58+30*'1.4 Øvrige forutsetninger'!$C$59+60*'1.4 Øvrige forutsetninger'!$C$60+MAXA(0,'1.1 Alternativ A'!AD230-120)*'1.4 Øvrige forutsetninger'!$C$61,IF('1.1 Alternativ A'!AD230&gt;60,15*'1.4 Øvrige forutsetninger'!$C$57+15*'1.4 Øvrige forutsetninger'!$C$58+30*'1.4 Øvrige forutsetninger'!$C$59+MAXA(0,'1.1 Alternativ A'!AD230-60)*'1.4 Øvrige forutsetninger'!$C$60,IF('1.1 Alternativ A'!AD230&gt;30,15*'1.4 Øvrige forutsetninger'!$C$57+15*'1.4 Øvrige forutsetninger'!$C$58+MAXA(0,'1.1 Alternativ A'!AD230-30)*'1.4 Øvrige forutsetninger'!$C$59,IF('1.1 Alternativ A'!AD230&gt;15,15*'1.4 Øvrige forutsetninger'!$C$57+MAXA(0,'1.1 Alternativ A'!AD230-15)*'1.4 Øvrige forutsetninger'!$C$58,'1.1 Alternativ A'!AD230*'1.4 Øvrige forutsetninger'!$C$57)))),0)</f>
        <v>0</v>
      </c>
      <c r="AD40" s="1">
        <f ca="1">IFERROR(IF('1.1 Alternativ A'!AE230&gt;120,15*'1.4 Øvrige forutsetninger'!$C$57+15*'1.4 Øvrige forutsetninger'!$C$58+30*'1.4 Øvrige forutsetninger'!$C$59+60*'1.4 Øvrige forutsetninger'!$C$60+MAXA(0,'1.1 Alternativ A'!AE230-120)*'1.4 Øvrige forutsetninger'!$C$61,IF('1.1 Alternativ A'!AE230&gt;60,15*'1.4 Øvrige forutsetninger'!$C$57+15*'1.4 Øvrige forutsetninger'!$C$58+30*'1.4 Øvrige forutsetninger'!$C$59+MAXA(0,'1.1 Alternativ A'!AE230-60)*'1.4 Øvrige forutsetninger'!$C$60,IF('1.1 Alternativ A'!AE230&gt;30,15*'1.4 Øvrige forutsetninger'!$C$57+15*'1.4 Øvrige forutsetninger'!$C$58+MAXA(0,'1.1 Alternativ A'!AE230-30)*'1.4 Øvrige forutsetninger'!$C$59,IF('1.1 Alternativ A'!AE230&gt;15,15*'1.4 Øvrige forutsetninger'!$C$57+MAXA(0,'1.1 Alternativ A'!AE230-15)*'1.4 Øvrige forutsetninger'!$C$58,'1.1 Alternativ A'!AE230*'1.4 Øvrige forutsetninger'!$C$57)))),0)</f>
        <v>0</v>
      </c>
      <c r="AE40" s="1">
        <f ca="1">IFERROR(IF('1.1 Alternativ A'!AF230&gt;120,15*'1.4 Øvrige forutsetninger'!$C$57+15*'1.4 Øvrige forutsetninger'!$C$58+30*'1.4 Øvrige forutsetninger'!$C$59+60*'1.4 Øvrige forutsetninger'!$C$60+MAXA(0,'1.1 Alternativ A'!AF230-120)*'1.4 Øvrige forutsetninger'!$C$61,IF('1.1 Alternativ A'!AF230&gt;60,15*'1.4 Øvrige forutsetninger'!$C$57+15*'1.4 Øvrige forutsetninger'!$C$58+30*'1.4 Øvrige forutsetninger'!$C$59+MAXA(0,'1.1 Alternativ A'!AF230-60)*'1.4 Øvrige forutsetninger'!$C$60,IF('1.1 Alternativ A'!AF230&gt;30,15*'1.4 Øvrige forutsetninger'!$C$57+15*'1.4 Øvrige forutsetninger'!$C$58+MAXA(0,'1.1 Alternativ A'!AF230-30)*'1.4 Øvrige forutsetninger'!$C$59,IF('1.1 Alternativ A'!AF230&gt;15,15*'1.4 Øvrige forutsetninger'!$C$57+MAXA(0,'1.1 Alternativ A'!AF230-15)*'1.4 Øvrige forutsetninger'!$C$58,'1.1 Alternativ A'!AF230*'1.4 Øvrige forutsetninger'!$C$57)))),0)</f>
        <v>0</v>
      </c>
      <c r="AF40" s="1">
        <f ca="1">IFERROR(IF('1.1 Alternativ A'!AG230&gt;120,15*'1.4 Øvrige forutsetninger'!$C$57+15*'1.4 Øvrige forutsetninger'!$C$58+30*'1.4 Øvrige forutsetninger'!$C$59+60*'1.4 Øvrige forutsetninger'!$C$60+MAXA(0,'1.1 Alternativ A'!AG230-120)*'1.4 Øvrige forutsetninger'!$C$61,IF('1.1 Alternativ A'!AG230&gt;60,15*'1.4 Øvrige forutsetninger'!$C$57+15*'1.4 Øvrige forutsetninger'!$C$58+30*'1.4 Øvrige forutsetninger'!$C$59+MAXA(0,'1.1 Alternativ A'!AG230-60)*'1.4 Øvrige forutsetninger'!$C$60,IF('1.1 Alternativ A'!AG230&gt;30,15*'1.4 Øvrige forutsetninger'!$C$57+15*'1.4 Øvrige forutsetninger'!$C$58+MAXA(0,'1.1 Alternativ A'!AG230-30)*'1.4 Øvrige forutsetninger'!$C$59,IF('1.1 Alternativ A'!AG230&gt;15,15*'1.4 Øvrige forutsetninger'!$C$57+MAXA(0,'1.1 Alternativ A'!AG230-15)*'1.4 Øvrige forutsetninger'!$C$58,'1.1 Alternativ A'!AG230*'1.4 Øvrige forutsetninger'!$C$57)))),0)</f>
        <v>0</v>
      </c>
    </row>
    <row r="41" spans="2:51" x14ac:dyDescent="0.2">
      <c r="B41" s="1" t="str">
        <f ca="1">IF(OFFSET('1.1 Alternativ A'!$E$19,0,ROW()-ROW($B$12))&gt;0,OFFSET('1.1 Alternativ A'!$E$19,0,ROW()-ROW($B$12)),"")</f>
        <v/>
      </c>
      <c r="C41" s="1">
        <f ca="1">IFERROR(IF('1.1 Alternativ A'!D231&gt;120,15*'1.4 Øvrige forutsetninger'!$C$57+15*'1.4 Øvrige forutsetninger'!$C$58+30*'1.4 Øvrige forutsetninger'!$C$59+60*'1.4 Øvrige forutsetninger'!$C$60+MAXA(0,'1.1 Alternativ A'!D231-120)*'1.4 Øvrige forutsetninger'!$C$61,IF('1.1 Alternativ A'!D231&gt;60,15*'1.4 Øvrige forutsetninger'!$C$57+15*'1.4 Øvrige forutsetninger'!$C$58+30*'1.4 Øvrige forutsetninger'!$C$59+MAXA(0,'1.1 Alternativ A'!D231-60)*'1.4 Øvrige forutsetninger'!$C$60,IF('1.1 Alternativ A'!D231&gt;30,15*'1.4 Øvrige forutsetninger'!$C$57+15*'1.4 Øvrige forutsetninger'!$C$58+MAXA(0,'1.1 Alternativ A'!D231-30)*'1.4 Øvrige forutsetninger'!$C$59,IF('1.1 Alternativ A'!D231&gt;15,15*'1.4 Øvrige forutsetninger'!$C$57+MAXA(0,'1.1 Alternativ A'!D231-15)*'1.4 Øvrige forutsetninger'!$C$58,'1.1 Alternativ A'!D231*'1.4 Øvrige forutsetninger'!$C$57)))),0)</f>
        <v>0</v>
      </c>
      <c r="D41" s="1">
        <f ca="1">IFERROR(IF('1.1 Alternativ A'!E231&gt;120,15*'1.4 Øvrige forutsetninger'!$C$57+15*'1.4 Øvrige forutsetninger'!$C$58+30*'1.4 Øvrige forutsetninger'!$C$59+60*'1.4 Øvrige forutsetninger'!$C$60+MAXA(0,'1.1 Alternativ A'!E231-120)*'1.4 Øvrige forutsetninger'!$C$61,IF('1.1 Alternativ A'!E231&gt;60,15*'1.4 Øvrige forutsetninger'!$C$57+15*'1.4 Øvrige forutsetninger'!$C$58+30*'1.4 Øvrige forutsetninger'!$C$59+MAXA(0,'1.1 Alternativ A'!E231-60)*'1.4 Øvrige forutsetninger'!$C$60,IF('1.1 Alternativ A'!E231&gt;30,15*'1.4 Øvrige forutsetninger'!$C$57+15*'1.4 Øvrige forutsetninger'!$C$58+MAXA(0,'1.1 Alternativ A'!E231-30)*'1.4 Øvrige forutsetninger'!$C$59,IF('1.1 Alternativ A'!E231&gt;15,15*'1.4 Øvrige forutsetninger'!$C$57+MAXA(0,'1.1 Alternativ A'!E231-15)*'1.4 Øvrige forutsetninger'!$C$58,'1.1 Alternativ A'!E231*'1.4 Øvrige forutsetninger'!$C$57)))),0)</f>
        <v>0</v>
      </c>
      <c r="E41" s="1">
        <f ca="1">IFERROR(IF('1.1 Alternativ A'!F231&gt;120,15*'1.4 Øvrige forutsetninger'!$C$57+15*'1.4 Øvrige forutsetninger'!$C$58+30*'1.4 Øvrige forutsetninger'!$C$59+60*'1.4 Øvrige forutsetninger'!$C$60+MAXA(0,'1.1 Alternativ A'!F231-120)*'1.4 Øvrige forutsetninger'!$C$61,IF('1.1 Alternativ A'!F231&gt;60,15*'1.4 Øvrige forutsetninger'!$C$57+15*'1.4 Øvrige forutsetninger'!$C$58+30*'1.4 Øvrige forutsetninger'!$C$59+MAXA(0,'1.1 Alternativ A'!F231-60)*'1.4 Øvrige forutsetninger'!$C$60,IF('1.1 Alternativ A'!F231&gt;30,15*'1.4 Øvrige forutsetninger'!$C$57+15*'1.4 Øvrige forutsetninger'!$C$58+MAXA(0,'1.1 Alternativ A'!F231-30)*'1.4 Øvrige forutsetninger'!$C$59,IF('1.1 Alternativ A'!F231&gt;15,15*'1.4 Øvrige forutsetninger'!$C$57+MAXA(0,'1.1 Alternativ A'!F231-15)*'1.4 Øvrige forutsetninger'!$C$58,'1.1 Alternativ A'!F231*'1.4 Øvrige forutsetninger'!$C$57)))),0)</f>
        <v>0</v>
      </c>
      <c r="F41" s="1">
        <f ca="1">IFERROR(IF('1.1 Alternativ A'!G231&gt;120,15*'1.4 Øvrige forutsetninger'!$C$57+15*'1.4 Øvrige forutsetninger'!$C$58+30*'1.4 Øvrige forutsetninger'!$C$59+60*'1.4 Øvrige forutsetninger'!$C$60+MAXA(0,'1.1 Alternativ A'!G231-120)*'1.4 Øvrige forutsetninger'!$C$61,IF('1.1 Alternativ A'!G231&gt;60,15*'1.4 Øvrige forutsetninger'!$C$57+15*'1.4 Øvrige forutsetninger'!$C$58+30*'1.4 Øvrige forutsetninger'!$C$59+MAXA(0,'1.1 Alternativ A'!G231-60)*'1.4 Øvrige forutsetninger'!$C$60,IF('1.1 Alternativ A'!G231&gt;30,15*'1.4 Øvrige forutsetninger'!$C$57+15*'1.4 Øvrige forutsetninger'!$C$58+MAXA(0,'1.1 Alternativ A'!G231-30)*'1.4 Øvrige forutsetninger'!$C$59,IF('1.1 Alternativ A'!G231&gt;15,15*'1.4 Øvrige forutsetninger'!$C$57+MAXA(0,'1.1 Alternativ A'!G231-15)*'1.4 Øvrige forutsetninger'!$C$58,'1.1 Alternativ A'!G231*'1.4 Øvrige forutsetninger'!$C$57)))),0)</f>
        <v>0</v>
      </c>
      <c r="G41" s="1">
        <f ca="1">IFERROR(IF('1.1 Alternativ A'!H231&gt;120,15*'1.4 Øvrige forutsetninger'!$C$57+15*'1.4 Øvrige forutsetninger'!$C$58+30*'1.4 Øvrige forutsetninger'!$C$59+60*'1.4 Øvrige forutsetninger'!$C$60+MAXA(0,'1.1 Alternativ A'!H231-120)*'1.4 Øvrige forutsetninger'!$C$61,IF('1.1 Alternativ A'!H231&gt;60,15*'1.4 Øvrige forutsetninger'!$C$57+15*'1.4 Øvrige forutsetninger'!$C$58+30*'1.4 Øvrige forutsetninger'!$C$59+MAXA(0,'1.1 Alternativ A'!H231-60)*'1.4 Øvrige forutsetninger'!$C$60,IF('1.1 Alternativ A'!H231&gt;30,15*'1.4 Øvrige forutsetninger'!$C$57+15*'1.4 Øvrige forutsetninger'!$C$58+MAXA(0,'1.1 Alternativ A'!H231-30)*'1.4 Øvrige forutsetninger'!$C$59,IF('1.1 Alternativ A'!H231&gt;15,15*'1.4 Øvrige forutsetninger'!$C$57+MAXA(0,'1.1 Alternativ A'!H231-15)*'1.4 Øvrige forutsetninger'!$C$58,'1.1 Alternativ A'!H231*'1.4 Øvrige forutsetninger'!$C$57)))),0)</f>
        <v>0</v>
      </c>
      <c r="H41" s="1">
        <f ca="1">IFERROR(IF('1.1 Alternativ A'!I231&gt;120,15*'1.4 Øvrige forutsetninger'!$C$57+15*'1.4 Øvrige forutsetninger'!$C$58+30*'1.4 Øvrige forutsetninger'!$C$59+60*'1.4 Øvrige forutsetninger'!$C$60+MAXA(0,'1.1 Alternativ A'!I231-120)*'1.4 Øvrige forutsetninger'!$C$61,IF('1.1 Alternativ A'!I231&gt;60,15*'1.4 Øvrige forutsetninger'!$C$57+15*'1.4 Øvrige forutsetninger'!$C$58+30*'1.4 Øvrige forutsetninger'!$C$59+MAXA(0,'1.1 Alternativ A'!I231-60)*'1.4 Øvrige forutsetninger'!$C$60,IF('1.1 Alternativ A'!I231&gt;30,15*'1.4 Øvrige forutsetninger'!$C$57+15*'1.4 Øvrige forutsetninger'!$C$58+MAXA(0,'1.1 Alternativ A'!I231-30)*'1.4 Øvrige forutsetninger'!$C$59,IF('1.1 Alternativ A'!I231&gt;15,15*'1.4 Øvrige forutsetninger'!$C$57+MAXA(0,'1.1 Alternativ A'!I231-15)*'1.4 Øvrige forutsetninger'!$C$58,'1.1 Alternativ A'!I231*'1.4 Øvrige forutsetninger'!$C$57)))),0)</f>
        <v>0</v>
      </c>
      <c r="I41" s="1">
        <f ca="1">IFERROR(IF('1.1 Alternativ A'!J231&gt;120,15*'1.4 Øvrige forutsetninger'!$C$57+15*'1.4 Øvrige forutsetninger'!$C$58+30*'1.4 Øvrige forutsetninger'!$C$59+60*'1.4 Øvrige forutsetninger'!$C$60+MAXA(0,'1.1 Alternativ A'!J231-120)*'1.4 Øvrige forutsetninger'!$C$61,IF('1.1 Alternativ A'!J231&gt;60,15*'1.4 Øvrige forutsetninger'!$C$57+15*'1.4 Øvrige forutsetninger'!$C$58+30*'1.4 Øvrige forutsetninger'!$C$59+MAXA(0,'1.1 Alternativ A'!J231-60)*'1.4 Øvrige forutsetninger'!$C$60,IF('1.1 Alternativ A'!J231&gt;30,15*'1.4 Øvrige forutsetninger'!$C$57+15*'1.4 Øvrige forutsetninger'!$C$58+MAXA(0,'1.1 Alternativ A'!J231-30)*'1.4 Øvrige forutsetninger'!$C$59,IF('1.1 Alternativ A'!J231&gt;15,15*'1.4 Øvrige forutsetninger'!$C$57+MAXA(0,'1.1 Alternativ A'!J231-15)*'1.4 Øvrige forutsetninger'!$C$58,'1.1 Alternativ A'!J231*'1.4 Øvrige forutsetninger'!$C$57)))),0)</f>
        <v>0</v>
      </c>
      <c r="J41" s="1">
        <f ca="1">IFERROR(IF('1.1 Alternativ A'!K231&gt;120,15*'1.4 Øvrige forutsetninger'!$C$57+15*'1.4 Øvrige forutsetninger'!$C$58+30*'1.4 Øvrige forutsetninger'!$C$59+60*'1.4 Øvrige forutsetninger'!$C$60+MAXA(0,'1.1 Alternativ A'!K231-120)*'1.4 Øvrige forutsetninger'!$C$61,IF('1.1 Alternativ A'!K231&gt;60,15*'1.4 Øvrige forutsetninger'!$C$57+15*'1.4 Øvrige forutsetninger'!$C$58+30*'1.4 Øvrige forutsetninger'!$C$59+MAXA(0,'1.1 Alternativ A'!K231-60)*'1.4 Øvrige forutsetninger'!$C$60,IF('1.1 Alternativ A'!K231&gt;30,15*'1.4 Øvrige forutsetninger'!$C$57+15*'1.4 Øvrige forutsetninger'!$C$58+MAXA(0,'1.1 Alternativ A'!K231-30)*'1.4 Øvrige forutsetninger'!$C$59,IF('1.1 Alternativ A'!K231&gt;15,15*'1.4 Øvrige forutsetninger'!$C$57+MAXA(0,'1.1 Alternativ A'!K231-15)*'1.4 Øvrige forutsetninger'!$C$58,'1.1 Alternativ A'!K231*'1.4 Øvrige forutsetninger'!$C$57)))),0)</f>
        <v>0</v>
      </c>
      <c r="K41" s="1">
        <f ca="1">IFERROR(IF('1.1 Alternativ A'!L231&gt;120,15*'1.4 Øvrige forutsetninger'!$C$57+15*'1.4 Øvrige forutsetninger'!$C$58+30*'1.4 Øvrige forutsetninger'!$C$59+60*'1.4 Øvrige forutsetninger'!$C$60+MAXA(0,'1.1 Alternativ A'!L231-120)*'1.4 Øvrige forutsetninger'!$C$61,IF('1.1 Alternativ A'!L231&gt;60,15*'1.4 Øvrige forutsetninger'!$C$57+15*'1.4 Øvrige forutsetninger'!$C$58+30*'1.4 Øvrige forutsetninger'!$C$59+MAXA(0,'1.1 Alternativ A'!L231-60)*'1.4 Øvrige forutsetninger'!$C$60,IF('1.1 Alternativ A'!L231&gt;30,15*'1.4 Øvrige forutsetninger'!$C$57+15*'1.4 Øvrige forutsetninger'!$C$58+MAXA(0,'1.1 Alternativ A'!L231-30)*'1.4 Øvrige forutsetninger'!$C$59,IF('1.1 Alternativ A'!L231&gt;15,15*'1.4 Øvrige forutsetninger'!$C$57+MAXA(0,'1.1 Alternativ A'!L231-15)*'1.4 Øvrige forutsetninger'!$C$58,'1.1 Alternativ A'!L231*'1.4 Øvrige forutsetninger'!$C$57)))),0)</f>
        <v>0</v>
      </c>
      <c r="L41" s="1">
        <f ca="1">IFERROR(IF('1.1 Alternativ A'!M231&gt;120,15*'1.4 Øvrige forutsetninger'!$C$57+15*'1.4 Øvrige forutsetninger'!$C$58+30*'1.4 Øvrige forutsetninger'!$C$59+60*'1.4 Øvrige forutsetninger'!$C$60+MAXA(0,'1.1 Alternativ A'!M231-120)*'1.4 Øvrige forutsetninger'!$C$61,IF('1.1 Alternativ A'!M231&gt;60,15*'1.4 Øvrige forutsetninger'!$C$57+15*'1.4 Øvrige forutsetninger'!$C$58+30*'1.4 Øvrige forutsetninger'!$C$59+MAXA(0,'1.1 Alternativ A'!M231-60)*'1.4 Øvrige forutsetninger'!$C$60,IF('1.1 Alternativ A'!M231&gt;30,15*'1.4 Øvrige forutsetninger'!$C$57+15*'1.4 Øvrige forutsetninger'!$C$58+MAXA(0,'1.1 Alternativ A'!M231-30)*'1.4 Øvrige forutsetninger'!$C$59,IF('1.1 Alternativ A'!M231&gt;15,15*'1.4 Øvrige forutsetninger'!$C$57+MAXA(0,'1.1 Alternativ A'!M231-15)*'1.4 Øvrige forutsetninger'!$C$58,'1.1 Alternativ A'!M231*'1.4 Øvrige forutsetninger'!$C$57)))),0)</f>
        <v>0</v>
      </c>
      <c r="M41" s="1">
        <f ca="1">IFERROR(IF('1.1 Alternativ A'!N231&gt;120,15*'1.4 Øvrige forutsetninger'!$C$57+15*'1.4 Øvrige forutsetninger'!$C$58+30*'1.4 Øvrige forutsetninger'!$C$59+60*'1.4 Øvrige forutsetninger'!$C$60+MAXA(0,'1.1 Alternativ A'!N231-120)*'1.4 Øvrige forutsetninger'!$C$61,IF('1.1 Alternativ A'!N231&gt;60,15*'1.4 Øvrige forutsetninger'!$C$57+15*'1.4 Øvrige forutsetninger'!$C$58+30*'1.4 Øvrige forutsetninger'!$C$59+MAXA(0,'1.1 Alternativ A'!N231-60)*'1.4 Øvrige forutsetninger'!$C$60,IF('1.1 Alternativ A'!N231&gt;30,15*'1.4 Øvrige forutsetninger'!$C$57+15*'1.4 Øvrige forutsetninger'!$C$58+MAXA(0,'1.1 Alternativ A'!N231-30)*'1.4 Øvrige forutsetninger'!$C$59,IF('1.1 Alternativ A'!N231&gt;15,15*'1.4 Øvrige forutsetninger'!$C$57+MAXA(0,'1.1 Alternativ A'!N231-15)*'1.4 Øvrige forutsetninger'!$C$58,'1.1 Alternativ A'!N231*'1.4 Øvrige forutsetninger'!$C$57)))),0)</f>
        <v>0</v>
      </c>
      <c r="N41" s="1">
        <f ca="1">IFERROR(IF('1.1 Alternativ A'!O231&gt;120,15*'1.4 Øvrige forutsetninger'!$C$57+15*'1.4 Øvrige forutsetninger'!$C$58+30*'1.4 Øvrige forutsetninger'!$C$59+60*'1.4 Øvrige forutsetninger'!$C$60+MAXA(0,'1.1 Alternativ A'!O231-120)*'1.4 Øvrige forutsetninger'!$C$61,IF('1.1 Alternativ A'!O231&gt;60,15*'1.4 Øvrige forutsetninger'!$C$57+15*'1.4 Øvrige forutsetninger'!$C$58+30*'1.4 Øvrige forutsetninger'!$C$59+MAXA(0,'1.1 Alternativ A'!O231-60)*'1.4 Øvrige forutsetninger'!$C$60,IF('1.1 Alternativ A'!O231&gt;30,15*'1.4 Øvrige forutsetninger'!$C$57+15*'1.4 Øvrige forutsetninger'!$C$58+MAXA(0,'1.1 Alternativ A'!O231-30)*'1.4 Øvrige forutsetninger'!$C$59,IF('1.1 Alternativ A'!O231&gt;15,15*'1.4 Øvrige forutsetninger'!$C$57+MAXA(0,'1.1 Alternativ A'!O231-15)*'1.4 Øvrige forutsetninger'!$C$58,'1.1 Alternativ A'!O231*'1.4 Øvrige forutsetninger'!$C$57)))),0)</f>
        <v>0</v>
      </c>
      <c r="O41" s="1">
        <f ca="1">IFERROR(IF('1.1 Alternativ A'!P231&gt;120,15*'1.4 Øvrige forutsetninger'!$C$57+15*'1.4 Øvrige forutsetninger'!$C$58+30*'1.4 Øvrige forutsetninger'!$C$59+60*'1.4 Øvrige forutsetninger'!$C$60+MAXA(0,'1.1 Alternativ A'!P231-120)*'1.4 Øvrige forutsetninger'!$C$61,IF('1.1 Alternativ A'!P231&gt;60,15*'1.4 Øvrige forutsetninger'!$C$57+15*'1.4 Øvrige forutsetninger'!$C$58+30*'1.4 Øvrige forutsetninger'!$C$59+MAXA(0,'1.1 Alternativ A'!P231-60)*'1.4 Øvrige forutsetninger'!$C$60,IF('1.1 Alternativ A'!P231&gt;30,15*'1.4 Øvrige forutsetninger'!$C$57+15*'1.4 Øvrige forutsetninger'!$C$58+MAXA(0,'1.1 Alternativ A'!P231-30)*'1.4 Øvrige forutsetninger'!$C$59,IF('1.1 Alternativ A'!P231&gt;15,15*'1.4 Øvrige forutsetninger'!$C$57+MAXA(0,'1.1 Alternativ A'!P231-15)*'1.4 Øvrige forutsetninger'!$C$58,'1.1 Alternativ A'!P231*'1.4 Øvrige forutsetninger'!$C$57)))),0)</f>
        <v>0</v>
      </c>
      <c r="P41" s="1">
        <f ca="1">IFERROR(IF('1.1 Alternativ A'!Q231&gt;120,15*'1.4 Øvrige forutsetninger'!$C$57+15*'1.4 Øvrige forutsetninger'!$C$58+30*'1.4 Øvrige forutsetninger'!$C$59+60*'1.4 Øvrige forutsetninger'!$C$60+MAXA(0,'1.1 Alternativ A'!Q231-120)*'1.4 Øvrige forutsetninger'!$C$61,IF('1.1 Alternativ A'!Q231&gt;60,15*'1.4 Øvrige forutsetninger'!$C$57+15*'1.4 Øvrige forutsetninger'!$C$58+30*'1.4 Øvrige forutsetninger'!$C$59+MAXA(0,'1.1 Alternativ A'!Q231-60)*'1.4 Øvrige forutsetninger'!$C$60,IF('1.1 Alternativ A'!Q231&gt;30,15*'1.4 Øvrige forutsetninger'!$C$57+15*'1.4 Øvrige forutsetninger'!$C$58+MAXA(0,'1.1 Alternativ A'!Q231-30)*'1.4 Øvrige forutsetninger'!$C$59,IF('1.1 Alternativ A'!Q231&gt;15,15*'1.4 Øvrige forutsetninger'!$C$57+MAXA(0,'1.1 Alternativ A'!Q231-15)*'1.4 Øvrige forutsetninger'!$C$58,'1.1 Alternativ A'!Q231*'1.4 Øvrige forutsetninger'!$C$57)))),0)</f>
        <v>0</v>
      </c>
      <c r="Q41" s="1">
        <f ca="1">IFERROR(IF('1.1 Alternativ A'!R231&gt;120,15*'1.4 Øvrige forutsetninger'!$C$57+15*'1.4 Øvrige forutsetninger'!$C$58+30*'1.4 Øvrige forutsetninger'!$C$59+60*'1.4 Øvrige forutsetninger'!$C$60+MAXA(0,'1.1 Alternativ A'!R231-120)*'1.4 Øvrige forutsetninger'!$C$61,IF('1.1 Alternativ A'!R231&gt;60,15*'1.4 Øvrige forutsetninger'!$C$57+15*'1.4 Øvrige forutsetninger'!$C$58+30*'1.4 Øvrige forutsetninger'!$C$59+MAXA(0,'1.1 Alternativ A'!R231-60)*'1.4 Øvrige forutsetninger'!$C$60,IF('1.1 Alternativ A'!R231&gt;30,15*'1.4 Øvrige forutsetninger'!$C$57+15*'1.4 Øvrige forutsetninger'!$C$58+MAXA(0,'1.1 Alternativ A'!R231-30)*'1.4 Øvrige forutsetninger'!$C$59,IF('1.1 Alternativ A'!R231&gt;15,15*'1.4 Øvrige forutsetninger'!$C$57+MAXA(0,'1.1 Alternativ A'!R231-15)*'1.4 Øvrige forutsetninger'!$C$58,'1.1 Alternativ A'!R231*'1.4 Øvrige forutsetninger'!$C$57)))),0)</f>
        <v>0</v>
      </c>
      <c r="R41" s="1">
        <f ca="1">IFERROR(IF('1.1 Alternativ A'!S231&gt;120,15*'1.4 Øvrige forutsetninger'!$C$57+15*'1.4 Øvrige forutsetninger'!$C$58+30*'1.4 Øvrige forutsetninger'!$C$59+60*'1.4 Øvrige forutsetninger'!$C$60+MAXA(0,'1.1 Alternativ A'!S231-120)*'1.4 Øvrige forutsetninger'!$C$61,IF('1.1 Alternativ A'!S231&gt;60,15*'1.4 Øvrige forutsetninger'!$C$57+15*'1.4 Øvrige forutsetninger'!$C$58+30*'1.4 Øvrige forutsetninger'!$C$59+MAXA(0,'1.1 Alternativ A'!S231-60)*'1.4 Øvrige forutsetninger'!$C$60,IF('1.1 Alternativ A'!S231&gt;30,15*'1.4 Øvrige forutsetninger'!$C$57+15*'1.4 Øvrige forutsetninger'!$C$58+MAXA(0,'1.1 Alternativ A'!S231-30)*'1.4 Øvrige forutsetninger'!$C$59,IF('1.1 Alternativ A'!S231&gt;15,15*'1.4 Øvrige forutsetninger'!$C$57+MAXA(0,'1.1 Alternativ A'!S231-15)*'1.4 Øvrige forutsetninger'!$C$58,'1.1 Alternativ A'!S231*'1.4 Øvrige forutsetninger'!$C$57)))),0)</f>
        <v>0</v>
      </c>
      <c r="S41" s="1">
        <f ca="1">IFERROR(IF('1.1 Alternativ A'!T231&gt;120,15*'1.4 Øvrige forutsetninger'!$C$57+15*'1.4 Øvrige forutsetninger'!$C$58+30*'1.4 Øvrige forutsetninger'!$C$59+60*'1.4 Øvrige forutsetninger'!$C$60+MAXA(0,'1.1 Alternativ A'!T231-120)*'1.4 Øvrige forutsetninger'!$C$61,IF('1.1 Alternativ A'!T231&gt;60,15*'1.4 Øvrige forutsetninger'!$C$57+15*'1.4 Øvrige forutsetninger'!$C$58+30*'1.4 Øvrige forutsetninger'!$C$59+MAXA(0,'1.1 Alternativ A'!T231-60)*'1.4 Øvrige forutsetninger'!$C$60,IF('1.1 Alternativ A'!T231&gt;30,15*'1.4 Øvrige forutsetninger'!$C$57+15*'1.4 Øvrige forutsetninger'!$C$58+MAXA(0,'1.1 Alternativ A'!T231-30)*'1.4 Øvrige forutsetninger'!$C$59,IF('1.1 Alternativ A'!T231&gt;15,15*'1.4 Øvrige forutsetninger'!$C$57+MAXA(0,'1.1 Alternativ A'!T231-15)*'1.4 Øvrige forutsetninger'!$C$58,'1.1 Alternativ A'!T231*'1.4 Øvrige forutsetninger'!$C$57)))),0)</f>
        <v>0</v>
      </c>
      <c r="T41" s="1">
        <f ca="1">IFERROR(IF('1.1 Alternativ A'!U231&gt;120,15*'1.4 Øvrige forutsetninger'!$C$57+15*'1.4 Øvrige forutsetninger'!$C$58+30*'1.4 Øvrige forutsetninger'!$C$59+60*'1.4 Øvrige forutsetninger'!$C$60+MAXA(0,'1.1 Alternativ A'!U231-120)*'1.4 Øvrige forutsetninger'!$C$61,IF('1.1 Alternativ A'!U231&gt;60,15*'1.4 Øvrige forutsetninger'!$C$57+15*'1.4 Øvrige forutsetninger'!$C$58+30*'1.4 Øvrige forutsetninger'!$C$59+MAXA(0,'1.1 Alternativ A'!U231-60)*'1.4 Øvrige forutsetninger'!$C$60,IF('1.1 Alternativ A'!U231&gt;30,15*'1.4 Øvrige forutsetninger'!$C$57+15*'1.4 Øvrige forutsetninger'!$C$58+MAXA(0,'1.1 Alternativ A'!U231-30)*'1.4 Øvrige forutsetninger'!$C$59,IF('1.1 Alternativ A'!U231&gt;15,15*'1.4 Øvrige forutsetninger'!$C$57+MAXA(0,'1.1 Alternativ A'!U231-15)*'1.4 Øvrige forutsetninger'!$C$58,'1.1 Alternativ A'!U231*'1.4 Øvrige forutsetninger'!$C$57)))),0)</f>
        <v>0</v>
      </c>
      <c r="U41" s="1">
        <f ca="1">IFERROR(IF('1.1 Alternativ A'!V231&gt;120,15*'1.4 Øvrige forutsetninger'!$C$57+15*'1.4 Øvrige forutsetninger'!$C$58+30*'1.4 Øvrige forutsetninger'!$C$59+60*'1.4 Øvrige forutsetninger'!$C$60+MAXA(0,'1.1 Alternativ A'!V231-120)*'1.4 Øvrige forutsetninger'!$C$61,IF('1.1 Alternativ A'!V231&gt;60,15*'1.4 Øvrige forutsetninger'!$C$57+15*'1.4 Øvrige forutsetninger'!$C$58+30*'1.4 Øvrige forutsetninger'!$C$59+MAXA(0,'1.1 Alternativ A'!V231-60)*'1.4 Øvrige forutsetninger'!$C$60,IF('1.1 Alternativ A'!V231&gt;30,15*'1.4 Øvrige forutsetninger'!$C$57+15*'1.4 Øvrige forutsetninger'!$C$58+MAXA(0,'1.1 Alternativ A'!V231-30)*'1.4 Øvrige forutsetninger'!$C$59,IF('1.1 Alternativ A'!V231&gt;15,15*'1.4 Øvrige forutsetninger'!$C$57+MAXA(0,'1.1 Alternativ A'!V231-15)*'1.4 Øvrige forutsetninger'!$C$58,'1.1 Alternativ A'!V231*'1.4 Øvrige forutsetninger'!$C$57)))),0)</f>
        <v>0</v>
      </c>
      <c r="V41" s="1">
        <f ca="1">IFERROR(IF('1.1 Alternativ A'!W231&gt;120,15*'1.4 Øvrige forutsetninger'!$C$57+15*'1.4 Øvrige forutsetninger'!$C$58+30*'1.4 Øvrige forutsetninger'!$C$59+60*'1.4 Øvrige forutsetninger'!$C$60+MAXA(0,'1.1 Alternativ A'!W231-120)*'1.4 Øvrige forutsetninger'!$C$61,IF('1.1 Alternativ A'!W231&gt;60,15*'1.4 Øvrige forutsetninger'!$C$57+15*'1.4 Øvrige forutsetninger'!$C$58+30*'1.4 Øvrige forutsetninger'!$C$59+MAXA(0,'1.1 Alternativ A'!W231-60)*'1.4 Øvrige forutsetninger'!$C$60,IF('1.1 Alternativ A'!W231&gt;30,15*'1.4 Øvrige forutsetninger'!$C$57+15*'1.4 Øvrige forutsetninger'!$C$58+MAXA(0,'1.1 Alternativ A'!W231-30)*'1.4 Øvrige forutsetninger'!$C$59,IF('1.1 Alternativ A'!W231&gt;15,15*'1.4 Øvrige forutsetninger'!$C$57+MAXA(0,'1.1 Alternativ A'!W231-15)*'1.4 Øvrige forutsetninger'!$C$58,'1.1 Alternativ A'!W231*'1.4 Øvrige forutsetninger'!$C$57)))),0)</f>
        <v>0</v>
      </c>
      <c r="W41" s="1">
        <f ca="1">IFERROR(IF('1.1 Alternativ A'!X231&gt;120,15*'1.4 Øvrige forutsetninger'!$C$57+15*'1.4 Øvrige forutsetninger'!$C$58+30*'1.4 Øvrige forutsetninger'!$C$59+60*'1.4 Øvrige forutsetninger'!$C$60+MAXA(0,'1.1 Alternativ A'!X231-120)*'1.4 Øvrige forutsetninger'!$C$61,IF('1.1 Alternativ A'!X231&gt;60,15*'1.4 Øvrige forutsetninger'!$C$57+15*'1.4 Øvrige forutsetninger'!$C$58+30*'1.4 Øvrige forutsetninger'!$C$59+MAXA(0,'1.1 Alternativ A'!X231-60)*'1.4 Øvrige forutsetninger'!$C$60,IF('1.1 Alternativ A'!X231&gt;30,15*'1.4 Øvrige forutsetninger'!$C$57+15*'1.4 Øvrige forutsetninger'!$C$58+MAXA(0,'1.1 Alternativ A'!X231-30)*'1.4 Øvrige forutsetninger'!$C$59,IF('1.1 Alternativ A'!X231&gt;15,15*'1.4 Øvrige forutsetninger'!$C$57+MAXA(0,'1.1 Alternativ A'!X231-15)*'1.4 Øvrige forutsetninger'!$C$58,'1.1 Alternativ A'!X231*'1.4 Øvrige forutsetninger'!$C$57)))),0)</f>
        <v>0</v>
      </c>
      <c r="X41" s="1">
        <f ca="1">IFERROR(IF('1.1 Alternativ A'!Y231&gt;120,15*'1.4 Øvrige forutsetninger'!$C$57+15*'1.4 Øvrige forutsetninger'!$C$58+30*'1.4 Øvrige forutsetninger'!$C$59+60*'1.4 Øvrige forutsetninger'!$C$60+MAXA(0,'1.1 Alternativ A'!Y231-120)*'1.4 Øvrige forutsetninger'!$C$61,IF('1.1 Alternativ A'!Y231&gt;60,15*'1.4 Øvrige forutsetninger'!$C$57+15*'1.4 Øvrige forutsetninger'!$C$58+30*'1.4 Øvrige forutsetninger'!$C$59+MAXA(0,'1.1 Alternativ A'!Y231-60)*'1.4 Øvrige forutsetninger'!$C$60,IF('1.1 Alternativ A'!Y231&gt;30,15*'1.4 Øvrige forutsetninger'!$C$57+15*'1.4 Øvrige forutsetninger'!$C$58+MAXA(0,'1.1 Alternativ A'!Y231-30)*'1.4 Øvrige forutsetninger'!$C$59,IF('1.1 Alternativ A'!Y231&gt;15,15*'1.4 Øvrige forutsetninger'!$C$57+MAXA(0,'1.1 Alternativ A'!Y231-15)*'1.4 Øvrige forutsetninger'!$C$58,'1.1 Alternativ A'!Y231*'1.4 Øvrige forutsetninger'!$C$57)))),0)</f>
        <v>0</v>
      </c>
      <c r="Y41" s="1">
        <f ca="1">IFERROR(IF('1.1 Alternativ A'!Z231&gt;120,15*'1.4 Øvrige forutsetninger'!$C$57+15*'1.4 Øvrige forutsetninger'!$C$58+30*'1.4 Øvrige forutsetninger'!$C$59+60*'1.4 Øvrige forutsetninger'!$C$60+MAXA(0,'1.1 Alternativ A'!Z231-120)*'1.4 Øvrige forutsetninger'!$C$61,IF('1.1 Alternativ A'!Z231&gt;60,15*'1.4 Øvrige forutsetninger'!$C$57+15*'1.4 Øvrige forutsetninger'!$C$58+30*'1.4 Øvrige forutsetninger'!$C$59+MAXA(0,'1.1 Alternativ A'!Z231-60)*'1.4 Øvrige forutsetninger'!$C$60,IF('1.1 Alternativ A'!Z231&gt;30,15*'1.4 Øvrige forutsetninger'!$C$57+15*'1.4 Øvrige forutsetninger'!$C$58+MAXA(0,'1.1 Alternativ A'!Z231-30)*'1.4 Øvrige forutsetninger'!$C$59,IF('1.1 Alternativ A'!Z231&gt;15,15*'1.4 Øvrige forutsetninger'!$C$57+MAXA(0,'1.1 Alternativ A'!Z231-15)*'1.4 Øvrige forutsetninger'!$C$58,'1.1 Alternativ A'!Z231*'1.4 Øvrige forutsetninger'!$C$57)))),0)</f>
        <v>0</v>
      </c>
      <c r="Z41" s="1">
        <f ca="1">IFERROR(IF('1.1 Alternativ A'!AA231&gt;120,15*'1.4 Øvrige forutsetninger'!$C$57+15*'1.4 Øvrige forutsetninger'!$C$58+30*'1.4 Øvrige forutsetninger'!$C$59+60*'1.4 Øvrige forutsetninger'!$C$60+MAXA(0,'1.1 Alternativ A'!AA231-120)*'1.4 Øvrige forutsetninger'!$C$61,IF('1.1 Alternativ A'!AA231&gt;60,15*'1.4 Øvrige forutsetninger'!$C$57+15*'1.4 Øvrige forutsetninger'!$C$58+30*'1.4 Øvrige forutsetninger'!$C$59+MAXA(0,'1.1 Alternativ A'!AA231-60)*'1.4 Øvrige forutsetninger'!$C$60,IF('1.1 Alternativ A'!AA231&gt;30,15*'1.4 Øvrige forutsetninger'!$C$57+15*'1.4 Øvrige forutsetninger'!$C$58+MAXA(0,'1.1 Alternativ A'!AA231-30)*'1.4 Øvrige forutsetninger'!$C$59,IF('1.1 Alternativ A'!AA231&gt;15,15*'1.4 Øvrige forutsetninger'!$C$57+MAXA(0,'1.1 Alternativ A'!AA231-15)*'1.4 Øvrige forutsetninger'!$C$58,'1.1 Alternativ A'!AA231*'1.4 Øvrige forutsetninger'!$C$57)))),0)</f>
        <v>0</v>
      </c>
      <c r="AA41" s="1">
        <f ca="1">IFERROR(IF('1.1 Alternativ A'!AB231&gt;120,15*'1.4 Øvrige forutsetninger'!$C$57+15*'1.4 Øvrige forutsetninger'!$C$58+30*'1.4 Øvrige forutsetninger'!$C$59+60*'1.4 Øvrige forutsetninger'!$C$60+MAXA(0,'1.1 Alternativ A'!AB231-120)*'1.4 Øvrige forutsetninger'!$C$61,IF('1.1 Alternativ A'!AB231&gt;60,15*'1.4 Øvrige forutsetninger'!$C$57+15*'1.4 Øvrige forutsetninger'!$C$58+30*'1.4 Øvrige forutsetninger'!$C$59+MAXA(0,'1.1 Alternativ A'!AB231-60)*'1.4 Øvrige forutsetninger'!$C$60,IF('1.1 Alternativ A'!AB231&gt;30,15*'1.4 Øvrige forutsetninger'!$C$57+15*'1.4 Øvrige forutsetninger'!$C$58+MAXA(0,'1.1 Alternativ A'!AB231-30)*'1.4 Øvrige forutsetninger'!$C$59,IF('1.1 Alternativ A'!AB231&gt;15,15*'1.4 Øvrige forutsetninger'!$C$57+MAXA(0,'1.1 Alternativ A'!AB231-15)*'1.4 Øvrige forutsetninger'!$C$58,'1.1 Alternativ A'!AB231*'1.4 Øvrige forutsetninger'!$C$57)))),0)</f>
        <v>0</v>
      </c>
      <c r="AB41" s="1">
        <f ca="1">IFERROR(IF('1.1 Alternativ A'!AC231&gt;120,15*'1.4 Øvrige forutsetninger'!$C$57+15*'1.4 Øvrige forutsetninger'!$C$58+30*'1.4 Øvrige forutsetninger'!$C$59+60*'1.4 Øvrige forutsetninger'!$C$60+MAXA(0,'1.1 Alternativ A'!AC231-120)*'1.4 Øvrige forutsetninger'!$C$61,IF('1.1 Alternativ A'!AC231&gt;60,15*'1.4 Øvrige forutsetninger'!$C$57+15*'1.4 Øvrige forutsetninger'!$C$58+30*'1.4 Øvrige forutsetninger'!$C$59+MAXA(0,'1.1 Alternativ A'!AC231-60)*'1.4 Øvrige forutsetninger'!$C$60,IF('1.1 Alternativ A'!AC231&gt;30,15*'1.4 Øvrige forutsetninger'!$C$57+15*'1.4 Øvrige forutsetninger'!$C$58+MAXA(0,'1.1 Alternativ A'!AC231-30)*'1.4 Øvrige forutsetninger'!$C$59,IF('1.1 Alternativ A'!AC231&gt;15,15*'1.4 Øvrige forutsetninger'!$C$57+MAXA(0,'1.1 Alternativ A'!AC231-15)*'1.4 Øvrige forutsetninger'!$C$58,'1.1 Alternativ A'!AC231*'1.4 Øvrige forutsetninger'!$C$57)))),0)</f>
        <v>0</v>
      </c>
      <c r="AC41" s="1">
        <f ca="1">IFERROR(IF('1.1 Alternativ A'!AD231&gt;120,15*'1.4 Øvrige forutsetninger'!$C$57+15*'1.4 Øvrige forutsetninger'!$C$58+30*'1.4 Øvrige forutsetninger'!$C$59+60*'1.4 Øvrige forutsetninger'!$C$60+MAXA(0,'1.1 Alternativ A'!AD231-120)*'1.4 Øvrige forutsetninger'!$C$61,IF('1.1 Alternativ A'!AD231&gt;60,15*'1.4 Øvrige forutsetninger'!$C$57+15*'1.4 Øvrige forutsetninger'!$C$58+30*'1.4 Øvrige forutsetninger'!$C$59+MAXA(0,'1.1 Alternativ A'!AD231-60)*'1.4 Øvrige forutsetninger'!$C$60,IF('1.1 Alternativ A'!AD231&gt;30,15*'1.4 Øvrige forutsetninger'!$C$57+15*'1.4 Øvrige forutsetninger'!$C$58+MAXA(0,'1.1 Alternativ A'!AD231-30)*'1.4 Øvrige forutsetninger'!$C$59,IF('1.1 Alternativ A'!AD231&gt;15,15*'1.4 Øvrige forutsetninger'!$C$57+MAXA(0,'1.1 Alternativ A'!AD231-15)*'1.4 Øvrige forutsetninger'!$C$58,'1.1 Alternativ A'!AD231*'1.4 Øvrige forutsetninger'!$C$57)))),0)</f>
        <v>0</v>
      </c>
      <c r="AD41" s="1">
        <f ca="1">IFERROR(IF('1.1 Alternativ A'!AE231&gt;120,15*'1.4 Øvrige forutsetninger'!$C$57+15*'1.4 Øvrige forutsetninger'!$C$58+30*'1.4 Øvrige forutsetninger'!$C$59+60*'1.4 Øvrige forutsetninger'!$C$60+MAXA(0,'1.1 Alternativ A'!AE231-120)*'1.4 Øvrige forutsetninger'!$C$61,IF('1.1 Alternativ A'!AE231&gt;60,15*'1.4 Øvrige forutsetninger'!$C$57+15*'1.4 Øvrige forutsetninger'!$C$58+30*'1.4 Øvrige forutsetninger'!$C$59+MAXA(0,'1.1 Alternativ A'!AE231-60)*'1.4 Øvrige forutsetninger'!$C$60,IF('1.1 Alternativ A'!AE231&gt;30,15*'1.4 Øvrige forutsetninger'!$C$57+15*'1.4 Øvrige forutsetninger'!$C$58+MAXA(0,'1.1 Alternativ A'!AE231-30)*'1.4 Øvrige forutsetninger'!$C$59,IF('1.1 Alternativ A'!AE231&gt;15,15*'1.4 Øvrige forutsetninger'!$C$57+MAXA(0,'1.1 Alternativ A'!AE231-15)*'1.4 Øvrige forutsetninger'!$C$58,'1.1 Alternativ A'!AE231*'1.4 Øvrige forutsetninger'!$C$57)))),0)</f>
        <v>0</v>
      </c>
      <c r="AE41" s="1">
        <f ca="1">IFERROR(IF('1.1 Alternativ A'!AF231&gt;120,15*'1.4 Øvrige forutsetninger'!$C$57+15*'1.4 Øvrige forutsetninger'!$C$58+30*'1.4 Øvrige forutsetninger'!$C$59+60*'1.4 Øvrige forutsetninger'!$C$60+MAXA(0,'1.1 Alternativ A'!AF231-120)*'1.4 Øvrige forutsetninger'!$C$61,IF('1.1 Alternativ A'!AF231&gt;60,15*'1.4 Øvrige forutsetninger'!$C$57+15*'1.4 Øvrige forutsetninger'!$C$58+30*'1.4 Øvrige forutsetninger'!$C$59+MAXA(0,'1.1 Alternativ A'!AF231-60)*'1.4 Øvrige forutsetninger'!$C$60,IF('1.1 Alternativ A'!AF231&gt;30,15*'1.4 Øvrige forutsetninger'!$C$57+15*'1.4 Øvrige forutsetninger'!$C$58+MAXA(0,'1.1 Alternativ A'!AF231-30)*'1.4 Øvrige forutsetninger'!$C$59,IF('1.1 Alternativ A'!AF231&gt;15,15*'1.4 Øvrige forutsetninger'!$C$57+MAXA(0,'1.1 Alternativ A'!AF231-15)*'1.4 Øvrige forutsetninger'!$C$58,'1.1 Alternativ A'!AF231*'1.4 Øvrige forutsetninger'!$C$57)))),0)</f>
        <v>0</v>
      </c>
      <c r="AF41" s="1">
        <f ca="1">IFERROR(IF('1.1 Alternativ A'!AG231&gt;120,15*'1.4 Øvrige forutsetninger'!$C$57+15*'1.4 Øvrige forutsetninger'!$C$58+30*'1.4 Øvrige forutsetninger'!$C$59+60*'1.4 Øvrige forutsetninger'!$C$60+MAXA(0,'1.1 Alternativ A'!AG231-120)*'1.4 Øvrige forutsetninger'!$C$61,IF('1.1 Alternativ A'!AG231&gt;60,15*'1.4 Øvrige forutsetninger'!$C$57+15*'1.4 Øvrige forutsetninger'!$C$58+30*'1.4 Øvrige forutsetninger'!$C$59+MAXA(0,'1.1 Alternativ A'!AG231-60)*'1.4 Øvrige forutsetninger'!$C$60,IF('1.1 Alternativ A'!AG231&gt;30,15*'1.4 Øvrige forutsetninger'!$C$57+15*'1.4 Øvrige forutsetninger'!$C$58+MAXA(0,'1.1 Alternativ A'!AG231-30)*'1.4 Øvrige forutsetninger'!$C$59,IF('1.1 Alternativ A'!AG231&gt;15,15*'1.4 Øvrige forutsetninger'!$C$57+MAXA(0,'1.1 Alternativ A'!AG231-15)*'1.4 Øvrige forutsetninger'!$C$58,'1.1 Alternativ A'!AG231*'1.4 Øvrige forutsetninger'!$C$57)))),0)</f>
        <v>0</v>
      </c>
    </row>
    <row r="42" spans="2:51" x14ac:dyDescent="0.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2:51" x14ac:dyDescent="0.2">
      <c r="Z43"/>
      <c r="AA43"/>
      <c r="AB43"/>
      <c r="AC43"/>
      <c r="AD43"/>
      <c r="AE43"/>
      <c r="AF43"/>
    </row>
    <row r="44" spans="2:51" x14ac:dyDescent="0.2">
      <c r="B44" s="46" t="s">
        <v>464</v>
      </c>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row>
    <row r="45" spans="2:51" x14ac:dyDescent="0.2">
      <c r="B45" s="1"/>
      <c r="C45" s="1" t="str">
        <f>IF('1.1 Alternativ A'!E19&gt;0,'1.1 Alternativ A'!E19,"")</f>
        <v/>
      </c>
      <c r="D45" s="1" t="str">
        <f>IF('1.1 Alternativ A'!F19&gt;0,'1.1 Alternativ A'!F19,"")</f>
        <v/>
      </c>
      <c r="E45" s="1" t="str">
        <f>IF('1.1 Alternativ A'!G19&gt;0,'1.1 Alternativ A'!G19,"")</f>
        <v/>
      </c>
      <c r="F45" s="1" t="str">
        <f>IF('1.1 Alternativ A'!H19&gt;0,'1.1 Alternativ A'!H19,"")</f>
        <v/>
      </c>
      <c r="G45" s="1" t="str">
        <f>IF('1.1 Alternativ A'!I19&gt;0,'1.1 Alternativ A'!I19,"")</f>
        <v/>
      </c>
      <c r="H45" s="1" t="str">
        <f>IF('1.1 Alternativ A'!J19&gt;0,'1.1 Alternativ A'!J19,"")</f>
        <v/>
      </c>
      <c r="I45" s="1" t="str">
        <f>IF('1.1 Alternativ A'!K19&gt;0,'1.1 Alternativ A'!K19,"")</f>
        <v/>
      </c>
      <c r="J45" s="1" t="str">
        <f>IF('1.1 Alternativ A'!L19&gt;0,'1.1 Alternativ A'!L19,"")</f>
        <v/>
      </c>
      <c r="K45" s="1" t="str">
        <f>IF('1.1 Alternativ A'!M19&gt;0,'1.1 Alternativ A'!M19,"")</f>
        <v/>
      </c>
      <c r="L45" s="1" t="str">
        <f>IF('1.1 Alternativ A'!N19&gt;0,'1.1 Alternativ A'!N19,"")</f>
        <v/>
      </c>
      <c r="M45" s="1" t="str">
        <f>IF('1.1 Alternativ A'!O19&gt;0,'1.1 Alternativ A'!O19,"")</f>
        <v/>
      </c>
      <c r="N45" s="1" t="str">
        <f>IF('1.1 Alternativ A'!P19&gt;0,'1.1 Alternativ A'!P19,"")</f>
        <v/>
      </c>
      <c r="O45" s="1" t="str">
        <f>IF('1.1 Alternativ A'!Q19&gt;0,'1.1 Alternativ A'!Q19,"")</f>
        <v/>
      </c>
      <c r="P45" s="1" t="str">
        <f>IF('1.1 Alternativ A'!R19&gt;0,'1.1 Alternativ A'!R19,"")</f>
        <v/>
      </c>
      <c r="Q45" s="1" t="str">
        <f>IF('1.1 Alternativ A'!S19&gt;0,'1.1 Alternativ A'!S19,"")</f>
        <v/>
      </c>
      <c r="R45" s="1" t="str">
        <f>IF('1.1 Alternativ A'!T19&gt;0,'1.1 Alternativ A'!T19,"")</f>
        <v/>
      </c>
      <c r="S45" s="1" t="str">
        <f>IF('1.1 Alternativ A'!U19&gt;0,'1.1 Alternativ A'!U19,"")</f>
        <v/>
      </c>
      <c r="T45" s="1" t="str">
        <f>IF('1.1 Alternativ A'!V19&gt;0,'1.1 Alternativ A'!V19,"")</f>
        <v/>
      </c>
      <c r="U45" s="1" t="str">
        <f>IF('1.1 Alternativ A'!W19&gt;0,'1.1 Alternativ A'!W19,"")</f>
        <v/>
      </c>
      <c r="V45" s="1" t="str">
        <f>IF('1.1 Alternativ A'!X19&gt;0,'1.1 Alternativ A'!X19,"")</f>
        <v/>
      </c>
      <c r="W45" s="1" t="str">
        <f>IF('1.1 Alternativ A'!Y19&gt;0,'1.1 Alternativ A'!Y19,"")</f>
        <v/>
      </c>
      <c r="X45" s="1" t="str">
        <f>IF('1.1 Alternativ A'!Z19&gt;0,'1.1 Alternativ A'!Z19,"")</f>
        <v/>
      </c>
      <c r="Y45" s="1" t="str">
        <f>IF('1.1 Alternativ A'!AA19&gt;0,'1.1 Alternativ A'!AA19,"")</f>
        <v/>
      </c>
      <c r="Z45" s="1" t="str">
        <f>IF('1.1 Alternativ A'!AB19&gt;0,'1.1 Alternativ A'!AB19,"")</f>
        <v/>
      </c>
      <c r="AA45" s="1" t="str">
        <f>IF('1.1 Alternativ A'!AC19&gt;0,'1.1 Alternativ A'!AC19,"")</f>
        <v/>
      </c>
      <c r="AB45" s="1" t="str">
        <f>IF('1.1 Alternativ A'!AD19&gt;0,'1.1 Alternativ A'!AD19,"")</f>
        <v/>
      </c>
      <c r="AC45" s="1" t="str">
        <f>IF('1.1 Alternativ A'!AE19&gt;0,'1.1 Alternativ A'!AE19,"")</f>
        <v/>
      </c>
      <c r="AD45" s="1" t="str">
        <f>IF('1.1 Alternativ A'!AF19&gt;0,'1.1 Alternativ A'!AF19,"")</f>
        <v/>
      </c>
      <c r="AE45" s="1" t="str">
        <f>IF('1.1 Alternativ A'!AG19&gt;0,'1.1 Alternativ A'!AG19,"")</f>
        <v/>
      </c>
      <c r="AF45" s="1" t="str">
        <f>IF('1.1 Alternativ A'!AH19&gt;0,'1.1 Alternativ A'!AH19,"")</f>
        <v/>
      </c>
      <c r="AG45"/>
      <c r="AH45"/>
      <c r="AI45"/>
      <c r="AJ45"/>
      <c r="AK45"/>
      <c r="AL45"/>
      <c r="AM45"/>
      <c r="AN45"/>
      <c r="AO45"/>
      <c r="AP45"/>
      <c r="AQ45"/>
      <c r="AR45"/>
      <c r="AS45"/>
      <c r="AT45"/>
      <c r="AU45"/>
      <c r="AV45"/>
      <c r="AW45"/>
      <c r="AX45"/>
      <c r="AY45"/>
    </row>
    <row r="46" spans="2:51" x14ac:dyDescent="0.2">
      <c r="B46" s="1" t="str">
        <f ca="1">IF(OFFSET('1.1 Alternativ A'!$E$19,0,ROW()-ROW($B$46))&gt;0,OFFSET('1.1 Alternativ A'!$E$19,0,ROW()-ROW($B$46)),"")</f>
        <v/>
      </c>
      <c r="C46" s="1">
        <f ca="1">IFERROR(C216*'2.1 Skjult ventetid person A'!C12,0)</f>
        <v>0</v>
      </c>
      <c r="D46" s="1">
        <f ca="1">IFERROR(D216*'2.1 Skjult ventetid person A'!D12,0)</f>
        <v>0</v>
      </c>
      <c r="E46" s="1">
        <f ca="1">IFERROR(E216*'2.1 Skjult ventetid person A'!E12,0)</f>
        <v>0</v>
      </c>
      <c r="F46" s="1">
        <f ca="1">IFERROR(F216*'2.1 Skjult ventetid person A'!F12,0)</f>
        <v>0</v>
      </c>
      <c r="G46" s="1">
        <f ca="1">IFERROR(G216*'2.1 Skjult ventetid person A'!G12,0)</f>
        <v>0</v>
      </c>
      <c r="H46" s="1">
        <f ca="1">IFERROR(H216*'2.1 Skjult ventetid person A'!H12,0)</f>
        <v>0</v>
      </c>
      <c r="I46" s="1">
        <f ca="1">IFERROR(I216*'2.1 Skjult ventetid person A'!I12,0)</f>
        <v>0</v>
      </c>
      <c r="J46" s="1">
        <f ca="1">IFERROR(J216*'2.1 Skjult ventetid person A'!J12,0)</f>
        <v>0</v>
      </c>
      <c r="K46" s="1">
        <f ca="1">IFERROR(K216*'2.1 Skjult ventetid person A'!K12,0)</f>
        <v>0</v>
      </c>
      <c r="L46" s="1">
        <f ca="1">IFERROR(L216*'2.1 Skjult ventetid person A'!L12,0)</f>
        <v>0</v>
      </c>
      <c r="M46" s="1">
        <f ca="1">IFERROR(M216*'2.1 Skjult ventetid person A'!M12,0)</f>
        <v>0</v>
      </c>
      <c r="N46" s="1">
        <f ca="1">IFERROR(N216*'2.1 Skjult ventetid person A'!N12,0)</f>
        <v>0</v>
      </c>
      <c r="O46" s="1">
        <f ca="1">IFERROR(O216*'2.1 Skjult ventetid person A'!O12,0)</f>
        <v>0</v>
      </c>
      <c r="P46" s="1">
        <f ca="1">IFERROR(P216*'2.1 Skjult ventetid person A'!P12,0)</f>
        <v>0</v>
      </c>
      <c r="Q46" s="1">
        <f ca="1">IFERROR(Q216*'2.1 Skjult ventetid person A'!Q12,0)</f>
        <v>0</v>
      </c>
      <c r="R46" s="1">
        <f ca="1">IFERROR(R216*'2.1 Skjult ventetid person A'!R12,0)</f>
        <v>0</v>
      </c>
      <c r="S46" s="1">
        <f ca="1">IFERROR(S216*'2.1 Skjult ventetid person A'!S12,0)</f>
        <v>0</v>
      </c>
      <c r="T46" s="1">
        <f ca="1">IFERROR(T216*'2.1 Skjult ventetid person A'!T12,0)</f>
        <v>0</v>
      </c>
      <c r="U46" s="1">
        <f ca="1">IFERROR(U216*'2.1 Skjult ventetid person A'!U12,0)</f>
        <v>0</v>
      </c>
      <c r="V46" s="1">
        <f ca="1">IFERROR(V216*'2.1 Skjult ventetid person A'!V12,0)</f>
        <v>0</v>
      </c>
      <c r="W46" s="1">
        <f ca="1">IFERROR(W216*'2.1 Skjult ventetid person A'!W12,0)</f>
        <v>0</v>
      </c>
      <c r="X46" s="1">
        <f ca="1">IFERROR(X216*'2.1 Skjult ventetid person A'!X12,0)</f>
        <v>0</v>
      </c>
      <c r="Y46" s="1">
        <f ca="1">IFERROR(Y216*'2.1 Skjult ventetid person A'!Y12,0)</f>
        <v>0</v>
      </c>
      <c r="Z46" s="1">
        <f ca="1">IFERROR(Z216*'2.1 Skjult ventetid person A'!Z12,0)</f>
        <v>0</v>
      </c>
      <c r="AA46" s="1">
        <f ca="1">IFERROR(AA216*'2.1 Skjult ventetid person A'!AA12,0)</f>
        <v>0</v>
      </c>
      <c r="AB46" s="1">
        <f ca="1">IFERROR(AB216*'2.1 Skjult ventetid person A'!AB12,0)</f>
        <v>0</v>
      </c>
      <c r="AC46" s="1">
        <f ca="1">IFERROR(AC216*'2.1 Skjult ventetid person A'!AC12,0)</f>
        <v>0</v>
      </c>
      <c r="AD46" s="1">
        <f ca="1">IFERROR(AD216*'2.1 Skjult ventetid person A'!AD12,0)</f>
        <v>0</v>
      </c>
      <c r="AE46" s="1">
        <f ca="1">IFERROR(AE216*'2.1 Skjult ventetid person A'!AE12,0)</f>
        <v>0</v>
      </c>
      <c r="AF46" s="1">
        <f ca="1">IFERROR(AF216*'2.1 Skjult ventetid person A'!AF12,0)</f>
        <v>0</v>
      </c>
      <c r="AG46"/>
      <c r="AH46"/>
      <c r="AI46"/>
      <c r="AJ46"/>
      <c r="AK46"/>
      <c r="AL46"/>
      <c r="AM46"/>
      <c r="AN46"/>
      <c r="AO46"/>
      <c r="AP46"/>
      <c r="AQ46"/>
      <c r="AR46"/>
      <c r="AS46"/>
      <c r="AT46"/>
      <c r="AU46"/>
      <c r="AV46"/>
      <c r="AW46"/>
      <c r="AX46"/>
      <c r="AY46"/>
    </row>
    <row r="47" spans="2:51" x14ac:dyDescent="0.2">
      <c r="B47" s="1" t="str">
        <f ca="1">IF(OFFSET('1.1 Alternativ A'!$E$19,0,ROW()-ROW($B$46))&gt;0,OFFSET('1.1 Alternativ A'!$E$19,0,ROW()-ROW($B$46)),"")</f>
        <v/>
      </c>
      <c r="C47" s="1">
        <f ca="1">IFERROR(C217*'2.1 Skjult ventetid person A'!C13,0)</f>
        <v>0</v>
      </c>
      <c r="D47" s="1">
        <f ca="1">IFERROR(D217*'2.1 Skjult ventetid person A'!D13,0)</f>
        <v>0</v>
      </c>
      <c r="E47" s="1">
        <f ca="1">IFERROR(E217*'2.1 Skjult ventetid person A'!E13,0)</f>
        <v>0</v>
      </c>
      <c r="F47" s="1">
        <f ca="1">IFERROR(F217*'2.1 Skjult ventetid person A'!F13,0)</f>
        <v>0</v>
      </c>
      <c r="G47" s="1">
        <f ca="1">IFERROR(G217*'2.1 Skjult ventetid person A'!G13,0)</f>
        <v>0</v>
      </c>
      <c r="H47" s="1">
        <f ca="1">IFERROR(H217*'2.1 Skjult ventetid person A'!H13,0)</f>
        <v>0</v>
      </c>
      <c r="I47" s="1">
        <f ca="1">IFERROR(I217*'2.1 Skjult ventetid person A'!I13,0)</f>
        <v>0</v>
      </c>
      <c r="J47" s="1">
        <f ca="1">IFERROR(J217*'2.1 Skjult ventetid person A'!J13,0)</f>
        <v>0</v>
      </c>
      <c r="K47" s="1">
        <f ca="1">IFERROR(K217*'2.1 Skjult ventetid person A'!K13,0)</f>
        <v>0</v>
      </c>
      <c r="L47" s="1">
        <f ca="1">IFERROR(L217*'2.1 Skjult ventetid person A'!L13,0)</f>
        <v>0</v>
      </c>
      <c r="M47" s="1">
        <f ca="1">IFERROR(M217*'2.1 Skjult ventetid person A'!M13,0)</f>
        <v>0</v>
      </c>
      <c r="N47" s="1">
        <f ca="1">IFERROR(N217*'2.1 Skjult ventetid person A'!N13,0)</f>
        <v>0</v>
      </c>
      <c r="O47" s="1">
        <f ca="1">IFERROR(O217*'2.1 Skjult ventetid person A'!O13,0)</f>
        <v>0</v>
      </c>
      <c r="P47" s="1">
        <f ca="1">IFERROR(P217*'2.1 Skjult ventetid person A'!P13,0)</f>
        <v>0</v>
      </c>
      <c r="Q47" s="1">
        <f ca="1">IFERROR(Q217*'2.1 Skjult ventetid person A'!Q13,0)</f>
        <v>0</v>
      </c>
      <c r="R47" s="1">
        <f ca="1">IFERROR(R217*'2.1 Skjult ventetid person A'!R13,0)</f>
        <v>0</v>
      </c>
      <c r="S47" s="1">
        <f ca="1">IFERROR(S217*'2.1 Skjult ventetid person A'!S13,0)</f>
        <v>0</v>
      </c>
      <c r="T47" s="1">
        <f ca="1">IFERROR(T217*'2.1 Skjult ventetid person A'!T13,0)</f>
        <v>0</v>
      </c>
      <c r="U47" s="1">
        <f ca="1">IFERROR(U217*'2.1 Skjult ventetid person A'!U13,0)</f>
        <v>0</v>
      </c>
      <c r="V47" s="1">
        <f ca="1">IFERROR(V217*'2.1 Skjult ventetid person A'!V13,0)</f>
        <v>0</v>
      </c>
      <c r="W47" s="1">
        <f ca="1">IFERROR(W217*'2.1 Skjult ventetid person A'!W13,0)</f>
        <v>0</v>
      </c>
      <c r="X47" s="1">
        <f ca="1">IFERROR(X217*'2.1 Skjult ventetid person A'!X13,0)</f>
        <v>0</v>
      </c>
      <c r="Y47" s="1">
        <f ca="1">IFERROR(Y217*'2.1 Skjult ventetid person A'!Y13,0)</f>
        <v>0</v>
      </c>
      <c r="Z47" s="1">
        <f ca="1">IFERROR(Z217*'2.1 Skjult ventetid person A'!Z13,0)</f>
        <v>0</v>
      </c>
      <c r="AA47" s="1">
        <f ca="1">IFERROR(AA217*'2.1 Skjult ventetid person A'!AA13,0)</f>
        <v>0</v>
      </c>
      <c r="AB47" s="1">
        <f ca="1">IFERROR(AB217*'2.1 Skjult ventetid person A'!AB13,0)</f>
        <v>0</v>
      </c>
      <c r="AC47" s="1">
        <f ca="1">IFERROR(AC217*'2.1 Skjult ventetid person A'!AC13,0)</f>
        <v>0</v>
      </c>
      <c r="AD47" s="1">
        <f ca="1">IFERROR(AD217*'2.1 Skjult ventetid person A'!AD13,0)</f>
        <v>0</v>
      </c>
      <c r="AE47" s="1">
        <f ca="1">IFERROR(AE217*'2.1 Skjult ventetid person A'!AE13,0)</f>
        <v>0</v>
      </c>
      <c r="AF47" s="1">
        <f ca="1">IFERROR(AF217*'2.1 Skjult ventetid person A'!AF13,0)</f>
        <v>0</v>
      </c>
      <c r="AG47"/>
      <c r="AH47"/>
      <c r="AI47"/>
      <c r="AJ47"/>
      <c r="AK47"/>
      <c r="AL47"/>
      <c r="AM47"/>
      <c r="AN47"/>
      <c r="AO47"/>
      <c r="AP47"/>
      <c r="AQ47"/>
      <c r="AR47"/>
      <c r="AS47"/>
      <c r="AT47"/>
      <c r="AU47"/>
      <c r="AV47"/>
      <c r="AW47"/>
      <c r="AX47"/>
      <c r="AY47"/>
    </row>
    <row r="48" spans="2:51" x14ac:dyDescent="0.2">
      <c r="B48" s="1" t="str">
        <f ca="1">IF(OFFSET('1.1 Alternativ A'!$E$19,0,ROW()-ROW($B$46))&gt;0,OFFSET('1.1 Alternativ A'!$E$19,0,ROW()-ROW($B$46)),"")</f>
        <v/>
      </c>
      <c r="C48" s="1">
        <f ca="1">IFERROR(C218*'2.1 Skjult ventetid person A'!C14,0)</f>
        <v>0</v>
      </c>
      <c r="D48" s="1">
        <f ca="1">IFERROR(D218*'2.1 Skjult ventetid person A'!D14,0)</f>
        <v>0</v>
      </c>
      <c r="E48" s="1">
        <f ca="1">IFERROR(E218*'2.1 Skjult ventetid person A'!E14,0)</f>
        <v>0</v>
      </c>
      <c r="F48" s="1">
        <f ca="1">IFERROR(F218*'2.1 Skjult ventetid person A'!F14,0)</f>
        <v>0</v>
      </c>
      <c r="G48" s="1">
        <f ca="1">IFERROR(G218*'2.1 Skjult ventetid person A'!G14,0)</f>
        <v>0</v>
      </c>
      <c r="H48" s="1">
        <f ca="1">IFERROR(H218*'2.1 Skjult ventetid person A'!H14,0)</f>
        <v>0</v>
      </c>
      <c r="I48" s="1">
        <f ca="1">IFERROR(I218*'2.1 Skjult ventetid person A'!I14,0)</f>
        <v>0</v>
      </c>
      <c r="J48" s="1">
        <f ca="1">IFERROR(J218*'2.1 Skjult ventetid person A'!J14,0)</f>
        <v>0</v>
      </c>
      <c r="K48" s="1">
        <f ca="1">IFERROR(K218*'2.1 Skjult ventetid person A'!K14,0)</f>
        <v>0</v>
      </c>
      <c r="L48" s="1">
        <f ca="1">IFERROR(L218*'2.1 Skjult ventetid person A'!L14,0)</f>
        <v>0</v>
      </c>
      <c r="M48" s="1">
        <f ca="1">IFERROR(M218*'2.1 Skjult ventetid person A'!M14,0)</f>
        <v>0</v>
      </c>
      <c r="N48" s="1">
        <f ca="1">IFERROR(N218*'2.1 Skjult ventetid person A'!N14,0)</f>
        <v>0</v>
      </c>
      <c r="O48" s="1">
        <f ca="1">IFERROR(O218*'2.1 Skjult ventetid person A'!O14,0)</f>
        <v>0</v>
      </c>
      <c r="P48" s="1">
        <f ca="1">IFERROR(P218*'2.1 Skjult ventetid person A'!P14,0)</f>
        <v>0</v>
      </c>
      <c r="Q48" s="1">
        <f ca="1">IFERROR(Q218*'2.1 Skjult ventetid person A'!Q14,0)</f>
        <v>0</v>
      </c>
      <c r="R48" s="1">
        <f ca="1">IFERROR(R218*'2.1 Skjult ventetid person A'!R14,0)</f>
        <v>0</v>
      </c>
      <c r="S48" s="1">
        <f ca="1">IFERROR(S218*'2.1 Skjult ventetid person A'!S14,0)</f>
        <v>0</v>
      </c>
      <c r="T48" s="1">
        <f ca="1">IFERROR(T218*'2.1 Skjult ventetid person A'!T14,0)</f>
        <v>0</v>
      </c>
      <c r="U48" s="1">
        <f ca="1">IFERROR(U218*'2.1 Skjult ventetid person A'!U14,0)</f>
        <v>0</v>
      </c>
      <c r="V48" s="1">
        <f ca="1">IFERROR(V218*'2.1 Skjult ventetid person A'!V14,0)</f>
        <v>0</v>
      </c>
      <c r="W48" s="1">
        <f ca="1">IFERROR(W218*'2.1 Skjult ventetid person A'!W14,0)</f>
        <v>0</v>
      </c>
      <c r="X48" s="1">
        <f ca="1">IFERROR(X218*'2.1 Skjult ventetid person A'!X14,0)</f>
        <v>0</v>
      </c>
      <c r="Y48" s="1">
        <f ca="1">IFERROR(Y218*'2.1 Skjult ventetid person A'!Y14,0)</f>
        <v>0</v>
      </c>
      <c r="Z48" s="1">
        <f ca="1">IFERROR(Z218*'2.1 Skjult ventetid person A'!Z14,0)</f>
        <v>0</v>
      </c>
      <c r="AA48" s="1">
        <f ca="1">IFERROR(AA218*'2.1 Skjult ventetid person A'!AA14,0)</f>
        <v>0</v>
      </c>
      <c r="AB48" s="1">
        <f ca="1">IFERROR(AB218*'2.1 Skjult ventetid person A'!AB14,0)</f>
        <v>0</v>
      </c>
      <c r="AC48" s="1">
        <f ca="1">IFERROR(AC218*'2.1 Skjult ventetid person A'!AC14,0)</f>
        <v>0</v>
      </c>
      <c r="AD48" s="1">
        <f ca="1">IFERROR(AD218*'2.1 Skjult ventetid person A'!AD14,0)</f>
        <v>0</v>
      </c>
      <c r="AE48" s="1">
        <f ca="1">IFERROR(AE218*'2.1 Skjult ventetid person A'!AE14,0)</f>
        <v>0</v>
      </c>
      <c r="AF48" s="1">
        <f ca="1">IFERROR(AF218*'2.1 Skjult ventetid person A'!AF14,0)</f>
        <v>0</v>
      </c>
      <c r="AG48"/>
      <c r="AH48"/>
      <c r="AI48"/>
      <c r="AJ48"/>
      <c r="AK48"/>
      <c r="AL48"/>
      <c r="AM48"/>
      <c r="AN48"/>
      <c r="AO48"/>
      <c r="AP48"/>
      <c r="AQ48"/>
      <c r="AR48"/>
      <c r="AS48"/>
      <c r="AT48"/>
      <c r="AU48"/>
      <c r="AV48"/>
      <c r="AW48"/>
      <c r="AX48"/>
      <c r="AY48"/>
    </row>
    <row r="49" spans="2:51" x14ac:dyDescent="0.2">
      <c r="B49" s="1" t="str">
        <f ca="1">IF(OFFSET('1.1 Alternativ A'!$E$19,0,ROW()-ROW($B$46))&gt;0,OFFSET('1.1 Alternativ A'!$E$19,0,ROW()-ROW($B$46)),"")</f>
        <v/>
      </c>
      <c r="C49" s="1">
        <f ca="1">IFERROR(C219*'2.1 Skjult ventetid person A'!C15,0)</f>
        <v>0</v>
      </c>
      <c r="D49" s="1">
        <f ca="1">IFERROR(D219*'2.1 Skjult ventetid person A'!D15,0)</f>
        <v>0</v>
      </c>
      <c r="E49" s="1">
        <f ca="1">IFERROR(E219*'2.1 Skjult ventetid person A'!E15,0)</f>
        <v>0</v>
      </c>
      <c r="F49" s="1">
        <f ca="1">IFERROR(F219*'2.1 Skjult ventetid person A'!F15,0)</f>
        <v>0</v>
      </c>
      <c r="G49" s="1">
        <f ca="1">IFERROR(G219*'2.1 Skjult ventetid person A'!G15,0)</f>
        <v>0</v>
      </c>
      <c r="H49" s="1">
        <f ca="1">IFERROR(H219*'2.1 Skjult ventetid person A'!H15,0)</f>
        <v>0</v>
      </c>
      <c r="I49" s="1">
        <f ca="1">IFERROR(I219*'2.1 Skjult ventetid person A'!I15,0)</f>
        <v>0</v>
      </c>
      <c r="J49" s="1">
        <f ca="1">IFERROR(J219*'2.1 Skjult ventetid person A'!J15,0)</f>
        <v>0</v>
      </c>
      <c r="K49" s="1">
        <f ca="1">IFERROR(K219*'2.1 Skjult ventetid person A'!K15,0)</f>
        <v>0</v>
      </c>
      <c r="L49" s="1">
        <f ca="1">IFERROR(L219*'2.1 Skjult ventetid person A'!L15,0)</f>
        <v>0</v>
      </c>
      <c r="M49" s="1">
        <f ca="1">IFERROR(M219*'2.1 Skjult ventetid person A'!M15,0)</f>
        <v>0</v>
      </c>
      <c r="N49" s="1">
        <f ca="1">IFERROR(N219*'2.1 Skjult ventetid person A'!N15,0)</f>
        <v>0</v>
      </c>
      <c r="O49" s="1">
        <f ca="1">IFERROR(O219*'2.1 Skjult ventetid person A'!O15,0)</f>
        <v>0</v>
      </c>
      <c r="P49" s="1">
        <f ca="1">IFERROR(P219*'2.1 Skjult ventetid person A'!P15,0)</f>
        <v>0</v>
      </c>
      <c r="Q49" s="1">
        <f ca="1">IFERROR(Q219*'2.1 Skjult ventetid person A'!Q15,0)</f>
        <v>0</v>
      </c>
      <c r="R49" s="1">
        <f ca="1">IFERROR(R219*'2.1 Skjult ventetid person A'!R15,0)</f>
        <v>0</v>
      </c>
      <c r="S49" s="1">
        <f ca="1">IFERROR(S219*'2.1 Skjult ventetid person A'!S15,0)</f>
        <v>0</v>
      </c>
      <c r="T49" s="1">
        <f ca="1">IFERROR(T219*'2.1 Skjult ventetid person A'!T15,0)</f>
        <v>0</v>
      </c>
      <c r="U49" s="1">
        <f ca="1">IFERROR(U219*'2.1 Skjult ventetid person A'!U15,0)</f>
        <v>0</v>
      </c>
      <c r="V49" s="1">
        <f ca="1">IFERROR(V219*'2.1 Skjult ventetid person A'!V15,0)</f>
        <v>0</v>
      </c>
      <c r="W49" s="1">
        <f ca="1">IFERROR(W219*'2.1 Skjult ventetid person A'!W15,0)</f>
        <v>0</v>
      </c>
      <c r="X49" s="1">
        <f ca="1">IFERROR(X219*'2.1 Skjult ventetid person A'!X15,0)</f>
        <v>0</v>
      </c>
      <c r="Y49" s="1">
        <f ca="1">IFERROR(Y219*'2.1 Skjult ventetid person A'!Y15,0)</f>
        <v>0</v>
      </c>
      <c r="Z49" s="1">
        <f ca="1">IFERROR(Z219*'2.1 Skjult ventetid person A'!Z15,0)</f>
        <v>0</v>
      </c>
      <c r="AA49" s="1">
        <f ca="1">IFERROR(AA219*'2.1 Skjult ventetid person A'!AA15,0)</f>
        <v>0</v>
      </c>
      <c r="AB49" s="1">
        <f ca="1">IFERROR(AB219*'2.1 Skjult ventetid person A'!AB15,0)</f>
        <v>0</v>
      </c>
      <c r="AC49" s="1">
        <f ca="1">IFERROR(AC219*'2.1 Skjult ventetid person A'!AC15,0)</f>
        <v>0</v>
      </c>
      <c r="AD49" s="1">
        <f ca="1">IFERROR(AD219*'2.1 Skjult ventetid person A'!AD15,0)</f>
        <v>0</v>
      </c>
      <c r="AE49" s="1">
        <f ca="1">IFERROR(AE219*'2.1 Skjult ventetid person A'!AE15,0)</f>
        <v>0</v>
      </c>
      <c r="AF49" s="1">
        <f ca="1">IFERROR(AF219*'2.1 Skjult ventetid person A'!AF15,0)</f>
        <v>0</v>
      </c>
      <c r="AG49"/>
      <c r="AH49"/>
      <c r="AI49"/>
      <c r="AJ49"/>
      <c r="AK49"/>
      <c r="AL49"/>
      <c r="AM49"/>
      <c r="AN49"/>
      <c r="AO49"/>
      <c r="AP49"/>
      <c r="AQ49"/>
      <c r="AR49"/>
      <c r="AS49"/>
      <c r="AT49"/>
      <c r="AU49"/>
      <c r="AV49"/>
      <c r="AW49"/>
      <c r="AX49"/>
      <c r="AY49"/>
    </row>
    <row r="50" spans="2:51" x14ac:dyDescent="0.2">
      <c r="B50" s="1" t="str">
        <f ca="1">IF(OFFSET('1.1 Alternativ A'!$E$19,0,ROW()-ROW($B$46))&gt;0,OFFSET('1.1 Alternativ A'!$E$19,0,ROW()-ROW($B$46)),"")</f>
        <v/>
      </c>
      <c r="C50" s="1">
        <f ca="1">IFERROR(C220*'2.1 Skjult ventetid person A'!C16,0)</f>
        <v>0</v>
      </c>
      <c r="D50" s="1">
        <f ca="1">IFERROR(D220*'2.1 Skjult ventetid person A'!D16,0)</f>
        <v>0</v>
      </c>
      <c r="E50" s="1">
        <f ca="1">IFERROR(E220*'2.1 Skjult ventetid person A'!E16,0)</f>
        <v>0</v>
      </c>
      <c r="F50" s="1">
        <f ca="1">IFERROR(F220*'2.1 Skjult ventetid person A'!F16,0)</f>
        <v>0</v>
      </c>
      <c r="G50" s="1">
        <f ca="1">IFERROR(G220*'2.1 Skjult ventetid person A'!G16,0)</f>
        <v>0</v>
      </c>
      <c r="H50" s="1">
        <f ca="1">IFERROR(H220*'2.1 Skjult ventetid person A'!H16,0)</f>
        <v>0</v>
      </c>
      <c r="I50" s="1">
        <f ca="1">IFERROR(I220*'2.1 Skjult ventetid person A'!I16,0)</f>
        <v>0</v>
      </c>
      <c r="J50" s="1">
        <f ca="1">IFERROR(J220*'2.1 Skjult ventetid person A'!J16,0)</f>
        <v>0</v>
      </c>
      <c r="K50" s="1">
        <f ca="1">IFERROR(K220*'2.1 Skjult ventetid person A'!K16,0)</f>
        <v>0</v>
      </c>
      <c r="L50" s="1">
        <f ca="1">IFERROR(L220*'2.1 Skjult ventetid person A'!L16,0)</f>
        <v>0</v>
      </c>
      <c r="M50" s="1">
        <f ca="1">IFERROR(M220*'2.1 Skjult ventetid person A'!M16,0)</f>
        <v>0</v>
      </c>
      <c r="N50" s="1">
        <f ca="1">IFERROR(N220*'2.1 Skjult ventetid person A'!N16,0)</f>
        <v>0</v>
      </c>
      <c r="O50" s="1">
        <f ca="1">IFERROR(O220*'2.1 Skjult ventetid person A'!O16,0)</f>
        <v>0</v>
      </c>
      <c r="P50" s="1">
        <f ca="1">IFERROR(P220*'2.1 Skjult ventetid person A'!P16,0)</f>
        <v>0</v>
      </c>
      <c r="Q50" s="1">
        <f ca="1">IFERROR(Q220*'2.1 Skjult ventetid person A'!Q16,0)</f>
        <v>0</v>
      </c>
      <c r="R50" s="1">
        <f ca="1">IFERROR(R220*'2.1 Skjult ventetid person A'!R16,0)</f>
        <v>0</v>
      </c>
      <c r="S50" s="1">
        <f ca="1">IFERROR(S220*'2.1 Skjult ventetid person A'!S16,0)</f>
        <v>0</v>
      </c>
      <c r="T50" s="1">
        <f ca="1">IFERROR(T220*'2.1 Skjult ventetid person A'!T16,0)</f>
        <v>0</v>
      </c>
      <c r="U50" s="1">
        <f ca="1">IFERROR(U220*'2.1 Skjult ventetid person A'!U16,0)</f>
        <v>0</v>
      </c>
      <c r="V50" s="1">
        <f ca="1">IFERROR(V220*'2.1 Skjult ventetid person A'!V16,0)</f>
        <v>0</v>
      </c>
      <c r="W50" s="1">
        <f ca="1">IFERROR(W220*'2.1 Skjult ventetid person A'!W16,0)</f>
        <v>0</v>
      </c>
      <c r="X50" s="1">
        <f ca="1">IFERROR(X220*'2.1 Skjult ventetid person A'!X16,0)</f>
        <v>0</v>
      </c>
      <c r="Y50" s="1">
        <f ca="1">IFERROR(Y220*'2.1 Skjult ventetid person A'!Y16,0)</f>
        <v>0</v>
      </c>
      <c r="Z50" s="1">
        <f ca="1">IFERROR(Z220*'2.1 Skjult ventetid person A'!Z16,0)</f>
        <v>0</v>
      </c>
      <c r="AA50" s="1">
        <f ca="1">IFERROR(AA220*'2.1 Skjult ventetid person A'!AA16,0)</f>
        <v>0</v>
      </c>
      <c r="AB50" s="1">
        <f ca="1">IFERROR(AB220*'2.1 Skjult ventetid person A'!AB16,0)</f>
        <v>0</v>
      </c>
      <c r="AC50" s="1">
        <f ca="1">IFERROR(AC220*'2.1 Skjult ventetid person A'!AC16,0)</f>
        <v>0</v>
      </c>
      <c r="AD50" s="1">
        <f ca="1">IFERROR(AD220*'2.1 Skjult ventetid person A'!AD16,0)</f>
        <v>0</v>
      </c>
      <c r="AE50" s="1">
        <f ca="1">IFERROR(AE220*'2.1 Skjult ventetid person A'!AE16,0)</f>
        <v>0</v>
      </c>
      <c r="AF50" s="1">
        <f ca="1">IFERROR(AF220*'2.1 Skjult ventetid person A'!AF16,0)</f>
        <v>0</v>
      </c>
      <c r="AG50"/>
      <c r="AH50"/>
      <c r="AI50"/>
      <c r="AJ50"/>
      <c r="AK50"/>
      <c r="AL50"/>
      <c r="AM50"/>
      <c r="AN50"/>
      <c r="AO50"/>
      <c r="AP50"/>
      <c r="AQ50"/>
      <c r="AR50"/>
      <c r="AS50"/>
      <c r="AT50"/>
      <c r="AU50"/>
      <c r="AV50"/>
      <c r="AW50"/>
      <c r="AX50"/>
      <c r="AY50"/>
    </row>
    <row r="51" spans="2:51" x14ac:dyDescent="0.2">
      <c r="B51" s="1" t="str">
        <f ca="1">IF(OFFSET('1.1 Alternativ A'!$E$19,0,ROW()-ROW($B$46))&gt;0,OFFSET('1.1 Alternativ A'!$E$19,0,ROW()-ROW($B$46)),"")</f>
        <v/>
      </c>
      <c r="C51" s="1">
        <f ca="1">IFERROR(C221*'2.1 Skjult ventetid person A'!C17,0)</f>
        <v>0</v>
      </c>
      <c r="D51" s="1">
        <f ca="1">IFERROR(D221*'2.1 Skjult ventetid person A'!D17,0)</f>
        <v>0</v>
      </c>
      <c r="E51" s="1">
        <f ca="1">IFERROR(E221*'2.1 Skjult ventetid person A'!E17,0)</f>
        <v>0</v>
      </c>
      <c r="F51" s="1">
        <f ca="1">IFERROR(F221*'2.1 Skjult ventetid person A'!F17,0)</f>
        <v>0</v>
      </c>
      <c r="G51" s="1">
        <f ca="1">IFERROR(G221*'2.1 Skjult ventetid person A'!G17,0)</f>
        <v>0</v>
      </c>
      <c r="H51" s="1">
        <f ca="1">IFERROR(H221*'2.1 Skjult ventetid person A'!H17,0)</f>
        <v>0</v>
      </c>
      <c r="I51" s="1">
        <f ca="1">IFERROR(I221*'2.1 Skjult ventetid person A'!I17,0)</f>
        <v>0</v>
      </c>
      <c r="J51" s="1">
        <f ca="1">IFERROR(J221*'2.1 Skjult ventetid person A'!J17,0)</f>
        <v>0</v>
      </c>
      <c r="K51" s="1">
        <f ca="1">IFERROR(K221*'2.1 Skjult ventetid person A'!K17,0)</f>
        <v>0</v>
      </c>
      <c r="L51" s="1">
        <f ca="1">IFERROR(L221*'2.1 Skjult ventetid person A'!L17,0)</f>
        <v>0</v>
      </c>
      <c r="M51" s="1">
        <f ca="1">IFERROR(M221*'2.1 Skjult ventetid person A'!M17,0)</f>
        <v>0</v>
      </c>
      <c r="N51" s="1">
        <f ca="1">IFERROR(N221*'2.1 Skjult ventetid person A'!N17,0)</f>
        <v>0</v>
      </c>
      <c r="O51" s="1">
        <f ca="1">IFERROR(O221*'2.1 Skjult ventetid person A'!O17,0)</f>
        <v>0</v>
      </c>
      <c r="P51" s="1">
        <f ca="1">IFERROR(P221*'2.1 Skjult ventetid person A'!P17,0)</f>
        <v>0</v>
      </c>
      <c r="Q51" s="1">
        <f ca="1">IFERROR(Q221*'2.1 Skjult ventetid person A'!Q17,0)</f>
        <v>0</v>
      </c>
      <c r="R51" s="1">
        <f ca="1">IFERROR(R221*'2.1 Skjult ventetid person A'!R17,0)</f>
        <v>0</v>
      </c>
      <c r="S51" s="1">
        <f ca="1">IFERROR(S221*'2.1 Skjult ventetid person A'!S17,0)</f>
        <v>0</v>
      </c>
      <c r="T51" s="1">
        <f ca="1">IFERROR(T221*'2.1 Skjult ventetid person A'!T17,0)</f>
        <v>0</v>
      </c>
      <c r="U51" s="1">
        <f ca="1">IFERROR(U221*'2.1 Skjult ventetid person A'!U17,0)</f>
        <v>0</v>
      </c>
      <c r="V51" s="1">
        <f ca="1">IFERROR(V221*'2.1 Skjult ventetid person A'!V17,0)</f>
        <v>0</v>
      </c>
      <c r="W51" s="1">
        <f ca="1">IFERROR(W221*'2.1 Skjult ventetid person A'!W17,0)</f>
        <v>0</v>
      </c>
      <c r="X51" s="1">
        <f ca="1">IFERROR(X221*'2.1 Skjult ventetid person A'!X17,0)</f>
        <v>0</v>
      </c>
      <c r="Y51" s="1">
        <f ca="1">IFERROR(Y221*'2.1 Skjult ventetid person A'!Y17,0)</f>
        <v>0</v>
      </c>
      <c r="Z51" s="1">
        <f ca="1">IFERROR(Z221*'2.1 Skjult ventetid person A'!Z17,0)</f>
        <v>0</v>
      </c>
      <c r="AA51" s="1">
        <f ca="1">IFERROR(AA221*'2.1 Skjult ventetid person A'!AA17,0)</f>
        <v>0</v>
      </c>
      <c r="AB51" s="1">
        <f ca="1">IFERROR(AB221*'2.1 Skjult ventetid person A'!AB17,0)</f>
        <v>0</v>
      </c>
      <c r="AC51" s="1">
        <f ca="1">IFERROR(AC221*'2.1 Skjult ventetid person A'!AC17,0)</f>
        <v>0</v>
      </c>
      <c r="AD51" s="1">
        <f ca="1">IFERROR(AD221*'2.1 Skjult ventetid person A'!AD17,0)</f>
        <v>0</v>
      </c>
      <c r="AE51" s="1">
        <f ca="1">IFERROR(AE221*'2.1 Skjult ventetid person A'!AE17,0)</f>
        <v>0</v>
      </c>
      <c r="AF51" s="1">
        <f ca="1">IFERROR(AF221*'2.1 Skjult ventetid person A'!AF17,0)</f>
        <v>0</v>
      </c>
      <c r="AG51"/>
      <c r="AH51"/>
      <c r="AI51"/>
      <c r="AJ51"/>
      <c r="AK51"/>
      <c r="AL51"/>
      <c r="AM51"/>
      <c r="AN51"/>
      <c r="AO51"/>
      <c r="AP51"/>
      <c r="AQ51"/>
      <c r="AR51"/>
      <c r="AS51"/>
      <c r="AT51"/>
      <c r="AU51"/>
      <c r="AV51"/>
      <c r="AW51"/>
      <c r="AX51"/>
      <c r="AY51"/>
    </row>
    <row r="52" spans="2:51" x14ac:dyDescent="0.2">
      <c r="B52" s="1" t="str">
        <f ca="1">IF(OFFSET('1.1 Alternativ A'!$E$19,0,ROW()-ROW($B$46))&gt;0,OFFSET('1.1 Alternativ A'!$E$19,0,ROW()-ROW($B$46)),"")</f>
        <v/>
      </c>
      <c r="C52" s="1">
        <f ca="1">IFERROR(C222*'2.1 Skjult ventetid person A'!C18,0)</f>
        <v>0</v>
      </c>
      <c r="D52" s="1">
        <f ca="1">IFERROR(D222*'2.1 Skjult ventetid person A'!D18,0)</f>
        <v>0</v>
      </c>
      <c r="E52" s="1">
        <f ca="1">IFERROR(E222*'2.1 Skjult ventetid person A'!E18,0)</f>
        <v>0</v>
      </c>
      <c r="F52" s="1">
        <f ca="1">IFERROR(F222*'2.1 Skjult ventetid person A'!F18,0)</f>
        <v>0</v>
      </c>
      <c r="G52" s="1">
        <f ca="1">IFERROR(G222*'2.1 Skjult ventetid person A'!G18,0)</f>
        <v>0</v>
      </c>
      <c r="H52" s="1">
        <f ca="1">IFERROR(H222*'2.1 Skjult ventetid person A'!H18,0)</f>
        <v>0</v>
      </c>
      <c r="I52" s="1">
        <f ca="1">IFERROR(I222*'2.1 Skjult ventetid person A'!I18,0)</f>
        <v>0</v>
      </c>
      <c r="J52" s="1">
        <f ca="1">IFERROR(J222*'2.1 Skjult ventetid person A'!J18,0)</f>
        <v>0</v>
      </c>
      <c r="K52" s="1">
        <f ca="1">IFERROR(K222*'2.1 Skjult ventetid person A'!K18,0)</f>
        <v>0</v>
      </c>
      <c r="L52" s="1">
        <f ca="1">IFERROR(L222*'2.1 Skjult ventetid person A'!L18,0)</f>
        <v>0</v>
      </c>
      <c r="M52" s="1">
        <f ca="1">IFERROR(M222*'2.1 Skjult ventetid person A'!M18,0)</f>
        <v>0</v>
      </c>
      <c r="N52" s="1">
        <f ca="1">IFERROR(N222*'2.1 Skjult ventetid person A'!N18,0)</f>
        <v>0</v>
      </c>
      <c r="O52" s="1">
        <f ca="1">IFERROR(O222*'2.1 Skjult ventetid person A'!O18,0)</f>
        <v>0</v>
      </c>
      <c r="P52" s="1">
        <f ca="1">IFERROR(P222*'2.1 Skjult ventetid person A'!P18,0)</f>
        <v>0</v>
      </c>
      <c r="Q52" s="1">
        <f ca="1">IFERROR(Q222*'2.1 Skjult ventetid person A'!Q18,0)</f>
        <v>0</v>
      </c>
      <c r="R52" s="1">
        <f ca="1">IFERROR(R222*'2.1 Skjult ventetid person A'!R18,0)</f>
        <v>0</v>
      </c>
      <c r="S52" s="1">
        <f ca="1">IFERROR(S222*'2.1 Skjult ventetid person A'!S18,0)</f>
        <v>0</v>
      </c>
      <c r="T52" s="1">
        <f ca="1">IFERROR(T222*'2.1 Skjult ventetid person A'!T18,0)</f>
        <v>0</v>
      </c>
      <c r="U52" s="1">
        <f ca="1">IFERROR(U222*'2.1 Skjult ventetid person A'!U18,0)</f>
        <v>0</v>
      </c>
      <c r="V52" s="1">
        <f ca="1">IFERROR(V222*'2.1 Skjult ventetid person A'!V18,0)</f>
        <v>0</v>
      </c>
      <c r="W52" s="1">
        <f ca="1">IFERROR(W222*'2.1 Skjult ventetid person A'!W18,0)</f>
        <v>0</v>
      </c>
      <c r="X52" s="1">
        <f ca="1">IFERROR(X222*'2.1 Skjult ventetid person A'!X18,0)</f>
        <v>0</v>
      </c>
      <c r="Y52" s="1">
        <f ca="1">IFERROR(Y222*'2.1 Skjult ventetid person A'!Y18,0)</f>
        <v>0</v>
      </c>
      <c r="Z52" s="1">
        <f ca="1">IFERROR(Z222*'2.1 Skjult ventetid person A'!Z18,0)</f>
        <v>0</v>
      </c>
      <c r="AA52" s="1">
        <f ca="1">IFERROR(AA222*'2.1 Skjult ventetid person A'!AA18,0)</f>
        <v>0</v>
      </c>
      <c r="AB52" s="1">
        <f ca="1">IFERROR(AB222*'2.1 Skjult ventetid person A'!AB18,0)</f>
        <v>0</v>
      </c>
      <c r="AC52" s="1">
        <f ca="1">IFERROR(AC222*'2.1 Skjult ventetid person A'!AC18,0)</f>
        <v>0</v>
      </c>
      <c r="AD52" s="1">
        <f ca="1">IFERROR(AD222*'2.1 Skjult ventetid person A'!AD18,0)</f>
        <v>0</v>
      </c>
      <c r="AE52" s="1">
        <f ca="1">IFERROR(AE222*'2.1 Skjult ventetid person A'!AE18,0)</f>
        <v>0</v>
      </c>
      <c r="AF52" s="1">
        <f ca="1">IFERROR(AF222*'2.1 Skjult ventetid person A'!AF18,0)</f>
        <v>0</v>
      </c>
      <c r="AG52"/>
      <c r="AH52"/>
      <c r="AI52"/>
      <c r="AJ52"/>
      <c r="AK52"/>
      <c r="AL52"/>
      <c r="AM52"/>
      <c r="AN52"/>
      <c r="AO52"/>
      <c r="AP52"/>
      <c r="AQ52"/>
      <c r="AR52"/>
      <c r="AS52"/>
      <c r="AT52"/>
      <c r="AU52"/>
      <c r="AV52"/>
      <c r="AW52"/>
      <c r="AX52"/>
      <c r="AY52"/>
    </row>
    <row r="53" spans="2:51" x14ac:dyDescent="0.2">
      <c r="B53" s="1" t="str">
        <f ca="1">IF(OFFSET('1.1 Alternativ A'!$E$19,0,ROW()-ROW($B$46))&gt;0,OFFSET('1.1 Alternativ A'!$E$19,0,ROW()-ROW($B$46)),"")</f>
        <v/>
      </c>
      <c r="C53" s="1">
        <f ca="1">IFERROR(C223*'2.1 Skjult ventetid person A'!C19,0)</f>
        <v>0</v>
      </c>
      <c r="D53" s="1">
        <f ca="1">IFERROR(D223*'2.1 Skjult ventetid person A'!D19,0)</f>
        <v>0</v>
      </c>
      <c r="E53" s="1">
        <f ca="1">IFERROR(E223*'2.1 Skjult ventetid person A'!E19,0)</f>
        <v>0</v>
      </c>
      <c r="F53" s="1">
        <f ca="1">IFERROR(F223*'2.1 Skjult ventetid person A'!F19,0)</f>
        <v>0</v>
      </c>
      <c r="G53" s="1">
        <f ca="1">IFERROR(G223*'2.1 Skjult ventetid person A'!G19,0)</f>
        <v>0</v>
      </c>
      <c r="H53" s="1">
        <f ca="1">IFERROR(H223*'2.1 Skjult ventetid person A'!H19,0)</f>
        <v>0</v>
      </c>
      <c r="I53" s="1">
        <f ca="1">IFERROR(I223*'2.1 Skjult ventetid person A'!I19,0)</f>
        <v>0</v>
      </c>
      <c r="J53" s="1">
        <f ca="1">IFERROR(J223*'2.1 Skjult ventetid person A'!J19,0)</f>
        <v>0</v>
      </c>
      <c r="K53" s="1">
        <f ca="1">IFERROR(K223*'2.1 Skjult ventetid person A'!K19,0)</f>
        <v>0</v>
      </c>
      <c r="L53" s="1">
        <f ca="1">IFERROR(L223*'2.1 Skjult ventetid person A'!L19,0)</f>
        <v>0</v>
      </c>
      <c r="M53" s="1">
        <f ca="1">IFERROR(M223*'2.1 Skjult ventetid person A'!M19,0)</f>
        <v>0</v>
      </c>
      <c r="N53" s="1">
        <f ca="1">IFERROR(N223*'2.1 Skjult ventetid person A'!N19,0)</f>
        <v>0</v>
      </c>
      <c r="O53" s="1">
        <f ca="1">IFERROR(O223*'2.1 Skjult ventetid person A'!O19,0)</f>
        <v>0</v>
      </c>
      <c r="P53" s="1">
        <f ca="1">IFERROR(P223*'2.1 Skjult ventetid person A'!P19,0)</f>
        <v>0</v>
      </c>
      <c r="Q53" s="1">
        <f ca="1">IFERROR(Q223*'2.1 Skjult ventetid person A'!Q19,0)</f>
        <v>0</v>
      </c>
      <c r="R53" s="1">
        <f ca="1">IFERROR(R223*'2.1 Skjult ventetid person A'!R19,0)</f>
        <v>0</v>
      </c>
      <c r="S53" s="1">
        <f ca="1">IFERROR(S223*'2.1 Skjult ventetid person A'!S19,0)</f>
        <v>0</v>
      </c>
      <c r="T53" s="1">
        <f ca="1">IFERROR(T223*'2.1 Skjult ventetid person A'!T19,0)</f>
        <v>0</v>
      </c>
      <c r="U53" s="1">
        <f ca="1">IFERROR(U223*'2.1 Skjult ventetid person A'!U19,0)</f>
        <v>0</v>
      </c>
      <c r="V53" s="1">
        <f ca="1">IFERROR(V223*'2.1 Skjult ventetid person A'!V19,0)</f>
        <v>0</v>
      </c>
      <c r="W53" s="1">
        <f ca="1">IFERROR(W223*'2.1 Skjult ventetid person A'!W19,0)</f>
        <v>0</v>
      </c>
      <c r="X53" s="1">
        <f ca="1">IFERROR(X223*'2.1 Skjult ventetid person A'!X19,0)</f>
        <v>0</v>
      </c>
      <c r="Y53" s="1">
        <f ca="1">IFERROR(Y223*'2.1 Skjult ventetid person A'!Y19,0)</f>
        <v>0</v>
      </c>
      <c r="Z53" s="1">
        <f ca="1">IFERROR(Z223*'2.1 Skjult ventetid person A'!Z19,0)</f>
        <v>0</v>
      </c>
      <c r="AA53" s="1">
        <f ca="1">IFERROR(AA223*'2.1 Skjult ventetid person A'!AA19,0)</f>
        <v>0</v>
      </c>
      <c r="AB53" s="1">
        <f ca="1">IFERROR(AB223*'2.1 Skjult ventetid person A'!AB19,0)</f>
        <v>0</v>
      </c>
      <c r="AC53" s="1">
        <f ca="1">IFERROR(AC223*'2.1 Skjult ventetid person A'!AC19,0)</f>
        <v>0</v>
      </c>
      <c r="AD53" s="1">
        <f ca="1">IFERROR(AD223*'2.1 Skjult ventetid person A'!AD19,0)</f>
        <v>0</v>
      </c>
      <c r="AE53" s="1">
        <f ca="1">IFERROR(AE223*'2.1 Skjult ventetid person A'!AE19,0)</f>
        <v>0</v>
      </c>
      <c r="AF53" s="1">
        <f ca="1">IFERROR(AF223*'2.1 Skjult ventetid person A'!AF19,0)</f>
        <v>0</v>
      </c>
      <c r="AG53"/>
      <c r="AH53"/>
      <c r="AI53"/>
      <c r="AJ53"/>
      <c r="AK53"/>
      <c r="AL53"/>
      <c r="AM53"/>
      <c r="AN53"/>
      <c r="AO53"/>
      <c r="AP53"/>
      <c r="AQ53"/>
      <c r="AR53"/>
      <c r="AS53"/>
      <c r="AT53"/>
      <c r="AU53"/>
      <c r="AV53"/>
      <c r="AW53"/>
      <c r="AX53"/>
      <c r="AY53"/>
    </row>
    <row r="54" spans="2:51" x14ac:dyDescent="0.2">
      <c r="B54" s="1" t="str">
        <f ca="1">IF(OFFSET('1.1 Alternativ A'!$E$19,0,ROW()-ROW($B$46))&gt;0,OFFSET('1.1 Alternativ A'!$E$19,0,ROW()-ROW($B$46)),"")</f>
        <v/>
      </c>
      <c r="C54" s="1">
        <f ca="1">IFERROR(C224*'2.1 Skjult ventetid person A'!C20,0)</f>
        <v>0</v>
      </c>
      <c r="D54" s="1">
        <f ca="1">IFERROR(D224*'2.1 Skjult ventetid person A'!D20,0)</f>
        <v>0</v>
      </c>
      <c r="E54" s="1">
        <f ca="1">IFERROR(E224*'2.1 Skjult ventetid person A'!E20,0)</f>
        <v>0</v>
      </c>
      <c r="F54" s="1">
        <f ca="1">IFERROR(F224*'2.1 Skjult ventetid person A'!F20,0)</f>
        <v>0</v>
      </c>
      <c r="G54" s="1">
        <f ca="1">IFERROR(G224*'2.1 Skjult ventetid person A'!G20,0)</f>
        <v>0</v>
      </c>
      <c r="H54" s="1">
        <f ca="1">IFERROR(H224*'2.1 Skjult ventetid person A'!H20,0)</f>
        <v>0</v>
      </c>
      <c r="I54" s="1">
        <f ca="1">IFERROR(I224*'2.1 Skjult ventetid person A'!I20,0)</f>
        <v>0</v>
      </c>
      <c r="J54" s="1">
        <f ca="1">IFERROR(J224*'2.1 Skjult ventetid person A'!J20,0)</f>
        <v>0</v>
      </c>
      <c r="K54" s="1">
        <f ca="1">IFERROR(K224*'2.1 Skjult ventetid person A'!K20,0)</f>
        <v>0</v>
      </c>
      <c r="L54" s="1">
        <f ca="1">IFERROR(L224*'2.1 Skjult ventetid person A'!L20,0)</f>
        <v>0</v>
      </c>
      <c r="M54" s="1">
        <f ca="1">IFERROR(M224*'2.1 Skjult ventetid person A'!M20,0)</f>
        <v>0</v>
      </c>
      <c r="N54" s="1">
        <f ca="1">IFERROR(N224*'2.1 Skjult ventetid person A'!N20,0)</f>
        <v>0</v>
      </c>
      <c r="O54" s="1">
        <f ca="1">IFERROR(O224*'2.1 Skjult ventetid person A'!O20,0)</f>
        <v>0</v>
      </c>
      <c r="P54" s="1">
        <f ca="1">IFERROR(P224*'2.1 Skjult ventetid person A'!P20,0)</f>
        <v>0</v>
      </c>
      <c r="Q54" s="1">
        <f ca="1">IFERROR(Q224*'2.1 Skjult ventetid person A'!Q20,0)</f>
        <v>0</v>
      </c>
      <c r="R54" s="1">
        <f ca="1">IFERROR(R224*'2.1 Skjult ventetid person A'!R20,0)</f>
        <v>0</v>
      </c>
      <c r="S54" s="1">
        <f ca="1">IFERROR(S224*'2.1 Skjult ventetid person A'!S20,0)</f>
        <v>0</v>
      </c>
      <c r="T54" s="1">
        <f ca="1">IFERROR(T224*'2.1 Skjult ventetid person A'!T20,0)</f>
        <v>0</v>
      </c>
      <c r="U54" s="1">
        <f ca="1">IFERROR(U224*'2.1 Skjult ventetid person A'!U20,0)</f>
        <v>0</v>
      </c>
      <c r="V54" s="1">
        <f ca="1">IFERROR(V224*'2.1 Skjult ventetid person A'!V20,0)</f>
        <v>0</v>
      </c>
      <c r="W54" s="1">
        <f ca="1">IFERROR(W224*'2.1 Skjult ventetid person A'!W20,0)</f>
        <v>0</v>
      </c>
      <c r="X54" s="1">
        <f ca="1">IFERROR(X224*'2.1 Skjult ventetid person A'!X20,0)</f>
        <v>0</v>
      </c>
      <c r="Y54" s="1">
        <f ca="1">IFERROR(Y224*'2.1 Skjult ventetid person A'!Y20,0)</f>
        <v>0</v>
      </c>
      <c r="Z54" s="1">
        <f ca="1">IFERROR(Z224*'2.1 Skjult ventetid person A'!Z20,0)</f>
        <v>0</v>
      </c>
      <c r="AA54" s="1">
        <f ca="1">IFERROR(AA224*'2.1 Skjult ventetid person A'!AA20,0)</f>
        <v>0</v>
      </c>
      <c r="AB54" s="1">
        <f ca="1">IFERROR(AB224*'2.1 Skjult ventetid person A'!AB20,0)</f>
        <v>0</v>
      </c>
      <c r="AC54" s="1">
        <f ca="1">IFERROR(AC224*'2.1 Skjult ventetid person A'!AC20,0)</f>
        <v>0</v>
      </c>
      <c r="AD54" s="1">
        <f ca="1">IFERROR(AD224*'2.1 Skjult ventetid person A'!AD20,0)</f>
        <v>0</v>
      </c>
      <c r="AE54" s="1">
        <f ca="1">IFERROR(AE224*'2.1 Skjult ventetid person A'!AE20,0)</f>
        <v>0</v>
      </c>
      <c r="AF54" s="1">
        <f ca="1">IFERROR(AF224*'2.1 Skjult ventetid person A'!AF20,0)</f>
        <v>0</v>
      </c>
      <c r="AG54"/>
      <c r="AH54"/>
      <c r="AI54"/>
      <c r="AJ54"/>
      <c r="AK54"/>
      <c r="AL54"/>
      <c r="AM54"/>
      <c r="AN54"/>
      <c r="AO54"/>
      <c r="AP54"/>
      <c r="AQ54"/>
      <c r="AR54"/>
      <c r="AS54"/>
      <c r="AT54"/>
      <c r="AU54"/>
      <c r="AV54"/>
      <c r="AW54"/>
      <c r="AX54"/>
      <c r="AY54"/>
    </row>
    <row r="55" spans="2:51" x14ac:dyDescent="0.2">
      <c r="B55" s="1" t="str">
        <f ca="1">IF(OFFSET('1.1 Alternativ A'!$E$19,0,ROW()-ROW($B$46))&gt;0,OFFSET('1.1 Alternativ A'!$E$19,0,ROW()-ROW($B$46)),"")</f>
        <v/>
      </c>
      <c r="C55" s="1">
        <f ca="1">IFERROR(C225*'2.1 Skjult ventetid person A'!C21,0)</f>
        <v>0</v>
      </c>
      <c r="D55" s="1">
        <f ca="1">IFERROR(D225*'2.1 Skjult ventetid person A'!D21,0)</f>
        <v>0</v>
      </c>
      <c r="E55" s="1">
        <f ca="1">IFERROR(E225*'2.1 Skjult ventetid person A'!E21,0)</f>
        <v>0</v>
      </c>
      <c r="F55" s="1">
        <f ca="1">IFERROR(F225*'2.1 Skjult ventetid person A'!F21,0)</f>
        <v>0</v>
      </c>
      <c r="G55" s="1">
        <f ca="1">IFERROR(G225*'2.1 Skjult ventetid person A'!G21,0)</f>
        <v>0</v>
      </c>
      <c r="H55" s="1">
        <f ca="1">IFERROR(H225*'2.1 Skjult ventetid person A'!H21,0)</f>
        <v>0</v>
      </c>
      <c r="I55" s="1">
        <f ca="1">IFERROR(I225*'2.1 Skjult ventetid person A'!I21,0)</f>
        <v>0</v>
      </c>
      <c r="J55" s="1">
        <f ca="1">IFERROR(J225*'2.1 Skjult ventetid person A'!J21,0)</f>
        <v>0</v>
      </c>
      <c r="K55" s="1">
        <f ca="1">IFERROR(K225*'2.1 Skjult ventetid person A'!K21,0)</f>
        <v>0</v>
      </c>
      <c r="L55" s="1">
        <f ca="1">IFERROR(L225*'2.1 Skjult ventetid person A'!L21,0)</f>
        <v>0</v>
      </c>
      <c r="M55" s="1">
        <f ca="1">IFERROR(M225*'2.1 Skjult ventetid person A'!M21,0)</f>
        <v>0</v>
      </c>
      <c r="N55" s="1">
        <f ca="1">IFERROR(N225*'2.1 Skjult ventetid person A'!N21,0)</f>
        <v>0</v>
      </c>
      <c r="O55" s="1">
        <f ca="1">IFERROR(O225*'2.1 Skjult ventetid person A'!O21,0)</f>
        <v>0</v>
      </c>
      <c r="P55" s="1">
        <f ca="1">IFERROR(P225*'2.1 Skjult ventetid person A'!P21,0)</f>
        <v>0</v>
      </c>
      <c r="Q55" s="1">
        <f ca="1">IFERROR(Q225*'2.1 Skjult ventetid person A'!Q21,0)</f>
        <v>0</v>
      </c>
      <c r="R55" s="1">
        <f ca="1">IFERROR(R225*'2.1 Skjult ventetid person A'!R21,0)</f>
        <v>0</v>
      </c>
      <c r="S55" s="1">
        <f ca="1">IFERROR(S225*'2.1 Skjult ventetid person A'!S21,0)</f>
        <v>0</v>
      </c>
      <c r="T55" s="1">
        <f ca="1">IFERROR(T225*'2.1 Skjult ventetid person A'!T21,0)</f>
        <v>0</v>
      </c>
      <c r="U55" s="1">
        <f ca="1">IFERROR(U225*'2.1 Skjult ventetid person A'!U21,0)</f>
        <v>0</v>
      </c>
      <c r="V55" s="1">
        <f ca="1">IFERROR(V225*'2.1 Skjult ventetid person A'!V21,0)</f>
        <v>0</v>
      </c>
      <c r="W55" s="1">
        <f ca="1">IFERROR(W225*'2.1 Skjult ventetid person A'!W21,0)</f>
        <v>0</v>
      </c>
      <c r="X55" s="1">
        <f ca="1">IFERROR(X225*'2.1 Skjult ventetid person A'!X21,0)</f>
        <v>0</v>
      </c>
      <c r="Y55" s="1">
        <f ca="1">IFERROR(Y225*'2.1 Skjult ventetid person A'!Y21,0)</f>
        <v>0</v>
      </c>
      <c r="Z55" s="1">
        <f ca="1">IFERROR(Z225*'2.1 Skjult ventetid person A'!Z21,0)</f>
        <v>0</v>
      </c>
      <c r="AA55" s="1">
        <f ca="1">IFERROR(AA225*'2.1 Skjult ventetid person A'!AA21,0)</f>
        <v>0</v>
      </c>
      <c r="AB55" s="1">
        <f ca="1">IFERROR(AB225*'2.1 Skjult ventetid person A'!AB21,0)</f>
        <v>0</v>
      </c>
      <c r="AC55" s="1">
        <f ca="1">IFERROR(AC225*'2.1 Skjult ventetid person A'!AC21,0)</f>
        <v>0</v>
      </c>
      <c r="AD55" s="1">
        <f ca="1">IFERROR(AD225*'2.1 Skjult ventetid person A'!AD21,0)</f>
        <v>0</v>
      </c>
      <c r="AE55" s="1">
        <f ca="1">IFERROR(AE225*'2.1 Skjult ventetid person A'!AE21,0)</f>
        <v>0</v>
      </c>
      <c r="AF55" s="1">
        <f ca="1">IFERROR(AF225*'2.1 Skjult ventetid person A'!AF21,0)</f>
        <v>0</v>
      </c>
      <c r="AG55"/>
      <c r="AH55"/>
      <c r="AI55"/>
      <c r="AJ55"/>
      <c r="AK55"/>
      <c r="AL55"/>
      <c r="AM55"/>
      <c r="AN55"/>
      <c r="AO55"/>
      <c r="AP55"/>
      <c r="AQ55"/>
      <c r="AR55"/>
      <c r="AS55"/>
      <c r="AT55"/>
      <c r="AU55"/>
      <c r="AV55"/>
      <c r="AW55"/>
      <c r="AX55"/>
      <c r="AY55"/>
    </row>
    <row r="56" spans="2:51" x14ac:dyDescent="0.2">
      <c r="B56" s="1" t="str">
        <f ca="1">IF(OFFSET('1.1 Alternativ A'!$E$19,0,ROW()-ROW($B$46))&gt;0,OFFSET('1.1 Alternativ A'!$E$19,0,ROW()-ROW($B$46)),"")</f>
        <v/>
      </c>
      <c r="C56" s="1">
        <f ca="1">IFERROR(C226*'2.1 Skjult ventetid person A'!C22,0)</f>
        <v>0</v>
      </c>
      <c r="D56" s="1">
        <f ca="1">IFERROR(D226*'2.1 Skjult ventetid person A'!D22,0)</f>
        <v>0</v>
      </c>
      <c r="E56" s="1">
        <f ca="1">IFERROR(E226*'2.1 Skjult ventetid person A'!E22,0)</f>
        <v>0</v>
      </c>
      <c r="F56" s="1">
        <f ca="1">IFERROR(F226*'2.1 Skjult ventetid person A'!F22,0)</f>
        <v>0</v>
      </c>
      <c r="G56" s="1">
        <f ca="1">IFERROR(G226*'2.1 Skjult ventetid person A'!G22,0)</f>
        <v>0</v>
      </c>
      <c r="H56" s="1">
        <f ca="1">IFERROR(H226*'2.1 Skjult ventetid person A'!H22,0)</f>
        <v>0</v>
      </c>
      <c r="I56" s="1">
        <f ca="1">IFERROR(I226*'2.1 Skjult ventetid person A'!I22,0)</f>
        <v>0</v>
      </c>
      <c r="J56" s="1">
        <f ca="1">IFERROR(J226*'2.1 Skjult ventetid person A'!J22,0)</f>
        <v>0</v>
      </c>
      <c r="K56" s="1">
        <f ca="1">IFERROR(K226*'2.1 Skjult ventetid person A'!K22,0)</f>
        <v>0</v>
      </c>
      <c r="L56" s="1">
        <f ca="1">IFERROR(L226*'2.1 Skjult ventetid person A'!L22,0)</f>
        <v>0</v>
      </c>
      <c r="M56" s="1">
        <f ca="1">IFERROR(M226*'2.1 Skjult ventetid person A'!M22,0)</f>
        <v>0</v>
      </c>
      <c r="N56" s="1">
        <f ca="1">IFERROR(N226*'2.1 Skjult ventetid person A'!N22,0)</f>
        <v>0</v>
      </c>
      <c r="O56" s="1">
        <f ca="1">IFERROR(O226*'2.1 Skjult ventetid person A'!O22,0)</f>
        <v>0</v>
      </c>
      <c r="P56" s="1">
        <f ca="1">IFERROR(P226*'2.1 Skjult ventetid person A'!P22,0)</f>
        <v>0</v>
      </c>
      <c r="Q56" s="1">
        <f ca="1">IFERROR(Q226*'2.1 Skjult ventetid person A'!Q22,0)</f>
        <v>0</v>
      </c>
      <c r="R56" s="1">
        <f ca="1">IFERROR(R226*'2.1 Skjult ventetid person A'!R22,0)</f>
        <v>0</v>
      </c>
      <c r="S56" s="1">
        <f ca="1">IFERROR(S226*'2.1 Skjult ventetid person A'!S22,0)</f>
        <v>0</v>
      </c>
      <c r="T56" s="1">
        <f ca="1">IFERROR(T226*'2.1 Skjult ventetid person A'!T22,0)</f>
        <v>0</v>
      </c>
      <c r="U56" s="1">
        <f ca="1">IFERROR(U226*'2.1 Skjult ventetid person A'!U22,0)</f>
        <v>0</v>
      </c>
      <c r="V56" s="1">
        <f ca="1">IFERROR(V226*'2.1 Skjult ventetid person A'!V22,0)</f>
        <v>0</v>
      </c>
      <c r="W56" s="1">
        <f ca="1">IFERROR(W226*'2.1 Skjult ventetid person A'!W22,0)</f>
        <v>0</v>
      </c>
      <c r="X56" s="1">
        <f ca="1">IFERROR(X226*'2.1 Skjult ventetid person A'!X22,0)</f>
        <v>0</v>
      </c>
      <c r="Y56" s="1">
        <f ca="1">IFERROR(Y226*'2.1 Skjult ventetid person A'!Y22,0)</f>
        <v>0</v>
      </c>
      <c r="Z56" s="1">
        <f ca="1">IFERROR(Z226*'2.1 Skjult ventetid person A'!Z22,0)</f>
        <v>0</v>
      </c>
      <c r="AA56" s="1">
        <f ca="1">IFERROR(AA226*'2.1 Skjult ventetid person A'!AA22,0)</f>
        <v>0</v>
      </c>
      <c r="AB56" s="1">
        <f ca="1">IFERROR(AB226*'2.1 Skjult ventetid person A'!AB22,0)</f>
        <v>0</v>
      </c>
      <c r="AC56" s="1">
        <f ca="1">IFERROR(AC226*'2.1 Skjult ventetid person A'!AC22,0)</f>
        <v>0</v>
      </c>
      <c r="AD56" s="1">
        <f ca="1">IFERROR(AD226*'2.1 Skjult ventetid person A'!AD22,0)</f>
        <v>0</v>
      </c>
      <c r="AE56" s="1">
        <f ca="1">IFERROR(AE226*'2.1 Skjult ventetid person A'!AE22,0)</f>
        <v>0</v>
      </c>
      <c r="AF56" s="1">
        <f ca="1">IFERROR(AF226*'2.1 Skjult ventetid person A'!AF22,0)</f>
        <v>0</v>
      </c>
      <c r="AG56"/>
      <c r="AH56"/>
      <c r="AI56"/>
      <c r="AJ56"/>
      <c r="AK56"/>
      <c r="AL56"/>
      <c r="AM56"/>
      <c r="AN56"/>
      <c r="AO56"/>
      <c r="AP56"/>
      <c r="AQ56"/>
      <c r="AR56"/>
      <c r="AS56"/>
      <c r="AT56"/>
      <c r="AU56"/>
      <c r="AV56"/>
      <c r="AW56"/>
      <c r="AX56"/>
      <c r="AY56"/>
    </row>
    <row r="57" spans="2:51" x14ac:dyDescent="0.2">
      <c r="B57" s="1" t="str">
        <f ca="1">IF(OFFSET('1.1 Alternativ A'!$E$19,0,ROW()-ROW($B$46))&gt;0,OFFSET('1.1 Alternativ A'!$E$19,0,ROW()-ROW($B$46)),"")</f>
        <v/>
      </c>
      <c r="C57" s="1">
        <f ca="1">IFERROR(C227*'2.1 Skjult ventetid person A'!C23,0)</f>
        <v>0</v>
      </c>
      <c r="D57" s="1">
        <f ca="1">IFERROR(D227*'2.1 Skjult ventetid person A'!D23,0)</f>
        <v>0</v>
      </c>
      <c r="E57" s="1">
        <f ca="1">IFERROR(E227*'2.1 Skjult ventetid person A'!E23,0)</f>
        <v>0</v>
      </c>
      <c r="F57" s="1">
        <f ca="1">IFERROR(F227*'2.1 Skjult ventetid person A'!F23,0)</f>
        <v>0</v>
      </c>
      <c r="G57" s="1">
        <f ca="1">IFERROR(G227*'2.1 Skjult ventetid person A'!G23,0)</f>
        <v>0</v>
      </c>
      <c r="H57" s="1">
        <f ca="1">IFERROR(H227*'2.1 Skjult ventetid person A'!H23,0)</f>
        <v>0</v>
      </c>
      <c r="I57" s="1">
        <f ca="1">IFERROR(I227*'2.1 Skjult ventetid person A'!I23,0)</f>
        <v>0</v>
      </c>
      <c r="J57" s="1">
        <f ca="1">IFERROR(J227*'2.1 Skjult ventetid person A'!J23,0)</f>
        <v>0</v>
      </c>
      <c r="K57" s="1">
        <f ca="1">IFERROR(K227*'2.1 Skjult ventetid person A'!K23,0)</f>
        <v>0</v>
      </c>
      <c r="L57" s="1">
        <f ca="1">IFERROR(L227*'2.1 Skjult ventetid person A'!L23,0)</f>
        <v>0</v>
      </c>
      <c r="M57" s="1">
        <f ca="1">IFERROR(M227*'2.1 Skjult ventetid person A'!M23,0)</f>
        <v>0</v>
      </c>
      <c r="N57" s="1">
        <f ca="1">IFERROR(N227*'2.1 Skjult ventetid person A'!N23,0)</f>
        <v>0</v>
      </c>
      <c r="O57" s="1">
        <f ca="1">IFERROR(O227*'2.1 Skjult ventetid person A'!O23,0)</f>
        <v>0</v>
      </c>
      <c r="P57" s="1">
        <f ca="1">IFERROR(P227*'2.1 Skjult ventetid person A'!P23,0)</f>
        <v>0</v>
      </c>
      <c r="Q57" s="1">
        <f ca="1">IFERROR(Q227*'2.1 Skjult ventetid person A'!Q23,0)</f>
        <v>0</v>
      </c>
      <c r="R57" s="1">
        <f ca="1">IFERROR(R227*'2.1 Skjult ventetid person A'!R23,0)</f>
        <v>0</v>
      </c>
      <c r="S57" s="1">
        <f ca="1">IFERROR(S227*'2.1 Skjult ventetid person A'!S23,0)</f>
        <v>0</v>
      </c>
      <c r="T57" s="1">
        <f ca="1">IFERROR(T227*'2.1 Skjult ventetid person A'!T23,0)</f>
        <v>0</v>
      </c>
      <c r="U57" s="1">
        <f ca="1">IFERROR(U227*'2.1 Skjult ventetid person A'!U23,0)</f>
        <v>0</v>
      </c>
      <c r="V57" s="1">
        <f ca="1">IFERROR(V227*'2.1 Skjult ventetid person A'!V23,0)</f>
        <v>0</v>
      </c>
      <c r="W57" s="1">
        <f ca="1">IFERROR(W227*'2.1 Skjult ventetid person A'!W23,0)</f>
        <v>0</v>
      </c>
      <c r="X57" s="1">
        <f ca="1">IFERROR(X227*'2.1 Skjult ventetid person A'!X23,0)</f>
        <v>0</v>
      </c>
      <c r="Y57" s="1">
        <f ca="1">IFERROR(Y227*'2.1 Skjult ventetid person A'!Y23,0)</f>
        <v>0</v>
      </c>
      <c r="Z57" s="1">
        <f ca="1">IFERROR(Z227*'2.1 Skjult ventetid person A'!Z23,0)</f>
        <v>0</v>
      </c>
      <c r="AA57" s="1">
        <f ca="1">IFERROR(AA227*'2.1 Skjult ventetid person A'!AA23,0)</f>
        <v>0</v>
      </c>
      <c r="AB57" s="1">
        <f ca="1">IFERROR(AB227*'2.1 Skjult ventetid person A'!AB23,0)</f>
        <v>0</v>
      </c>
      <c r="AC57" s="1">
        <f ca="1">IFERROR(AC227*'2.1 Skjult ventetid person A'!AC23,0)</f>
        <v>0</v>
      </c>
      <c r="AD57" s="1">
        <f ca="1">IFERROR(AD227*'2.1 Skjult ventetid person A'!AD23,0)</f>
        <v>0</v>
      </c>
      <c r="AE57" s="1">
        <f ca="1">IFERROR(AE227*'2.1 Skjult ventetid person A'!AE23,0)</f>
        <v>0</v>
      </c>
      <c r="AF57" s="1">
        <f ca="1">IFERROR(AF227*'2.1 Skjult ventetid person A'!AF23,0)</f>
        <v>0</v>
      </c>
      <c r="AG57"/>
      <c r="AH57"/>
      <c r="AI57"/>
      <c r="AJ57"/>
      <c r="AK57"/>
      <c r="AL57"/>
      <c r="AM57"/>
      <c r="AN57"/>
      <c r="AO57"/>
      <c r="AP57"/>
      <c r="AQ57"/>
      <c r="AR57"/>
      <c r="AS57"/>
      <c r="AT57"/>
      <c r="AU57"/>
      <c r="AV57"/>
      <c r="AW57"/>
      <c r="AX57"/>
      <c r="AY57"/>
    </row>
    <row r="58" spans="2:51" x14ac:dyDescent="0.2">
      <c r="B58" s="1" t="str">
        <f ca="1">IF(OFFSET('1.1 Alternativ A'!$E$19,0,ROW()-ROW($B$46))&gt;0,OFFSET('1.1 Alternativ A'!$E$19,0,ROW()-ROW($B$46)),"")</f>
        <v/>
      </c>
      <c r="C58" s="1">
        <f ca="1">IFERROR(C228*'2.1 Skjult ventetid person A'!C24,0)</f>
        <v>0</v>
      </c>
      <c r="D58" s="1">
        <f ca="1">IFERROR(D228*'2.1 Skjult ventetid person A'!D24,0)</f>
        <v>0</v>
      </c>
      <c r="E58" s="1">
        <f ca="1">IFERROR(E228*'2.1 Skjult ventetid person A'!E24,0)</f>
        <v>0</v>
      </c>
      <c r="F58" s="1">
        <f ca="1">IFERROR(F228*'2.1 Skjult ventetid person A'!F24,0)</f>
        <v>0</v>
      </c>
      <c r="G58" s="1">
        <f ca="1">IFERROR(G228*'2.1 Skjult ventetid person A'!G24,0)</f>
        <v>0</v>
      </c>
      <c r="H58" s="1">
        <f ca="1">IFERROR(H228*'2.1 Skjult ventetid person A'!H24,0)</f>
        <v>0</v>
      </c>
      <c r="I58" s="1">
        <f ca="1">IFERROR(I228*'2.1 Skjult ventetid person A'!I24,0)</f>
        <v>0</v>
      </c>
      <c r="J58" s="1">
        <f ca="1">IFERROR(J228*'2.1 Skjult ventetid person A'!J24,0)</f>
        <v>0</v>
      </c>
      <c r="K58" s="1">
        <f ca="1">IFERROR(K228*'2.1 Skjult ventetid person A'!K24,0)</f>
        <v>0</v>
      </c>
      <c r="L58" s="1">
        <f ca="1">IFERROR(L228*'2.1 Skjult ventetid person A'!L24,0)</f>
        <v>0</v>
      </c>
      <c r="M58" s="1">
        <f ca="1">IFERROR(M228*'2.1 Skjult ventetid person A'!M24,0)</f>
        <v>0</v>
      </c>
      <c r="N58" s="1">
        <f ca="1">IFERROR(N228*'2.1 Skjult ventetid person A'!N24,0)</f>
        <v>0</v>
      </c>
      <c r="O58" s="1">
        <f ca="1">IFERROR(O228*'2.1 Skjult ventetid person A'!O24,0)</f>
        <v>0</v>
      </c>
      <c r="P58" s="1">
        <f ca="1">IFERROR(P228*'2.1 Skjult ventetid person A'!P24,0)</f>
        <v>0</v>
      </c>
      <c r="Q58" s="1">
        <f ca="1">IFERROR(Q228*'2.1 Skjult ventetid person A'!Q24,0)</f>
        <v>0</v>
      </c>
      <c r="R58" s="1">
        <f ca="1">IFERROR(R228*'2.1 Skjult ventetid person A'!R24,0)</f>
        <v>0</v>
      </c>
      <c r="S58" s="1">
        <f ca="1">IFERROR(S228*'2.1 Skjult ventetid person A'!S24,0)</f>
        <v>0</v>
      </c>
      <c r="T58" s="1">
        <f ca="1">IFERROR(T228*'2.1 Skjult ventetid person A'!T24,0)</f>
        <v>0</v>
      </c>
      <c r="U58" s="1">
        <f ca="1">IFERROR(U228*'2.1 Skjult ventetid person A'!U24,0)</f>
        <v>0</v>
      </c>
      <c r="V58" s="1">
        <f ca="1">IFERROR(V228*'2.1 Skjult ventetid person A'!V24,0)</f>
        <v>0</v>
      </c>
      <c r="W58" s="1">
        <f ca="1">IFERROR(W228*'2.1 Skjult ventetid person A'!W24,0)</f>
        <v>0</v>
      </c>
      <c r="X58" s="1">
        <f ca="1">IFERROR(X228*'2.1 Skjult ventetid person A'!X24,0)</f>
        <v>0</v>
      </c>
      <c r="Y58" s="1">
        <f ca="1">IFERROR(Y228*'2.1 Skjult ventetid person A'!Y24,0)</f>
        <v>0</v>
      </c>
      <c r="Z58" s="1">
        <f ca="1">IFERROR(Z228*'2.1 Skjult ventetid person A'!Z24,0)</f>
        <v>0</v>
      </c>
      <c r="AA58" s="1">
        <f ca="1">IFERROR(AA228*'2.1 Skjult ventetid person A'!AA24,0)</f>
        <v>0</v>
      </c>
      <c r="AB58" s="1">
        <f ca="1">IFERROR(AB228*'2.1 Skjult ventetid person A'!AB24,0)</f>
        <v>0</v>
      </c>
      <c r="AC58" s="1">
        <f ca="1">IFERROR(AC228*'2.1 Skjult ventetid person A'!AC24,0)</f>
        <v>0</v>
      </c>
      <c r="AD58" s="1">
        <f ca="1">IFERROR(AD228*'2.1 Skjult ventetid person A'!AD24,0)</f>
        <v>0</v>
      </c>
      <c r="AE58" s="1">
        <f ca="1">IFERROR(AE228*'2.1 Skjult ventetid person A'!AE24,0)</f>
        <v>0</v>
      </c>
      <c r="AF58" s="1">
        <f ca="1">IFERROR(AF228*'2.1 Skjult ventetid person A'!AF24,0)</f>
        <v>0</v>
      </c>
      <c r="AG58"/>
      <c r="AH58"/>
      <c r="AI58"/>
      <c r="AJ58"/>
      <c r="AK58"/>
      <c r="AL58"/>
      <c r="AM58"/>
      <c r="AN58"/>
      <c r="AO58"/>
      <c r="AP58"/>
      <c r="AQ58"/>
      <c r="AR58"/>
      <c r="AS58"/>
      <c r="AT58"/>
      <c r="AU58"/>
      <c r="AV58"/>
      <c r="AW58"/>
      <c r="AX58"/>
      <c r="AY58"/>
    </row>
    <row r="59" spans="2:51" x14ac:dyDescent="0.2">
      <c r="B59" s="1" t="str">
        <f ca="1">IF(OFFSET('1.1 Alternativ A'!$E$19,0,ROW()-ROW($B$46))&gt;0,OFFSET('1.1 Alternativ A'!$E$19,0,ROW()-ROW($B$46)),"")</f>
        <v/>
      </c>
      <c r="C59" s="1">
        <f ca="1">IFERROR(C229*'2.1 Skjult ventetid person A'!C25,0)</f>
        <v>0</v>
      </c>
      <c r="D59" s="1">
        <f ca="1">IFERROR(D229*'2.1 Skjult ventetid person A'!D25,0)</f>
        <v>0</v>
      </c>
      <c r="E59" s="1">
        <f ca="1">IFERROR(E229*'2.1 Skjult ventetid person A'!E25,0)</f>
        <v>0</v>
      </c>
      <c r="F59" s="1">
        <f ca="1">IFERROR(F229*'2.1 Skjult ventetid person A'!F25,0)</f>
        <v>0</v>
      </c>
      <c r="G59" s="1">
        <f ca="1">IFERROR(G229*'2.1 Skjult ventetid person A'!G25,0)</f>
        <v>0</v>
      </c>
      <c r="H59" s="1">
        <f ca="1">IFERROR(H229*'2.1 Skjult ventetid person A'!H25,0)</f>
        <v>0</v>
      </c>
      <c r="I59" s="1">
        <f ca="1">IFERROR(I229*'2.1 Skjult ventetid person A'!I25,0)</f>
        <v>0</v>
      </c>
      <c r="J59" s="1">
        <f ca="1">IFERROR(J229*'2.1 Skjult ventetid person A'!J25,0)</f>
        <v>0</v>
      </c>
      <c r="K59" s="1">
        <f ca="1">IFERROR(K229*'2.1 Skjult ventetid person A'!K25,0)</f>
        <v>0</v>
      </c>
      <c r="L59" s="1">
        <f ca="1">IFERROR(L229*'2.1 Skjult ventetid person A'!L25,0)</f>
        <v>0</v>
      </c>
      <c r="M59" s="1">
        <f ca="1">IFERROR(M229*'2.1 Skjult ventetid person A'!M25,0)</f>
        <v>0</v>
      </c>
      <c r="N59" s="1">
        <f ca="1">IFERROR(N229*'2.1 Skjult ventetid person A'!N25,0)</f>
        <v>0</v>
      </c>
      <c r="O59" s="1">
        <f ca="1">IFERROR(O229*'2.1 Skjult ventetid person A'!O25,0)</f>
        <v>0</v>
      </c>
      <c r="P59" s="1">
        <f ca="1">IFERROR(P229*'2.1 Skjult ventetid person A'!P25,0)</f>
        <v>0</v>
      </c>
      <c r="Q59" s="1">
        <f ca="1">IFERROR(Q229*'2.1 Skjult ventetid person A'!Q25,0)</f>
        <v>0</v>
      </c>
      <c r="R59" s="1">
        <f ca="1">IFERROR(R229*'2.1 Skjult ventetid person A'!R25,0)</f>
        <v>0</v>
      </c>
      <c r="S59" s="1">
        <f ca="1">IFERROR(S229*'2.1 Skjult ventetid person A'!S25,0)</f>
        <v>0</v>
      </c>
      <c r="T59" s="1">
        <f ca="1">IFERROR(T229*'2.1 Skjult ventetid person A'!T25,0)</f>
        <v>0</v>
      </c>
      <c r="U59" s="1">
        <f ca="1">IFERROR(U229*'2.1 Skjult ventetid person A'!U25,0)</f>
        <v>0</v>
      </c>
      <c r="V59" s="1">
        <f ca="1">IFERROR(V229*'2.1 Skjult ventetid person A'!V25,0)</f>
        <v>0</v>
      </c>
      <c r="W59" s="1">
        <f ca="1">IFERROR(W229*'2.1 Skjult ventetid person A'!W25,0)</f>
        <v>0</v>
      </c>
      <c r="X59" s="1">
        <f ca="1">IFERROR(X229*'2.1 Skjult ventetid person A'!X25,0)</f>
        <v>0</v>
      </c>
      <c r="Y59" s="1">
        <f ca="1">IFERROR(Y229*'2.1 Skjult ventetid person A'!Y25,0)</f>
        <v>0</v>
      </c>
      <c r="Z59" s="1">
        <f ca="1">IFERROR(Z229*'2.1 Skjult ventetid person A'!Z25,0)</f>
        <v>0</v>
      </c>
      <c r="AA59" s="1">
        <f ca="1">IFERROR(AA229*'2.1 Skjult ventetid person A'!AA25,0)</f>
        <v>0</v>
      </c>
      <c r="AB59" s="1">
        <f ca="1">IFERROR(AB229*'2.1 Skjult ventetid person A'!AB25,0)</f>
        <v>0</v>
      </c>
      <c r="AC59" s="1">
        <f ca="1">IFERROR(AC229*'2.1 Skjult ventetid person A'!AC25,0)</f>
        <v>0</v>
      </c>
      <c r="AD59" s="1">
        <f ca="1">IFERROR(AD229*'2.1 Skjult ventetid person A'!AD25,0)</f>
        <v>0</v>
      </c>
      <c r="AE59" s="1">
        <f ca="1">IFERROR(AE229*'2.1 Skjult ventetid person A'!AE25,0)</f>
        <v>0</v>
      </c>
      <c r="AF59" s="1">
        <f ca="1">IFERROR(AF229*'2.1 Skjult ventetid person A'!AF25,0)</f>
        <v>0</v>
      </c>
      <c r="AG59"/>
      <c r="AH59"/>
      <c r="AI59"/>
      <c r="AJ59"/>
      <c r="AK59"/>
      <c r="AL59"/>
      <c r="AM59"/>
      <c r="AN59"/>
      <c r="AO59"/>
      <c r="AP59"/>
      <c r="AQ59"/>
      <c r="AR59"/>
      <c r="AS59"/>
      <c r="AT59"/>
      <c r="AU59"/>
      <c r="AV59"/>
      <c r="AW59"/>
      <c r="AX59"/>
      <c r="AY59"/>
    </row>
    <row r="60" spans="2:51" x14ac:dyDescent="0.2">
      <c r="B60" s="1" t="str">
        <f ca="1">IF(OFFSET('1.1 Alternativ A'!$E$19,0,ROW()-ROW($B$46))&gt;0,OFFSET('1.1 Alternativ A'!$E$19,0,ROW()-ROW($B$46)),"")</f>
        <v/>
      </c>
      <c r="C60" s="1">
        <f ca="1">IFERROR(C230*'2.1 Skjult ventetid person A'!C26,0)</f>
        <v>0</v>
      </c>
      <c r="D60" s="1">
        <f ca="1">IFERROR(D230*'2.1 Skjult ventetid person A'!D26,0)</f>
        <v>0</v>
      </c>
      <c r="E60" s="1">
        <f ca="1">IFERROR(E230*'2.1 Skjult ventetid person A'!E26,0)</f>
        <v>0</v>
      </c>
      <c r="F60" s="1">
        <f ca="1">IFERROR(F230*'2.1 Skjult ventetid person A'!F26,0)</f>
        <v>0</v>
      </c>
      <c r="G60" s="1">
        <f ca="1">IFERROR(G230*'2.1 Skjult ventetid person A'!G26,0)</f>
        <v>0</v>
      </c>
      <c r="H60" s="1">
        <f ca="1">IFERROR(H230*'2.1 Skjult ventetid person A'!H26,0)</f>
        <v>0</v>
      </c>
      <c r="I60" s="1">
        <f ca="1">IFERROR(I230*'2.1 Skjult ventetid person A'!I26,0)</f>
        <v>0</v>
      </c>
      <c r="J60" s="1">
        <f ca="1">IFERROR(J230*'2.1 Skjult ventetid person A'!J26,0)</f>
        <v>0</v>
      </c>
      <c r="K60" s="1">
        <f ca="1">IFERROR(K230*'2.1 Skjult ventetid person A'!K26,0)</f>
        <v>0</v>
      </c>
      <c r="L60" s="1">
        <f ca="1">IFERROR(L230*'2.1 Skjult ventetid person A'!L26,0)</f>
        <v>0</v>
      </c>
      <c r="M60" s="1">
        <f ca="1">IFERROR(M230*'2.1 Skjult ventetid person A'!M26,0)</f>
        <v>0</v>
      </c>
      <c r="N60" s="1">
        <f ca="1">IFERROR(N230*'2.1 Skjult ventetid person A'!N26,0)</f>
        <v>0</v>
      </c>
      <c r="O60" s="1">
        <f ca="1">IFERROR(O230*'2.1 Skjult ventetid person A'!O26,0)</f>
        <v>0</v>
      </c>
      <c r="P60" s="1">
        <f ca="1">IFERROR(P230*'2.1 Skjult ventetid person A'!P26,0)</f>
        <v>0</v>
      </c>
      <c r="Q60" s="1">
        <f ca="1">IFERROR(Q230*'2.1 Skjult ventetid person A'!Q26,0)</f>
        <v>0</v>
      </c>
      <c r="R60" s="1">
        <f ca="1">IFERROR(R230*'2.1 Skjult ventetid person A'!R26,0)</f>
        <v>0</v>
      </c>
      <c r="S60" s="1">
        <f ca="1">IFERROR(S230*'2.1 Skjult ventetid person A'!S26,0)</f>
        <v>0</v>
      </c>
      <c r="T60" s="1">
        <f ca="1">IFERROR(T230*'2.1 Skjult ventetid person A'!T26,0)</f>
        <v>0</v>
      </c>
      <c r="U60" s="1">
        <f ca="1">IFERROR(U230*'2.1 Skjult ventetid person A'!U26,0)</f>
        <v>0</v>
      </c>
      <c r="V60" s="1">
        <f ca="1">IFERROR(V230*'2.1 Skjult ventetid person A'!V26,0)</f>
        <v>0</v>
      </c>
      <c r="W60" s="1">
        <f ca="1">IFERROR(W230*'2.1 Skjult ventetid person A'!W26,0)</f>
        <v>0</v>
      </c>
      <c r="X60" s="1">
        <f ca="1">IFERROR(X230*'2.1 Skjult ventetid person A'!X26,0)</f>
        <v>0</v>
      </c>
      <c r="Y60" s="1">
        <f ca="1">IFERROR(Y230*'2.1 Skjult ventetid person A'!Y26,0)</f>
        <v>0</v>
      </c>
      <c r="Z60" s="1">
        <f ca="1">IFERROR(Z230*'2.1 Skjult ventetid person A'!Z26,0)</f>
        <v>0</v>
      </c>
      <c r="AA60" s="1">
        <f ca="1">IFERROR(AA230*'2.1 Skjult ventetid person A'!AA26,0)</f>
        <v>0</v>
      </c>
      <c r="AB60" s="1">
        <f ca="1">IFERROR(AB230*'2.1 Skjult ventetid person A'!AB26,0)</f>
        <v>0</v>
      </c>
      <c r="AC60" s="1">
        <f ca="1">IFERROR(AC230*'2.1 Skjult ventetid person A'!AC26,0)</f>
        <v>0</v>
      </c>
      <c r="AD60" s="1">
        <f ca="1">IFERROR(AD230*'2.1 Skjult ventetid person A'!AD26,0)</f>
        <v>0</v>
      </c>
      <c r="AE60" s="1">
        <f ca="1">IFERROR(AE230*'2.1 Skjult ventetid person A'!AE26,0)</f>
        <v>0</v>
      </c>
      <c r="AF60" s="1">
        <f ca="1">IFERROR(AF230*'2.1 Skjult ventetid person A'!AF26,0)</f>
        <v>0</v>
      </c>
      <c r="AG60"/>
      <c r="AH60"/>
      <c r="AI60"/>
      <c r="AJ60"/>
      <c r="AK60"/>
      <c r="AL60"/>
      <c r="AM60"/>
      <c r="AN60"/>
      <c r="AO60"/>
      <c r="AP60"/>
      <c r="AQ60"/>
      <c r="AR60"/>
      <c r="AS60"/>
      <c r="AT60"/>
      <c r="AU60"/>
      <c r="AV60"/>
      <c r="AW60"/>
      <c r="AX60"/>
      <c r="AY60"/>
    </row>
    <row r="61" spans="2:51" x14ac:dyDescent="0.2">
      <c r="B61" s="1" t="str">
        <f ca="1">IF(OFFSET('1.1 Alternativ A'!$E$19,0,ROW()-ROW($B$46))&gt;0,OFFSET('1.1 Alternativ A'!$E$19,0,ROW()-ROW($B$46)),"")</f>
        <v/>
      </c>
      <c r="C61" s="1">
        <f ca="1">IFERROR(C231*'2.1 Skjult ventetid person A'!C27,0)</f>
        <v>0</v>
      </c>
      <c r="D61" s="1">
        <f ca="1">IFERROR(D231*'2.1 Skjult ventetid person A'!D27,0)</f>
        <v>0</v>
      </c>
      <c r="E61" s="1">
        <f ca="1">IFERROR(E231*'2.1 Skjult ventetid person A'!E27,0)</f>
        <v>0</v>
      </c>
      <c r="F61" s="1">
        <f ca="1">IFERROR(F231*'2.1 Skjult ventetid person A'!F27,0)</f>
        <v>0</v>
      </c>
      <c r="G61" s="1">
        <f ca="1">IFERROR(G231*'2.1 Skjult ventetid person A'!G27,0)</f>
        <v>0</v>
      </c>
      <c r="H61" s="1">
        <f ca="1">IFERROR(H231*'2.1 Skjult ventetid person A'!H27,0)</f>
        <v>0</v>
      </c>
      <c r="I61" s="1">
        <f ca="1">IFERROR(I231*'2.1 Skjult ventetid person A'!I27,0)</f>
        <v>0</v>
      </c>
      <c r="J61" s="1">
        <f ca="1">IFERROR(J231*'2.1 Skjult ventetid person A'!J27,0)</f>
        <v>0</v>
      </c>
      <c r="K61" s="1">
        <f ca="1">IFERROR(K231*'2.1 Skjult ventetid person A'!K27,0)</f>
        <v>0</v>
      </c>
      <c r="L61" s="1">
        <f ca="1">IFERROR(L231*'2.1 Skjult ventetid person A'!L27,0)</f>
        <v>0</v>
      </c>
      <c r="M61" s="1">
        <f ca="1">IFERROR(M231*'2.1 Skjult ventetid person A'!M27,0)</f>
        <v>0</v>
      </c>
      <c r="N61" s="1">
        <f ca="1">IFERROR(N231*'2.1 Skjult ventetid person A'!N27,0)</f>
        <v>0</v>
      </c>
      <c r="O61" s="1">
        <f ca="1">IFERROR(O231*'2.1 Skjult ventetid person A'!O27,0)</f>
        <v>0</v>
      </c>
      <c r="P61" s="1">
        <f ca="1">IFERROR(P231*'2.1 Skjult ventetid person A'!P27,0)</f>
        <v>0</v>
      </c>
      <c r="Q61" s="1">
        <f ca="1">IFERROR(Q231*'2.1 Skjult ventetid person A'!Q27,0)</f>
        <v>0</v>
      </c>
      <c r="R61" s="1">
        <f ca="1">IFERROR(R231*'2.1 Skjult ventetid person A'!R27,0)</f>
        <v>0</v>
      </c>
      <c r="S61" s="1">
        <f ca="1">IFERROR(S231*'2.1 Skjult ventetid person A'!S27,0)</f>
        <v>0</v>
      </c>
      <c r="T61" s="1">
        <f ca="1">IFERROR(T231*'2.1 Skjult ventetid person A'!T27,0)</f>
        <v>0</v>
      </c>
      <c r="U61" s="1">
        <f ca="1">IFERROR(U231*'2.1 Skjult ventetid person A'!U27,0)</f>
        <v>0</v>
      </c>
      <c r="V61" s="1">
        <f ca="1">IFERROR(V231*'2.1 Skjult ventetid person A'!V27,0)</f>
        <v>0</v>
      </c>
      <c r="W61" s="1">
        <f ca="1">IFERROR(W231*'2.1 Skjult ventetid person A'!W27,0)</f>
        <v>0</v>
      </c>
      <c r="X61" s="1">
        <f ca="1">IFERROR(X231*'2.1 Skjult ventetid person A'!X27,0)</f>
        <v>0</v>
      </c>
      <c r="Y61" s="1">
        <f ca="1">IFERROR(Y231*'2.1 Skjult ventetid person A'!Y27,0)</f>
        <v>0</v>
      </c>
      <c r="Z61" s="1">
        <f ca="1">IFERROR(Z231*'2.1 Skjult ventetid person A'!Z27,0)</f>
        <v>0</v>
      </c>
      <c r="AA61" s="1">
        <f ca="1">IFERROR(AA231*'2.1 Skjult ventetid person A'!AA27,0)</f>
        <v>0</v>
      </c>
      <c r="AB61" s="1">
        <f ca="1">IFERROR(AB231*'2.1 Skjult ventetid person A'!AB27,0)</f>
        <v>0</v>
      </c>
      <c r="AC61" s="1">
        <f ca="1">IFERROR(AC231*'2.1 Skjult ventetid person A'!AC27,0)</f>
        <v>0</v>
      </c>
      <c r="AD61" s="1">
        <f ca="1">IFERROR(AD231*'2.1 Skjult ventetid person A'!AD27,0)</f>
        <v>0</v>
      </c>
      <c r="AE61" s="1">
        <f ca="1">IFERROR(AE231*'2.1 Skjult ventetid person A'!AE27,0)</f>
        <v>0</v>
      </c>
      <c r="AF61" s="1">
        <f ca="1">IFERROR(AF231*'2.1 Skjult ventetid person A'!AF27,0)</f>
        <v>0</v>
      </c>
      <c r="AG61"/>
      <c r="AH61"/>
      <c r="AI61"/>
      <c r="AJ61"/>
      <c r="AK61"/>
      <c r="AL61"/>
      <c r="AM61"/>
      <c r="AN61"/>
      <c r="AO61"/>
      <c r="AP61"/>
      <c r="AQ61"/>
      <c r="AR61"/>
      <c r="AS61"/>
      <c r="AT61"/>
      <c r="AU61"/>
      <c r="AV61"/>
      <c r="AW61"/>
      <c r="AX61"/>
      <c r="AY61"/>
    </row>
    <row r="62" spans="2:51" x14ac:dyDescent="0.2">
      <c r="B62" s="1" t="str">
        <f ca="1">IF(OFFSET('1.1 Alternativ A'!$E$19,0,ROW()-ROW($B$46))&gt;0,OFFSET('1.1 Alternativ A'!$E$19,0,ROW()-ROW($B$46)),"")</f>
        <v/>
      </c>
      <c r="C62" s="1">
        <f ca="1">IFERROR(C232*'2.1 Skjult ventetid person A'!C28,0)</f>
        <v>0</v>
      </c>
      <c r="D62" s="1">
        <f ca="1">IFERROR(D232*'2.1 Skjult ventetid person A'!D28,0)</f>
        <v>0</v>
      </c>
      <c r="E62" s="1">
        <f ca="1">IFERROR(E232*'2.1 Skjult ventetid person A'!E28,0)</f>
        <v>0</v>
      </c>
      <c r="F62" s="1">
        <f ca="1">IFERROR(F232*'2.1 Skjult ventetid person A'!F28,0)</f>
        <v>0</v>
      </c>
      <c r="G62" s="1">
        <f ca="1">IFERROR(G232*'2.1 Skjult ventetid person A'!G28,0)</f>
        <v>0</v>
      </c>
      <c r="H62" s="1">
        <f ca="1">IFERROR(H232*'2.1 Skjult ventetid person A'!H28,0)</f>
        <v>0</v>
      </c>
      <c r="I62" s="1">
        <f ca="1">IFERROR(I232*'2.1 Skjult ventetid person A'!I28,0)</f>
        <v>0</v>
      </c>
      <c r="J62" s="1">
        <f ca="1">IFERROR(J232*'2.1 Skjult ventetid person A'!J28,0)</f>
        <v>0</v>
      </c>
      <c r="K62" s="1">
        <f ca="1">IFERROR(K232*'2.1 Skjult ventetid person A'!K28,0)</f>
        <v>0</v>
      </c>
      <c r="L62" s="1">
        <f ca="1">IFERROR(L232*'2.1 Skjult ventetid person A'!L28,0)</f>
        <v>0</v>
      </c>
      <c r="M62" s="1">
        <f ca="1">IFERROR(M232*'2.1 Skjult ventetid person A'!M28,0)</f>
        <v>0</v>
      </c>
      <c r="N62" s="1">
        <f ca="1">IFERROR(N232*'2.1 Skjult ventetid person A'!N28,0)</f>
        <v>0</v>
      </c>
      <c r="O62" s="1">
        <f ca="1">IFERROR(O232*'2.1 Skjult ventetid person A'!O28,0)</f>
        <v>0</v>
      </c>
      <c r="P62" s="1">
        <f ca="1">IFERROR(P232*'2.1 Skjult ventetid person A'!P28,0)</f>
        <v>0</v>
      </c>
      <c r="Q62" s="1">
        <f ca="1">IFERROR(Q232*'2.1 Skjult ventetid person A'!Q28,0)</f>
        <v>0</v>
      </c>
      <c r="R62" s="1">
        <f ca="1">IFERROR(R232*'2.1 Skjult ventetid person A'!R28,0)</f>
        <v>0</v>
      </c>
      <c r="S62" s="1">
        <f ca="1">IFERROR(S232*'2.1 Skjult ventetid person A'!S28,0)</f>
        <v>0</v>
      </c>
      <c r="T62" s="1">
        <f ca="1">IFERROR(T232*'2.1 Skjult ventetid person A'!T28,0)</f>
        <v>0</v>
      </c>
      <c r="U62" s="1">
        <f ca="1">IFERROR(U232*'2.1 Skjult ventetid person A'!U28,0)</f>
        <v>0</v>
      </c>
      <c r="V62" s="1">
        <f ca="1">IFERROR(V232*'2.1 Skjult ventetid person A'!V28,0)</f>
        <v>0</v>
      </c>
      <c r="W62" s="1">
        <f ca="1">IFERROR(W232*'2.1 Skjult ventetid person A'!W28,0)</f>
        <v>0</v>
      </c>
      <c r="X62" s="1">
        <f ca="1">IFERROR(X232*'2.1 Skjult ventetid person A'!X28,0)</f>
        <v>0</v>
      </c>
      <c r="Y62" s="1">
        <f ca="1">IFERROR(Y232*'2.1 Skjult ventetid person A'!Y28,0)</f>
        <v>0</v>
      </c>
      <c r="Z62" s="1">
        <f ca="1">IFERROR(Z232*'2.1 Skjult ventetid person A'!Z28,0)</f>
        <v>0</v>
      </c>
      <c r="AA62" s="1">
        <f ca="1">IFERROR(AA232*'2.1 Skjult ventetid person A'!AA28,0)</f>
        <v>0</v>
      </c>
      <c r="AB62" s="1">
        <f ca="1">IFERROR(AB232*'2.1 Skjult ventetid person A'!AB28,0)</f>
        <v>0</v>
      </c>
      <c r="AC62" s="1">
        <f ca="1">IFERROR(AC232*'2.1 Skjult ventetid person A'!AC28,0)</f>
        <v>0</v>
      </c>
      <c r="AD62" s="1">
        <f ca="1">IFERROR(AD232*'2.1 Skjult ventetid person A'!AD28,0)</f>
        <v>0</v>
      </c>
      <c r="AE62" s="1">
        <f ca="1">IFERROR(AE232*'2.1 Skjult ventetid person A'!AE28,0)</f>
        <v>0</v>
      </c>
      <c r="AF62" s="1">
        <f ca="1">IFERROR(AF232*'2.1 Skjult ventetid person A'!AF28,0)</f>
        <v>0</v>
      </c>
      <c r="AG62"/>
      <c r="AH62"/>
      <c r="AI62"/>
      <c r="AJ62"/>
      <c r="AK62"/>
      <c r="AL62"/>
      <c r="AM62"/>
      <c r="AN62"/>
      <c r="AO62"/>
      <c r="AP62"/>
      <c r="AQ62"/>
      <c r="AR62"/>
      <c r="AS62"/>
      <c r="AT62"/>
      <c r="AU62"/>
      <c r="AV62"/>
      <c r="AW62"/>
      <c r="AX62"/>
      <c r="AY62"/>
    </row>
    <row r="63" spans="2:51" x14ac:dyDescent="0.2">
      <c r="B63" s="1" t="str">
        <f ca="1">IF(OFFSET('1.1 Alternativ A'!$E$19,0,ROW()-ROW($B$46))&gt;0,OFFSET('1.1 Alternativ A'!$E$19,0,ROW()-ROW($B$46)),"")</f>
        <v/>
      </c>
      <c r="C63" s="1">
        <f ca="1">IFERROR(C233*'2.1 Skjult ventetid person A'!C29,0)</f>
        <v>0</v>
      </c>
      <c r="D63" s="1">
        <f ca="1">IFERROR(D233*'2.1 Skjult ventetid person A'!D29,0)</f>
        <v>0</v>
      </c>
      <c r="E63" s="1">
        <f ca="1">IFERROR(E233*'2.1 Skjult ventetid person A'!E29,0)</f>
        <v>0</v>
      </c>
      <c r="F63" s="1">
        <f ca="1">IFERROR(F233*'2.1 Skjult ventetid person A'!F29,0)</f>
        <v>0</v>
      </c>
      <c r="G63" s="1">
        <f ca="1">IFERROR(G233*'2.1 Skjult ventetid person A'!G29,0)</f>
        <v>0</v>
      </c>
      <c r="H63" s="1">
        <f ca="1">IFERROR(H233*'2.1 Skjult ventetid person A'!H29,0)</f>
        <v>0</v>
      </c>
      <c r="I63" s="1">
        <f ca="1">IFERROR(I233*'2.1 Skjult ventetid person A'!I29,0)</f>
        <v>0</v>
      </c>
      <c r="J63" s="1">
        <f ca="1">IFERROR(J233*'2.1 Skjult ventetid person A'!J29,0)</f>
        <v>0</v>
      </c>
      <c r="K63" s="1">
        <f ca="1">IFERROR(K233*'2.1 Skjult ventetid person A'!K29,0)</f>
        <v>0</v>
      </c>
      <c r="L63" s="1">
        <f ca="1">IFERROR(L233*'2.1 Skjult ventetid person A'!L29,0)</f>
        <v>0</v>
      </c>
      <c r="M63" s="1">
        <f ca="1">IFERROR(M233*'2.1 Skjult ventetid person A'!M29,0)</f>
        <v>0</v>
      </c>
      <c r="N63" s="1">
        <f ca="1">IFERROR(N233*'2.1 Skjult ventetid person A'!N29,0)</f>
        <v>0</v>
      </c>
      <c r="O63" s="1">
        <f ca="1">IFERROR(O233*'2.1 Skjult ventetid person A'!O29,0)</f>
        <v>0</v>
      </c>
      <c r="P63" s="1">
        <f ca="1">IFERROR(P233*'2.1 Skjult ventetid person A'!P29,0)</f>
        <v>0</v>
      </c>
      <c r="Q63" s="1">
        <f ca="1">IFERROR(Q233*'2.1 Skjult ventetid person A'!Q29,0)</f>
        <v>0</v>
      </c>
      <c r="R63" s="1">
        <f ca="1">IFERROR(R233*'2.1 Skjult ventetid person A'!R29,0)</f>
        <v>0</v>
      </c>
      <c r="S63" s="1">
        <f ca="1">IFERROR(S233*'2.1 Skjult ventetid person A'!S29,0)</f>
        <v>0</v>
      </c>
      <c r="T63" s="1">
        <f ca="1">IFERROR(T233*'2.1 Skjult ventetid person A'!T29,0)</f>
        <v>0</v>
      </c>
      <c r="U63" s="1">
        <f ca="1">IFERROR(U233*'2.1 Skjult ventetid person A'!U29,0)</f>
        <v>0</v>
      </c>
      <c r="V63" s="1">
        <f ca="1">IFERROR(V233*'2.1 Skjult ventetid person A'!V29,0)</f>
        <v>0</v>
      </c>
      <c r="W63" s="1">
        <f ca="1">IFERROR(W233*'2.1 Skjult ventetid person A'!W29,0)</f>
        <v>0</v>
      </c>
      <c r="X63" s="1">
        <f ca="1">IFERROR(X233*'2.1 Skjult ventetid person A'!X29,0)</f>
        <v>0</v>
      </c>
      <c r="Y63" s="1">
        <f ca="1">IFERROR(Y233*'2.1 Skjult ventetid person A'!Y29,0)</f>
        <v>0</v>
      </c>
      <c r="Z63" s="1">
        <f ca="1">IFERROR(Z233*'2.1 Skjult ventetid person A'!Z29,0)</f>
        <v>0</v>
      </c>
      <c r="AA63" s="1">
        <f ca="1">IFERROR(AA233*'2.1 Skjult ventetid person A'!AA29,0)</f>
        <v>0</v>
      </c>
      <c r="AB63" s="1">
        <f ca="1">IFERROR(AB233*'2.1 Skjult ventetid person A'!AB29,0)</f>
        <v>0</v>
      </c>
      <c r="AC63" s="1">
        <f ca="1">IFERROR(AC233*'2.1 Skjult ventetid person A'!AC29,0)</f>
        <v>0</v>
      </c>
      <c r="AD63" s="1">
        <f ca="1">IFERROR(AD233*'2.1 Skjult ventetid person A'!AD29,0)</f>
        <v>0</v>
      </c>
      <c r="AE63" s="1">
        <f ca="1">IFERROR(AE233*'2.1 Skjult ventetid person A'!AE29,0)</f>
        <v>0</v>
      </c>
      <c r="AF63" s="1">
        <f ca="1">IFERROR(AF233*'2.1 Skjult ventetid person A'!AF29,0)</f>
        <v>0</v>
      </c>
      <c r="AG63"/>
      <c r="AH63"/>
      <c r="AI63"/>
      <c r="AJ63"/>
      <c r="AK63"/>
      <c r="AL63"/>
      <c r="AM63"/>
      <c r="AN63"/>
      <c r="AO63"/>
      <c r="AP63"/>
      <c r="AQ63"/>
      <c r="AR63"/>
      <c r="AS63"/>
      <c r="AT63"/>
      <c r="AU63"/>
      <c r="AV63"/>
      <c r="AW63"/>
      <c r="AX63"/>
      <c r="AY63"/>
    </row>
    <row r="64" spans="2:51" x14ac:dyDescent="0.2">
      <c r="B64" s="1" t="str">
        <f ca="1">IF(OFFSET('1.1 Alternativ A'!$E$19,0,ROW()-ROW($B$46))&gt;0,OFFSET('1.1 Alternativ A'!$E$19,0,ROW()-ROW($B$46)),"")</f>
        <v/>
      </c>
      <c r="C64" s="1">
        <f ca="1">IFERROR(C234*'2.1 Skjult ventetid person A'!C30,0)</f>
        <v>0</v>
      </c>
      <c r="D64" s="1">
        <f ca="1">IFERROR(D234*'2.1 Skjult ventetid person A'!D30,0)</f>
        <v>0</v>
      </c>
      <c r="E64" s="1">
        <f ca="1">IFERROR(E234*'2.1 Skjult ventetid person A'!E30,0)</f>
        <v>0</v>
      </c>
      <c r="F64" s="1">
        <f ca="1">IFERROR(F234*'2.1 Skjult ventetid person A'!F30,0)</f>
        <v>0</v>
      </c>
      <c r="G64" s="1">
        <f ca="1">IFERROR(G234*'2.1 Skjult ventetid person A'!G30,0)</f>
        <v>0</v>
      </c>
      <c r="H64" s="1">
        <f ca="1">IFERROR(H234*'2.1 Skjult ventetid person A'!H30,0)</f>
        <v>0</v>
      </c>
      <c r="I64" s="1">
        <f ca="1">IFERROR(I234*'2.1 Skjult ventetid person A'!I30,0)</f>
        <v>0</v>
      </c>
      <c r="J64" s="1">
        <f ca="1">IFERROR(J234*'2.1 Skjult ventetid person A'!J30,0)</f>
        <v>0</v>
      </c>
      <c r="K64" s="1">
        <f ca="1">IFERROR(K234*'2.1 Skjult ventetid person A'!K30,0)</f>
        <v>0</v>
      </c>
      <c r="L64" s="1">
        <f ca="1">IFERROR(L234*'2.1 Skjult ventetid person A'!L30,0)</f>
        <v>0</v>
      </c>
      <c r="M64" s="1">
        <f ca="1">IFERROR(M234*'2.1 Skjult ventetid person A'!M30,0)</f>
        <v>0</v>
      </c>
      <c r="N64" s="1">
        <f ca="1">IFERROR(N234*'2.1 Skjult ventetid person A'!N30,0)</f>
        <v>0</v>
      </c>
      <c r="O64" s="1">
        <f ca="1">IFERROR(O234*'2.1 Skjult ventetid person A'!O30,0)</f>
        <v>0</v>
      </c>
      <c r="P64" s="1">
        <f ca="1">IFERROR(P234*'2.1 Skjult ventetid person A'!P30,0)</f>
        <v>0</v>
      </c>
      <c r="Q64" s="1">
        <f ca="1">IFERROR(Q234*'2.1 Skjult ventetid person A'!Q30,0)</f>
        <v>0</v>
      </c>
      <c r="R64" s="1">
        <f ca="1">IFERROR(R234*'2.1 Skjult ventetid person A'!R30,0)</f>
        <v>0</v>
      </c>
      <c r="S64" s="1">
        <f ca="1">IFERROR(S234*'2.1 Skjult ventetid person A'!S30,0)</f>
        <v>0</v>
      </c>
      <c r="T64" s="1">
        <f ca="1">IFERROR(T234*'2.1 Skjult ventetid person A'!T30,0)</f>
        <v>0</v>
      </c>
      <c r="U64" s="1">
        <f ca="1">IFERROR(U234*'2.1 Skjult ventetid person A'!U30,0)</f>
        <v>0</v>
      </c>
      <c r="V64" s="1">
        <f ca="1">IFERROR(V234*'2.1 Skjult ventetid person A'!V30,0)</f>
        <v>0</v>
      </c>
      <c r="W64" s="1">
        <f ca="1">IFERROR(W234*'2.1 Skjult ventetid person A'!W30,0)</f>
        <v>0</v>
      </c>
      <c r="X64" s="1">
        <f ca="1">IFERROR(X234*'2.1 Skjult ventetid person A'!X30,0)</f>
        <v>0</v>
      </c>
      <c r="Y64" s="1">
        <f ca="1">IFERROR(Y234*'2.1 Skjult ventetid person A'!Y30,0)</f>
        <v>0</v>
      </c>
      <c r="Z64" s="1">
        <f ca="1">IFERROR(Z234*'2.1 Skjult ventetid person A'!Z30,0)</f>
        <v>0</v>
      </c>
      <c r="AA64" s="1">
        <f ca="1">IFERROR(AA234*'2.1 Skjult ventetid person A'!AA30,0)</f>
        <v>0</v>
      </c>
      <c r="AB64" s="1">
        <f ca="1">IFERROR(AB234*'2.1 Skjult ventetid person A'!AB30,0)</f>
        <v>0</v>
      </c>
      <c r="AC64" s="1">
        <f ca="1">IFERROR(AC234*'2.1 Skjult ventetid person A'!AC30,0)</f>
        <v>0</v>
      </c>
      <c r="AD64" s="1">
        <f ca="1">IFERROR(AD234*'2.1 Skjult ventetid person A'!AD30,0)</f>
        <v>0</v>
      </c>
      <c r="AE64" s="1">
        <f ca="1">IFERROR(AE234*'2.1 Skjult ventetid person A'!AE30,0)</f>
        <v>0</v>
      </c>
      <c r="AF64" s="1">
        <f ca="1">IFERROR(AF234*'2.1 Skjult ventetid person A'!AF30,0)</f>
        <v>0</v>
      </c>
      <c r="AG64"/>
      <c r="AH64"/>
      <c r="AI64"/>
      <c r="AJ64"/>
      <c r="AK64"/>
      <c r="AL64"/>
      <c r="AM64"/>
      <c r="AN64"/>
      <c r="AO64"/>
      <c r="AP64"/>
      <c r="AQ64"/>
      <c r="AR64"/>
      <c r="AS64"/>
      <c r="AT64"/>
      <c r="AU64"/>
      <c r="AV64"/>
      <c r="AW64"/>
      <c r="AX64"/>
      <c r="AY64"/>
    </row>
    <row r="65" spans="2:51" x14ac:dyDescent="0.2">
      <c r="B65" s="1" t="str">
        <f ca="1">IF(OFFSET('1.1 Alternativ A'!$E$19,0,ROW()-ROW($B$46))&gt;0,OFFSET('1.1 Alternativ A'!$E$19,0,ROW()-ROW($B$46)),"")</f>
        <v/>
      </c>
      <c r="C65" s="1">
        <f ca="1">IFERROR(C235*'2.1 Skjult ventetid person A'!C31,0)</f>
        <v>0</v>
      </c>
      <c r="D65" s="1">
        <f ca="1">IFERROR(D235*'2.1 Skjult ventetid person A'!D31,0)</f>
        <v>0</v>
      </c>
      <c r="E65" s="1">
        <f ca="1">IFERROR(E235*'2.1 Skjult ventetid person A'!E31,0)</f>
        <v>0</v>
      </c>
      <c r="F65" s="1">
        <f ca="1">IFERROR(F235*'2.1 Skjult ventetid person A'!F31,0)</f>
        <v>0</v>
      </c>
      <c r="G65" s="1">
        <f ca="1">IFERROR(G235*'2.1 Skjult ventetid person A'!G31,0)</f>
        <v>0</v>
      </c>
      <c r="H65" s="1">
        <f ca="1">IFERROR(H235*'2.1 Skjult ventetid person A'!H31,0)</f>
        <v>0</v>
      </c>
      <c r="I65" s="1">
        <f ca="1">IFERROR(I235*'2.1 Skjult ventetid person A'!I31,0)</f>
        <v>0</v>
      </c>
      <c r="J65" s="1">
        <f ca="1">IFERROR(J235*'2.1 Skjult ventetid person A'!J31,0)</f>
        <v>0</v>
      </c>
      <c r="K65" s="1">
        <f ca="1">IFERROR(K235*'2.1 Skjult ventetid person A'!K31,0)</f>
        <v>0</v>
      </c>
      <c r="L65" s="1">
        <f ca="1">IFERROR(L235*'2.1 Skjult ventetid person A'!L31,0)</f>
        <v>0</v>
      </c>
      <c r="M65" s="1">
        <f ca="1">IFERROR(M235*'2.1 Skjult ventetid person A'!M31,0)</f>
        <v>0</v>
      </c>
      <c r="N65" s="1">
        <f ca="1">IFERROR(N235*'2.1 Skjult ventetid person A'!N31,0)</f>
        <v>0</v>
      </c>
      <c r="O65" s="1">
        <f ca="1">IFERROR(O235*'2.1 Skjult ventetid person A'!O31,0)</f>
        <v>0</v>
      </c>
      <c r="P65" s="1">
        <f ca="1">IFERROR(P235*'2.1 Skjult ventetid person A'!P31,0)</f>
        <v>0</v>
      </c>
      <c r="Q65" s="1">
        <f ca="1">IFERROR(Q235*'2.1 Skjult ventetid person A'!Q31,0)</f>
        <v>0</v>
      </c>
      <c r="R65" s="1">
        <f ca="1">IFERROR(R235*'2.1 Skjult ventetid person A'!R31,0)</f>
        <v>0</v>
      </c>
      <c r="S65" s="1">
        <f ca="1">IFERROR(S235*'2.1 Skjult ventetid person A'!S31,0)</f>
        <v>0</v>
      </c>
      <c r="T65" s="1">
        <f ca="1">IFERROR(T235*'2.1 Skjult ventetid person A'!T31,0)</f>
        <v>0</v>
      </c>
      <c r="U65" s="1">
        <f ca="1">IFERROR(U235*'2.1 Skjult ventetid person A'!U31,0)</f>
        <v>0</v>
      </c>
      <c r="V65" s="1">
        <f ca="1">IFERROR(V235*'2.1 Skjult ventetid person A'!V31,0)</f>
        <v>0</v>
      </c>
      <c r="W65" s="1">
        <f ca="1">IFERROR(W235*'2.1 Skjult ventetid person A'!W31,0)</f>
        <v>0</v>
      </c>
      <c r="X65" s="1">
        <f ca="1">IFERROR(X235*'2.1 Skjult ventetid person A'!X31,0)</f>
        <v>0</v>
      </c>
      <c r="Y65" s="1">
        <f ca="1">IFERROR(Y235*'2.1 Skjult ventetid person A'!Y31,0)</f>
        <v>0</v>
      </c>
      <c r="Z65" s="1">
        <f ca="1">IFERROR(Z235*'2.1 Skjult ventetid person A'!Z31,0)</f>
        <v>0</v>
      </c>
      <c r="AA65" s="1">
        <f ca="1">IFERROR(AA235*'2.1 Skjult ventetid person A'!AA31,0)</f>
        <v>0</v>
      </c>
      <c r="AB65" s="1">
        <f ca="1">IFERROR(AB235*'2.1 Skjult ventetid person A'!AB31,0)</f>
        <v>0</v>
      </c>
      <c r="AC65" s="1">
        <f ca="1">IFERROR(AC235*'2.1 Skjult ventetid person A'!AC31,0)</f>
        <v>0</v>
      </c>
      <c r="AD65" s="1">
        <f ca="1">IFERROR(AD235*'2.1 Skjult ventetid person A'!AD31,0)</f>
        <v>0</v>
      </c>
      <c r="AE65" s="1">
        <f ca="1">IFERROR(AE235*'2.1 Skjult ventetid person A'!AE31,0)</f>
        <v>0</v>
      </c>
      <c r="AF65" s="1">
        <f ca="1">IFERROR(AF235*'2.1 Skjult ventetid person A'!AF31,0)</f>
        <v>0</v>
      </c>
      <c r="AG65"/>
      <c r="AH65"/>
      <c r="AI65"/>
      <c r="AJ65"/>
      <c r="AK65"/>
      <c r="AL65"/>
      <c r="AM65"/>
      <c r="AN65"/>
      <c r="AO65"/>
      <c r="AP65"/>
      <c r="AQ65"/>
      <c r="AR65"/>
      <c r="AS65"/>
      <c r="AT65"/>
      <c r="AU65"/>
      <c r="AV65"/>
      <c r="AW65"/>
      <c r="AX65"/>
      <c r="AY65"/>
    </row>
    <row r="66" spans="2:51" x14ac:dyDescent="0.2">
      <c r="B66" s="1" t="str">
        <f ca="1">IF(OFFSET('1.1 Alternativ A'!$E$19,0,ROW()-ROW($B$46))&gt;0,OFFSET('1.1 Alternativ A'!$E$19,0,ROW()-ROW($B$46)),"")</f>
        <v/>
      </c>
      <c r="C66" s="1">
        <f ca="1">IFERROR(C236*'2.1 Skjult ventetid person A'!C32,0)</f>
        <v>0</v>
      </c>
      <c r="D66" s="1">
        <f ca="1">IFERROR(D236*'2.1 Skjult ventetid person A'!D32,0)</f>
        <v>0</v>
      </c>
      <c r="E66" s="1">
        <f ca="1">IFERROR(E236*'2.1 Skjult ventetid person A'!E32,0)</f>
        <v>0</v>
      </c>
      <c r="F66" s="1">
        <f ca="1">IFERROR(F236*'2.1 Skjult ventetid person A'!F32,0)</f>
        <v>0</v>
      </c>
      <c r="G66" s="1">
        <f ca="1">IFERROR(G236*'2.1 Skjult ventetid person A'!G32,0)</f>
        <v>0</v>
      </c>
      <c r="H66" s="1">
        <f ca="1">IFERROR(H236*'2.1 Skjult ventetid person A'!H32,0)</f>
        <v>0</v>
      </c>
      <c r="I66" s="1">
        <f ca="1">IFERROR(I236*'2.1 Skjult ventetid person A'!I32,0)</f>
        <v>0</v>
      </c>
      <c r="J66" s="1">
        <f ca="1">IFERROR(J236*'2.1 Skjult ventetid person A'!J32,0)</f>
        <v>0</v>
      </c>
      <c r="K66" s="1">
        <f ca="1">IFERROR(K236*'2.1 Skjult ventetid person A'!K32,0)</f>
        <v>0</v>
      </c>
      <c r="L66" s="1">
        <f ca="1">IFERROR(L236*'2.1 Skjult ventetid person A'!L32,0)</f>
        <v>0</v>
      </c>
      <c r="M66" s="1">
        <f ca="1">IFERROR(M236*'2.1 Skjult ventetid person A'!M32,0)</f>
        <v>0</v>
      </c>
      <c r="N66" s="1">
        <f ca="1">IFERROR(N236*'2.1 Skjult ventetid person A'!N32,0)</f>
        <v>0</v>
      </c>
      <c r="O66" s="1">
        <f ca="1">IFERROR(O236*'2.1 Skjult ventetid person A'!O32,0)</f>
        <v>0</v>
      </c>
      <c r="P66" s="1">
        <f ca="1">IFERROR(P236*'2.1 Skjult ventetid person A'!P32,0)</f>
        <v>0</v>
      </c>
      <c r="Q66" s="1">
        <f ca="1">IFERROR(Q236*'2.1 Skjult ventetid person A'!Q32,0)</f>
        <v>0</v>
      </c>
      <c r="R66" s="1">
        <f ca="1">IFERROR(R236*'2.1 Skjult ventetid person A'!R32,0)</f>
        <v>0</v>
      </c>
      <c r="S66" s="1">
        <f ca="1">IFERROR(S236*'2.1 Skjult ventetid person A'!S32,0)</f>
        <v>0</v>
      </c>
      <c r="T66" s="1">
        <f ca="1">IFERROR(T236*'2.1 Skjult ventetid person A'!T32,0)</f>
        <v>0</v>
      </c>
      <c r="U66" s="1">
        <f ca="1">IFERROR(U236*'2.1 Skjult ventetid person A'!U32,0)</f>
        <v>0</v>
      </c>
      <c r="V66" s="1">
        <f ca="1">IFERROR(V236*'2.1 Skjult ventetid person A'!V32,0)</f>
        <v>0</v>
      </c>
      <c r="W66" s="1">
        <f ca="1">IFERROR(W236*'2.1 Skjult ventetid person A'!W32,0)</f>
        <v>0</v>
      </c>
      <c r="X66" s="1">
        <f ca="1">IFERROR(X236*'2.1 Skjult ventetid person A'!X32,0)</f>
        <v>0</v>
      </c>
      <c r="Y66" s="1">
        <f ca="1">IFERROR(Y236*'2.1 Skjult ventetid person A'!Y32,0)</f>
        <v>0</v>
      </c>
      <c r="Z66" s="1">
        <f ca="1">IFERROR(Z236*'2.1 Skjult ventetid person A'!Z32,0)</f>
        <v>0</v>
      </c>
      <c r="AA66" s="1">
        <f ca="1">IFERROR(AA236*'2.1 Skjult ventetid person A'!AA32,0)</f>
        <v>0</v>
      </c>
      <c r="AB66" s="1">
        <f ca="1">IFERROR(AB236*'2.1 Skjult ventetid person A'!AB32,0)</f>
        <v>0</v>
      </c>
      <c r="AC66" s="1">
        <f ca="1">IFERROR(AC236*'2.1 Skjult ventetid person A'!AC32,0)</f>
        <v>0</v>
      </c>
      <c r="AD66" s="1">
        <f ca="1">IFERROR(AD236*'2.1 Skjult ventetid person A'!AD32,0)</f>
        <v>0</v>
      </c>
      <c r="AE66" s="1">
        <f ca="1">IFERROR(AE236*'2.1 Skjult ventetid person A'!AE32,0)</f>
        <v>0</v>
      </c>
      <c r="AF66" s="1">
        <f ca="1">IFERROR(AF236*'2.1 Skjult ventetid person A'!AF32,0)</f>
        <v>0</v>
      </c>
      <c r="AG66"/>
      <c r="AH66"/>
      <c r="AI66"/>
      <c r="AJ66"/>
      <c r="AK66"/>
      <c r="AL66"/>
      <c r="AM66"/>
      <c r="AN66"/>
      <c r="AO66"/>
      <c r="AP66"/>
      <c r="AQ66"/>
      <c r="AR66"/>
      <c r="AS66"/>
      <c r="AT66"/>
      <c r="AU66"/>
      <c r="AV66"/>
      <c r="AW66"/>
      <c r="AX66"/>
      <c r="AY66"/>
    </row>
    <row r="67" spans="2:51" x14ac:dyDescent="0.2">
      <c r="B67" s="1" t="str">
        <f ca="1">IF(OFFSET('1.1 Alternativ A'!$E$19,0,ROW()-ROW($B$46))&gt;0,OFFSET('1.1 Alternativ A'!$E$19,0,ROW()-ROW($B$46)),"")</f>
        <v/>
      </c>
      <c r="C67" s="1">
        <f ca="1">IFERROR(C237*'2.1 Skjult ventetid person A'!C33,0)</f>
        <v>0</v>
      </c>
      <c r="D67" s="1">
        <f ca="1">IFERROR(D237*'2.1 Skjult ventetid person A'!D33,0)</f>
        <v>0</v>
      </c>
      <c r="E67" s="1">
        <f ca="1">IFERROR(E237*'2.1 Skjult ventetid person A'!E33,0)</f>
        <v>0</v>
      </c>
      <c r="F67" s="1">
        <f ca="1">IFERROR(F237*'2.1 Skjult ventetid person A'!F33,0)</f>
        <v>0</v>
      </c>
      <c r="G67" s="1">
        <f ca="1">IFERROR(G237*'2.1 Skjult ventetid person A'!G33,0)</f>
        <v>0</v>
      </c>
      <c r="H67" s="1">
        <f ca="1">IFERROR(H237*'2.1 Skjult ventetid person A'!H33,0)</f>
        <v>0</v>
      </c>
      <c r="I67" s="1">
        <f ca="1">IFERROR(I237*'2.1 Skjult ventetid person A'!I33,0)</f>
        <v>0</v>
      </c>
      <c r="J67" s="1">
        <f ca="1">IFERROR(J237*'2.1 Skjult ventetid person A'!J33,0)</f>
        <v>0</v>
      </c>
      <c r="K67" s="1">
        <f ca="1">IFERROR(K237*'2.1 Skjult ventetid person A'!K33,0)</f>
        <v>0</v>
      </c>
      <c r="L67" s="1">
        <f ca="1">IFERROR(L237*'2.1 Skjult ventetid person A'!L33,0)</f>
        <v>0</v>
      </c>
      <c r="M67" s="1">
        <f ca="1">IFERROR(M237*'2.1 Skjult ventetid person A'!M33,0)</f>
        <v>0</v>
      </c>
      <c r="N67" s="1">
        <f ca="1">IFERROR(N237*'2.1 Skjult ventetid person A'!N33,0)</f>
        <v>0</v>
      </c>
      <c r="O67" s="1">
        <f ca="1">IFERROR(O237*'2.1 Skjult ventetid person A'!O33,0)</f>
        <v>0</v>
      </c>
      <c r="P67" s="1">
        <f ca="1">IFERROR(P237*'2.1 Skjult ventetid person A'!P33,0)</f>
        <v>0</v>
      </c>
      <c r="Q67" s="1">
        <f ca="1">IFERROR(Q237*'2.1 Skjult ventetid person A'!Q33,0)</f>
        <v>0</v>
      </c>
      <c r="R67" s="1">
        <f ca="1">IFERROR(R237*'2.1 Skjult ventetid person A'!R33,0)</f>
        <v>0</v>
      </c>
      <c r="S67" s="1">
        <f ca="1">IFERROR(S237*'2.1 Skjult ventetid person A'!S33,0)</f>
        <v>0</v>
      </c>
      <c r="T67" s="1">
        <f ca="1">IFERROR(T237*'2.1 Skjult ventetid person A'!T33,0)</f>
        <v>0</v>
      </c>
      <c r="U67" s="1">
        <f ca="1">IFERROR(U237*'2.1 Skjult ventetid person A'!U33,0)</f>
        <v>0</v>
      </c>
      <c r="V67" s="1">
        <f ca="1">IFERROR(V237*'2.1 Skjult ventetid person A'!V33,0)</f>
        <v>0</v>
      </c>
      <c r="W67" s="1">
        <f ca="1">IFERROR(W237*'2.1 Skjult ventetid person A'!W33,0)</f>
        <v>0</v>
      </c>
      <c r="X67" s="1">
        <f ca="1">IFERROR(X237*'2.1 Skjult ventetid person A'!X33,0)</f>
        <v>0</v>
      </c>
      <c r="Y67" s="1">
        <f ca="1">IFERROR(Y237*'2.1 Skjult ventetid person A'!Y33,0)</f>
        <v>0</v>
      </c>
      <c r="Z67" s="1">
        <f ca="1">IFERROR(Z237*'2.1 Skjult ventetid person A'!Z33,0)</f>
        <v>0</v>
      </c>
      <c r="AA67" s="1">
        <f ca="1">IFERROR(AA237*'2.1 Skjult ventetid person A'!AA33,0)</f>
        <v>0</v>
      </c>
      <c r="AB67" s="1">
        <f ca="1">IFERROR(AB237*'2.1 Skjult ventetid person A'!AB33,0)</f>
        <v>0</v>
      </c>
      <c r="AC67" s="1">
        <f ca="1">IFERROR(AC237*'2.1 Skjult ventetid person A'!AC33,0)</f>
        <v>0</v>
      </c>
      <c r="AD67" s="1">
        <f ca="1">IFERROR(AD237*'2.1 Skjult ventetid person A'!AD33,0)</f>
        <v>0</v>
      </c>
      <c r="AE67" s="1">
        <f ca="1">IFERROR(AE237*'2.1 Skjult ventetid person A'!AE33,0)</f>
        <v>0</v>
      </c>
      <c r="AF67" s="1">
        <f ca="1">IFERROR(AF237*'2.1 Skjult ventetid person A'!AF33,0)</f>
        <v>0</v>
      </c>
      <c r="AG67"/>
      <c r="AH67"/>
      <c r="AI67"/>
      <c r="AJ67"/>
      <c r="AK67"/>
      <c r="AL67"/>
      <c r="AM67"/>
      <c r="AN67"/>
      <c r="AO67"/>
      <c r="AP67"/>
      <c r="AQ67"/>
      <c r="AR67"/>
      <c r="AS67"/>
      <c r="AT67"/>
      <c r="AU67"/>
      <c r="AV67"/>
      <c r="AW67"/>
      <c r="AX67"/>
      <c r="AY67"/>
    </row>
    <row r="68" spans="2:51" x14ac:dyDescent="0.2">
      <c r="B68" s="1" t="str">
        <f ca="1">IF(OFFSET('1.1 Alternativ A'!$E$19,0,ROW()-ROW($B$46))&gt;0,OFFSET('1.1 Alternativ A'!$E$19,0,ROW()-ROW($B$46)),"")</f>
        <v/>
      </c>
      <c r="C68" s="1">
        <f ca="1">IFERROR(C238*'2.1 Skjult ventetid person A'!C34,0)</f>
        <v>0</v>
      </c>
      <c r="D68" s="1">
        <f ca="1">IFERROR(D238*'2.1 Skjult ventetid person A'!D34,0)</f>
        <v>0</v>
      </c>
      <c r="E68" s="1">
        <f ca="1">IFERROR(E238*'2.1 Skjult ventetid person A'!E34,0)</f>
        <v>0</v>
      </c>
      <c r="F68" s="1">
        <f ca="1">IFERROR(F238*'2.1 Skjult ventetid person A'!F34,0)</f>
        <v>0</v>
      </c>
      <c r="G68" s="1">
        <f ca="1">IFERROR(G238*'2.1 Skjult ventetid person A'!G34,0)</f>
        <v>0</v>
      </c>
      <c r="H68" s="1">
        <f ca="1">IFERROR(H238*'2.1 Skjult ventetid person A'!H34,0)</f>
        <v>0</v>
      </c>
      <c r="I68" s="1">
        <f ca="1">IFERROR(I238*'2.1 Skjult ventetid person A'!I34,0)</f>
        <v>0</v>
      </c>
      <c r="J68" s="1">
        <f ca="1">IFERROR(J238*'2.1 Skjult ventetid person A'!J34,0)</f>
        <v>0</v>
      </c>
      <c r="K68" s="1">
        <f ca="1">IFERROR(K238*'2.1 Skjult ventetid person A'!K34,0)</f>
        <v>0</v>
      </c>
      <c r="L68" s="1">
        <f ca="1">IFERROR(L238*'2.1 Skjult ventetid person A'!L34,0)</f>
        <v>0</v>
      </c>
      <c r="M68" s="1">
        <f ca="1">IFERROR(M238*'2.1 Skjult ventetid person A'!M34,0)</f>
        <v>0</v>
      </c>
      <c r="N68" s="1">
        <f ca="1">IFERROR(N238*'2.1 Skjult ventetid person A'!N34,0)</f>
        <v>0</v>
      </c>
      <c r="O68" s="1">
        <f ca="1">IFERROR(O238*'2.1 Skjult ventetid person A'!O34,0)</f>
        <v>0</v>
      </c>
      <c r="P68" s="1">
        <f ca="1">IFERROR(P238*'2.1 Skjult ventetid person A'!P34,0)</f>
        <v>0</v>
      </c>
      <c r="Q68" s="1">
        <f ca="1">IFERROR(Q238*'2.1 Skjult ventetid person A'!Q34,0)</f>
        <v>0</v>
      </c>
      <c r="R68" s="1">
        <f ca="1">IFERROR(R238*'2.1 Skjult ventetid person A'!R34,0)</f>
        <v>0</v>
      </c>
      <c r="S68" s="1">
        <f ca="1">IFERROR(S238*'2.1 Skjult ventetid person A'!S34,0)</f>
        <v>0</v>
      </c>
      <c r="T68" s="1">
        <f ca="1">IFERROR(T238*'2.1 Skjult ventetid person A'!T34,0)</f>
        <v>0</v>
      </c>
      <c r="U68" s="1">
        <f ca="1">IFERROR(U238*'2.1 Skjult ventetid person A'!U34,0)</f>
        <v>0</v>
      </c>
      <c r="V68" s="1">
        <f ca="1">IFERROR(V238*'2.1 Skjult ventetid person A'!V34,0)</f>
        <v>0</v>
      </c>
      <c r="W68" s="1">
        <f ca="1">IFERROR(W238*'2.1 Skjult ventetid person A'!W34,0)</f>
        <v>0</v>
      </c>
      <c r="X68" s="1">
        <f ca="1">IFERROR(X238*'2.1 Skjult ventetid person A'!X34,0)</f>
        <v>0</v>
      </c>
      <c r="Y68" s="1">
        <f ca="1">IFERROR(Y238*'2.1 Skjult ventetid person A'!Y34,0)</f>
        <v>0</v>
      </c>
      <c r="Z68" s="1">
        <f ca="1">IFERROR(Z238*'2.1 Skjult ventetid person A'!Z34,0)</f>
        <v>0</v>
      </c>
      <c r="AA68" s="1">
        <f ca="1">IFERROR(AA238*'2.1 Skjult ventetid person A'!AA34,0)</f>
        <v>0</v>
      </c>
      <c r="AB68" s="1">
        <f ca="1">IFERROR(AB238*'2.1 Skjult ventetid person A'!AB34,0)</f>
        <v>0</v>
      </c>
      <c r="AC68" s="1">
        <f ca="1">IFERROR(AC238*'2.1 Skjult ventetid person A'!AC34,0)</f>
        <v>0</v>
      </c>
      <c r="AD68" s="1">
        <f ca="1">IFERROR(AD238*'2.1 Skjult ventetid person A'!AD34,0)</f>
        <v>0</v>
      </c>
      <c r="AE68" s="1">
        <f ca="1">IFERROR(AE238*'2.1 Skjult ventetid person A'!AE34,0)</f>
        <v>0</v>
      </c>
      <c r="AF68" s="1">
        <f ca="1">IFERROR(AF238*'2.1 Skjult ventetid person A'!AF34,0)</f>
        <v>0</v>
      </c>
      <c r="AG68"/>
      <c r="AH68"/>
      <c r="AI68"/>
      <c r="AJ68"/>
      <c r="AK68"/>
      <c r="AL68"/>
      <c r="AM68"/>
      <c r="AN68"/>
      <c r="AO68"/>
      <c r="AP68"/>
      <c r="AQ68"/>
      <c r="AR68"/>
      <c r="AS68"/>
      <c r="AT68"/>
      <c r="AU68"/>
      <c r="AV68"/>
      <c r="AW68"/>
      <c r="AX68"/>
      <c r="AY68"/>
    </row>
    <row r="69" spans="2:51" x14ac:dyDescent="0.2">
      <c r="B69" s="1" t="str">
        <f ca="1">IF(OFFSET('1.1 Alternativ A'!$E$19,0,ROW()-ROW($B$46))&gt;0,OFFSET('1.1 Alternativ A'!$E$19,0,ROW()-ROW($B$46)),"")</f>
        <v/>
      </c>
      <c r="C69" s="1">
        <f ca="1">IFERROR(C239*'2.1 Skjult ventetid person A'!C35,0)</f>
        <v>0</v>
      </c>
      <c r="D69" s="1">
        <f ca="1">IFERROR(D239*'2.1 Skjult ventetid person A'!D35,0)</f>
        <v>0</v>
      </c>
      <c r="E69" s="1">
        <f ca="1">IFERROR(E239*'2.1 Skjult ventetid person A'!E35,0)</f>
        <v>0</v>
      </c>
      <c r="F69" s="1">
        <f ca="1">IFERROR(F239*'2.1 Skjult ventetid person A'!F35,0)</f>
        <v>0</v>
      </c>
      <c r="G69" s="1">
        <f ca="1">IFERROR(G239*'2.1 Skjult ventetid person A'!G35,0)</f>
        <v>0</v>
      </c>
      <c r="H69" s="1">
        <f ca="1">IFERROR(H239*'2.1 Skjult ventetid person A'!H35,0)</f>
        <v>0</v>
      </c>
      <c r="I69" s="1">
        <f ca="1">IFERROR(I239*'2.1 Skjult ventetid person A'!I35,0)</f>
        <v>0</v>
      </c>
      <c r="J69" s="1">
        <f ca="1">IFERROR(J239*'2.1 Skjult ventetid person A'!J35,0)</f>
        <v>0</v>
      </c>
      <c r="K69" s="1">
        <f ca="1">IFERROR(K239*'2.1 Skjult ventetid person A'!K35,0)</f>
        <v>0</v>
      </c>
      <c r="L69" s="1">
        <f ca="1">IFERROR(L239*'2.1 Skjult ventetid person A'!L35,0)</f>
        <v>0</v>
      </c>
      <c r="M69" s="1">
        <f ca="1">IFERROR(M239*'2.1 Skjult ventetid person A'!M35,0)</f>
        <v>0</v>
      </c>
      <c r="N69" s="1">
        <f ca="1">IFERROR(N239*'2.1 Skjult ventetid person A'!N35,0)</f>
        <v>0</v>
      </c>
      <c r="O69" s="1">
        <f ca="1">IFERROR(O239*'2.1 Skjult ventetid person A'!O35,0)</f>
        <v>0</v>
      </c>
      <c r="P69" s="1">
        <f ca="1">IFERROR(P239*'2.1 Skjult ventetid person A'!P35,0)</f>
        <v>0</v>
      </c>
      <c r="Q69" s="1">
        <f ca="1">IFERROR(Q239*'2.1 Skjult ventetid person A'!Q35,0)</f>
        <v>0</v>
      </c>
      <c r="R69" s="1">
        <f ca="1">IFERROR(R239*'2.1 Skjult ventetid person A'!R35,0)</f>
        <v>0</v>
      </c>
      <c r="S69" s="1">
        <f ca="1">IFERROR(S239*'2.1 Skjult ventetid person A'!S35,0)</f>
        <v>0</v>
      </c>
      <c r="T69" s="1">
        <f ca="1">IFERROR(T239*'2.1 Skjult ventetid person A'!T35,0)</f>
        <v>0</v>
      </c>
      <c r="U69" s="1">
        <f ca="1">IFERROR(U239*'2.1 Skjult ventetid person A'!U35,0)</f>
        <v>0</v>
      </c>
      <c r="V69" s="1">
        <f ca="1">IFERROR(V239*'2.1 Skjult ventetid person A'!V35,0)</f>
        <v>0</v>
      </c>
      <c r="W69" s="1">
        <f ca="1">IFERROR(W239*'2.1 Skjult ventetid person A'!W35,0)</f>
        <v>0</v>
      </c>
      <c r="X69" s="1">
        <f ca="1">IFERROR(X239*'2.1 Skjult ventetid person A'!X35,0)</f>
        <v>0</v>
      </c>
      <c r="Y69" s="1">
        <f ca="1">IFERROR(Y239*'2.1 Skjult ventetid person A'!Y35,0)</f>
        <v>0</v>
      </c>
      <c r="Z69" s="1">
        <f ca="1">IFERROR(Z239*'2.1 Skjult ventetid person A'!Z35,0)</f>
        <v>0</v>
      </c>
      <c r="AA69" s="1">
        <f ca="1">IFERROR(AA239*'2.1 Skjult ventetid person A'!AA35,0)</f>
        <v>0</v>
      </c>
      <c r="AB69" s="1">
        <f ca="1">IFERROR(AB239*'2.1 Skjult ventetid person A'!AB35,0)</f>
        <v>0</v>
      </c>
      <c r="AC69" s="1">
        <f ca="1">IFERROR(AC239*'2.1 Skjult ventetid person A'!AC35,0)</f>
        <v>0</v>
      </c>
      <c r="AD69" s="1">
        <f ca="1">IFERROR(AD239*'2.1 Skjult ventetid person A'!AD35,0)</f>
        <v>0</v>
      </c>
      <c r="AE69" s="1">
        <f ca="1">IFERROR(AE239*'2.1 Skjult ventetid person A'!AE35,0)</f>
        <v>0</v>
      </c>
      <c r="AF69" s="1">
        <f ca="1">IFERROR(AF239*'2.1 Skjult ventetid person A'!AF35,0)</f>
        <v>0</v>
      </c>
      <c r="AG69"/>
      <c r="AH69"/>
      <c r="AI69"/>
      <c r="AJ69"/>
      <c r="AK69"/>
      <c r="AL69"/>
      <c r="AM69"/>
      <c r="AN69"/>
      <c r="AO69"/>
      <c r="AP69"/>
      <c r="AQ69"/>
      <c r="AR69"/>
      <c r="AS69"/>
      <c r="AT69"/>
      <c r="AU69"/>
      <c r="AV69"/>
      <c r="AW69"/>
      <c r="AX69"/>
      <c r="AY69"/>
    </row>
    <row r="70" spans="2:51" x14ac:dyDescent="0.2">
      <c r="B70" s="1" t="str">
        <f ca="1">IF(OFFSET('1.1 Alternativ A'!$E$19,0,ROW()-ROW($B$46))&gt;0,OFFSET('1.1 Alternativ A'!$E$19,0,ROW()-ROW($B$46)),"")</f>
        <v/>
      </c>
      <c r="C70" s="1">
        <f ca="1">IFERROR(C240*'2.1 Skjult ventetid person A'!C36,0)</f>
        <v>0</v>
      </c>
      <c r="D70" s="1">
        <f ca="1">IFERROR(D240*'2.1 Skjult ventetid person A'!D36,0)</f>
        <v>0</v>
      </c>
      <c r="E70" s="1">
        <f ca="1">IFERROR(E240*'2.1 Skjult ventetid person A'!E36,0)</f>
        <v>0</v>
      </c>
      <c r="F70" s="1">
        <f ca="1">IFERROR(F240*'2.1 Skjult ventetid person A'!F36,0)</f>
        <v>0</v>
      </c>
      <c r="G70" s="1">
        <f ca="1">IFERROR(G240*'2.1 Skjult ventetid person A'!G36,0)</f>
        <v>0</v>
      </c>
      <c r="H70" s="1">
        <f ca="1">IFERROR(H240*'2.1 Skjult ventetid person A'!H36,0)</f>
        <v>0</v>
      </c>
      <c r="I70" s="1">
        <f ca="1">IFERROR(I240*'2.1 Skjult ventetid person A'!I36,0)</f>
        <v>0</v>
      </c>
      <c r="J70" s="1">
        <f ca="1">IFERROR(J240*'2.1 Skjult ventetid person A'!J36,0)</f>
        <v>0</v>
      </c>
      <c r="K70" s="1">
        <f ca="1">IFERROR(K240*'2.1 Skjult ventetid person A'!K36,0)</f>
        <v>0</v>
      </c>
      <c r="L70" s="1">
        <f ca="1">IFERROR(L240*'2.1 Skjult ventetid person A'!L36,0)</f>
        <v>0</v>
      </c>
      <c r="M70" s="1">
        <f ca="1">IFERROR(M240*'2.1 Skjult ventetid person A'!M36,0)</f>
        <v>0</v>
      </c>
      <c r="N70" s="1">
        <f ca="1">IFERROR(N240*'2.1 Skjult ventetid person A'!N36,0)</f>
        <v>0</v>
      </c>
      <c r="O70" s="1">
        <f ca="1">IFERROR(O240*'2.1 Skjult ventetid person A'!O36,0)</f>
        <v>0</v>
      </c>
      <c r="P70" s="1">
        <f ca="1">IFERROR(P240*'2.1 Skjult ventetid person A'!P36,0)</f>
        <v>0</v>
      </c>
      <c r="Q70" s="1">
        <f ca="1">IFERROR(Q240*'2.1 Skjult ventetid person A'!Q36,0)</f>
        <v>0</v>
      </c>
      <c r="R70" s="1">
        <f ca="1">IFERROR(R240*'2.1 Skjult ventetid person A'!R36,0)</f>
        <v>0</v>
      </c>
      <c r="S70" s="1">
        <f ca="1">IFERROR(S240*'2.1 Skjult ventetid person A'!S36,0)</f>
        <v>0</v>
      </c>
      <c r="T70" s="1">
        <f ca="1">IFERROR(T240*'2.1 Skjult ventetid person A'!T36,0)</f>
        <v>0</v>
      </c>
      <c r="U70" s="1">
        <f ca="1">IFERROR(U240*'2.1 Skjult ventetid person A'!U36,0)</f>
        <v>0</v>
      </c>
      <c r="V70" s="1">
        <f ca="1">IFERROR(V240*'2.1 Skjult ventetid person A'!V36,0)</f>
        <v>0</v>
      </c>
      <c r="W70" s="1">
        <f ca="1">IFERROR(W240*'2.1 Skjult ventetid person A'!W36,0)</f>
        <v>0</v>
      </c>
      <c r="X70" s="1">
        <f ca="1">IFERROR(X240*'2.1 Skjult ventetid person A'!X36,0)</f>
        <v>0</v>
      </c>
      <c r="Y70" s="1">
        <f ca="1">IFERROR(Y240*'2.1 Skjult ventetid person A'!Y36,0)</f>
        <v>0</v>
      </c>
      <c r="Z70" s="1">
        <f ca="1">IFERROR(Z240*'2.1 Skjult ventetid person A'!Z36,0)</f>
        <v>0</v>
      </c>
      <c r="AA70" s="1">
        <f ca="1">IFERROR(AA240*'2.1 Skjult ventetid person A'!AA36,0)</f>
        <v>0</v>
      </c>
      <c r="AB70" s="1">
        <f ca="1">IFERROR(AB240*'2.1 Skjult ventetid person A'!AB36,0)</f>
        <v>0</v>
      </c>
      <c r="AC70" s="1">
        <f ca="1">IFERROR(AC240*'2.1 Skjult ventetid person A'!AC36,0)</f>
        <v>0</v>
      </c>
      <c r="AD70" s="1">
        <f ca="1">IFERROR(AD240*'2.1 Skjult ventetid person A'!AD36,0)</f>
        <v>0</v>
      </c>
      <c r="AE70" s="1">
        <f ca="1">IFERROR(AE240*'2.1 Skjult ventetid person A'!AE36,0)</f>
        <v>0</v>
      </c>
      <c r="AF70" s="1">
        <f ca="1">IFERROR(AF240*'2.1 Skjult ventetid person A'!AF36,0)</f>
        <v>0</v>
      </c>
      <c r="AG70"/>
      <c r="AH70"/>
      <c r="AI70"/>
      <c r="AJ70"/>
      <c r="AK70"/>
      <c r="AL70"/>
      <c r="AM70"/>
      <c r="AN70"/>
      <c r="AO70"/>
      <c r="AP70"/>
      <c r="AQ70"/>
      <c r="AR70"/>
      <c r="AS70"/>
      <c r="AT70"/>
      <c r="AU70"/>
      <c r="AV70"/>
      <c r="AW70"/>
      <c r="AX70"/>
      <c r="AY70"/>
    </row>
    <row r="71" spans="2:51" x14ac:dyDescent="0.2">
      <c r="B71" s="1" t="str">
        <f ca="1">IF(OFFSET('1.1 Alternativ A'!$E$19,0,ROW()-ROW($B$46))&gt;0,OFFSET('1.1 Alternativ A'!$E$19,0,ROW()-ROW($B$46)),"")</f>
        <v/>
      </c>
      <c r="C71" s="1">
        <f ca="1">IFERROR(C241*'2.1 Skjult ventetid person A'!C37,0)</f>
        <v>0</v>
      </c>
      <c r="D71" s="1">
        <f ca="1">IFERROR(D241*'2.1 Skjult ventetid person A'!D37,0)</f>
        <v>0</v>
      </c>
      <c r="E71" s="1">
        <f ca="1">IFERROR(E241*'2.1 Skjult ventetid person A'!E37,0)</f>
        <v>0</v>
      </c>
      <c r="F71" s="1">
        <f ca="1">IFERROR(F241*'2.1 Skjult ventetid person A'!F37,0)</f>
        <v>0</v>
      </c>
      <c r="G71" s="1">
        <f ca="1">IFERROR(G241*'2.1 Skjult ventetid person A'!G37,0)</f>
        <v>0</v>
      </c>
      <c r="H71" s="1">
        <f ca="1">IFERROR(H241*'2.1 Skjult ventetid person A'!H37,0)</f>
        <v>0</v>
      </c>
      <c r="I71" s="1">
        <f ca="1">IFERROR(I241*'2.1 Skjult ventetid person A'!I37,0)</f>
        <v>0</v>
      </c>
      <c r="J71" s="1">
        <f ca="1">IFERROR(J241*'2.1 Skjult ventetid person A'!J37,0)</f>
        <v>0</v>
      </c>
      <c r="K71" s="1">
        <f ca="1">IFERROR(K241*'2.1 Skjult ventetid person A'!K37,0)</f>
        <v>0</v>
      </c>
      <c r="L71" s="1">
        <f ca="1">IFERROR(L241*'2.1 Skjult ventetid person A'!L37,0)</f>
        <v>0</v>
      </c>
      <c r="M71" s="1">
        <f ca="1">IFERROR(M241*'2.1 Skjult ventetid person A'!M37,0)</f>
        <v>0</v>
      </c>
      <c r="N71" s="1">
        <f ca="1">IFERROR(N241*'2.1 Skjult ventetid person A'!N37,0)</f>
        <v>0</v>
      </c>
      <c r="O71" s="1">
        <f ca="1">IFERROR(O241*'2.1 Skjult ventetid person A'!O37,0)</f>
        <v>0</v>
      </c>
      <c r="P71" s="1">
        <f ca="1">IFERROR(P241*'2.1 Skjult ventetid person A'!P37,0)</f>
        <v>0</v>
      </c>
      <c r="Q71" s="1">
        <f ca="1">IFERROR(Q241*'2.1 Skjult ventetid person A'!Q37,0)</f>
        <v>0</v>
      </c>
      <c r="R71" s="1">
        <f ca="1">IFERROR(R241*'2.1 Skjult ventetid person A'!R37,0)</f>
        <v>0</v>
      </c>
      <c r="S71" s="1">
        <f ca="1">IFERROR(S241*'2.1 Skjult ventetid person A'!S37,0)</f>
        <v>0</v>
      </c>
      <c r="T71" s="1">
        <f ca="1">IFERROR(T241*'2.1 Skjult ventetid person A'!T37,0)</f>
        <v>0</v>
      </c>
      <c r="U71" s="1">
        <f ca="1">IFERROR(U241*'2.1 Skjult ventetid person A'!U37,0)</f>
        <v>0</v>
      </c>
      <c r="V71" s="1">
        <f ca="1">IFERROR(V241*'2.1 Skjult ventetid person A'!V37,0)</f>
        <v>0</v>
      </c>
      <c r="W71" s="1">
        <f ca="1">IFERROR(W241*'2.1 Skjult ventetid person A'!W37,0)</f>
        <v>0</v>
      </c>
      <c r="X71" s="1">
        <f ca="1">IFERROR(X241*'2.1 Skjult ventetid person A'!X37,0)</f>
        <v>0</v>
      </c>
      <c r="Y71" s="1">
        <f ca="1">IFERROR(Y241*'2.1 Skjult ventetid person A'!Y37,0)</f>
        <v>0</v>
      </c>
      <c r="Z71" s="1">
        <f ca="1">IFERROR(Z241*'2.1 Skjult ventetid person A'!Z37,0)</f>
        <v>0</v>
      </c>
      <c r="AA71" s="1">
        <f ca="1">IFERROR(AA241*'2.1 Skjult ventetid person A'!AA37,0)</f>
        <v>0</v>
      </c>
      <c r="AB71" s="1">
        <f ca="1">IFERROR(AB241*'2.1 Skjult ventetid person A'!AB37,0)</f>
        <v>0</v>
      </c>
      <c r="AC71" s="1">
        <f ca="1">IFERROR(AC241*'2.1 Skjult ventetid person A'!AC37,0)</f>
        <v>0</v>
      </c>
      <c r="AD71" s="1">
        <f ca="1">IFERROR(AD241*'2.1 Skjult ventetid person A'!AD37,0)</f>
        <v>0</v>
      </c>
      <c r="AE71" s="1">
        <f ca="1">IFERROR(AE241*'2.1 Skjult ventetid person A'!AE37,0)</f>
        <v>0</v>
      </c>
      <c r="AF71" s="1">
        <f ca="1">IFERROR(AF241*'2.1 Skjult ventetid person A'!AF37,0)</f>
        <v>0</v>
      </c>
      <c r="AG71"/>
      <c r="AH71"/>
      <c r="AI71"/>
      <c r="AJ71"/>
      <c r="AK71"/>
      <c r="AL71"/>
      <c r="AM71"/>
      <c r="AN71"/>
      <c r="AO71"/>
      <c r="AP71"/>
      <c r="AQ71"/>
      <c r="AR71"/>
      <c r="AS71"/>
      <c r="AT71"/>
      <c r="AU71"/>
      <c r="AV71"/>
      <c r="AW71"/>
      <c r="AX71"/>
      <c r="AY71"/>
    </row>
    <row r="72" spans="2:51" x14ac:dyDescent="0.2">
      <c r="B72" s="1" t="str">
        <f ca="1">IF(OFFSET('1.1 Alternativ A'!$E$19,0,ROW()-ROW($B$46))&gt;0,OFFSET('1.1 Alternativ A'!$E$19,0,ROW()-ROW($B$46)),"")</f>
        <v/>
      </c>
      <c r="C72" s="1">
        <f ca="1">IFERROR(C242*'2.1 Skjult ventetid person A'!C38,0)</f>
        <v>0</v>
      </c>
      <c r="D72" s="1">
        <f ca="1">IFERROR(D242*'2.1 Skjult ventetid person A'!D38,0)</f>
        <v>0</v>
      </c>
      <c r="E72" s="1">
        <f ca="1">IFERROR(E242*'2.1 Skjult ventetid person A'!E38,0)</f>
        <v>0</v>
      </c>
      <c r="F72" s="1">
        <f ca="1">IFERROR(F242*'2.1 Skjult ventetid person A'!F38,0)</f>
        <v>0</v>
      </c>
      <c r="G72" s="1">
        <f ca="1">IFERROR(G242*'2.1 Skjult ventetid person A'!G38,0)</f>
        <v>0</v>
      </c>
      <c r="H72" s="1">
        <f ca="1">IFERROR(H242*'2.1 Skjult ventetid person A'!H38,0)</f>
        <v>0</v>
      </c>
      <c r="I72" s="1">
        <f ca="1">IFERROR(I242*'2.1 Skjult ventetid person A'!I38,0)</f>
        <v>0</v>
      </c>
      <c r="J72" s="1">
        <f ca="1">IFERROR(J242*'2.1 Skjult ventetid person A'!J38,0)</f>
        <v>0</v>
      </c>
      <c r="K72" s="1">
        <f ca="1">IFERROR(K242*'2.1 Skjult ventetid person A'!K38,0)</f>
        <v>0</v>
      </c>
      <c r="L72" s="1">
        <f ca="1">IFERROR(L242*'2.1 Skjult ventetid person A'!L38,0)</f>
        <v>0</v>
      </c>
      <c r="M72" s="1">
        <f ca="1">IFERROR(M242*'2.1 Skjult ventetid person A'!M38,0)</f>
        <v>0</v>
      </c>
      <c r="N72" s="1">
        <f ca="1">IFERROR(N242*'2.1 Skjult ventetid person A'!N38,0)</f>
        <v>0</v>
      </c>
      <c r="O72" s="1">
        <f ca="1">IFERROR(O242*'2.1 Skjult ventetid person A'!O38,0)</f>
        <v>0</v>
      </c>
      <c r="P72" s="1">
        <f ca="1">IFERROR(P242*'2.1 Skjult ventetid person A'!P38,0)</f>
        <v>0</v>
      </c>
      <c r="Q72" s="1">
        <f ca="1">IFERROR(Q242*'2.1 Skjult ventetid person A'!Q38,0)</f>
        <v>0</v>
      </c>
      <c r="R72" s="1">
        <f ca="1">IFERROR(R242*'2.1 Skjult ventetid person A'!R38,0)</f>
        <v>0</v>
      </c>
      <c r="S72" s="1">
        <f ca="1">IFERROR(S242*'2.1 Skjult ventetid person A'!S38,0)</f>
        <v>0</v>
      </c>
      <c r="T72" s="1">
        <f ca="1">IFERROR(T242*'2.1 Skjult ventetid person A'!T38,0)</f>
        <v>0</v>
      </c>
      <c r="U72" s="1">
        <f ca="1">IFERROR(U242*'2.1 Skjult ventetid person A'!U38,0)</f>
        <v>0</v>
      </c>
      <c r="V72" s="1">
        <f ca="1">IFERROR(V242*'2.1 Skjult ventetid person A'!V38,0)</f>
        <v>0</v>
      </c>
      <c r="W72" s="1">
        <f ca="1">IFERROR(W242*'2.1 Skjult ventetid person A'!W38,0)</f>
        <v>0</v>
      </c>
      <c r="X72" s="1">
        <f ca="1">IFERROR(X242*'2.1 Skjult ventetid person A'!X38,0)</f>
        <v>0</v>
      </c>
      <c r="Y72" s="1">
        <f ca="1">IFERROR(Y242*'2.1 Skjult ventetid person A'!Y38,0)</f>
        <v>0</v>
      </c>
      <c r="Z72" s="1">
        <f ca="1">IFERROR(Z242*'2.1 Skjult ventetid person A'!Z38,0)</f>
        <v>0</v>
      </c>
      <c r="AA72" s="1">
        <f ca="1">IFERROR(AA242*'2.1 Skjult ventetid person A'!AA38,0)</f>
        <v>0</v>
      </c>
      <c r="AB72" s="1">
        <f ca="1">IFERROR(AB242*'2.1 Skjult ventetid person A'!AB38,0)</f>
        <v>0</v>
      </c>
      <c r="AC72" s="1">
        <f ca="1">IFERROR(AC242*'2.1 Skjult ventetid person A'!AC38,0)</f>
        <v>0</v>
      </c>
      <c r="AD72" s="1">
        <f ca="1">IFERROR(AD242*'2.1 Skjult ventetid person A'!AD38,0)</f>
        <v>0</v>
      </c>
      <c r="AE72" s="1">
        <f ca="1">IFERROR(AE242*'2.1 Skjult ventetid person A'!AE38,0)</f>
        <v>0</v>
      </c>
      <c r="AF72" s="1">
        <f ca="1">IFERROR(AF242*'2.1 Skjult ventetid person A'!AF38,0)</f>
        <v>0</v>
      </c>
      <c r="AG72"/>
      <c r="AH72"/>
      <c r="AI72"/>
      <c r="AJ72"/>
      <c r="AK72"/>
      <c r="AL72"/>
      <c r="AM72"/>
      <c r="AN72"/>
      <c r="AO72"/>
      <c r="AP72"/>
      <c r="AQ72"/>
      <c r="AR72"/>
      <c r="AS72"/>
      <c r="AT72"/>
      <c r="AU72"/>
      <c r="AV72"/>
      <c r="AW72"/>
      <c r="AX72"/>
      <c r="AY72"/>
    </row>
    <row r="73" spans="2:51" x14ac:dyDescent="0.2">
      <c r="B73" s="1" t="str">
        <f ca="1">IF(OFFSET('1.1 Alternativ A'!$E$19,0,ROW()-ROW($B$46))&gt;0,OFFSET('1.1 Alternativ A'!$E$19,0,ROW()-ROW($B$46)),"")</f>
        <v/>
      </c>
      <c r="C73" s="1">
        <f ca="1">IFERROR(C243*'2.1 Skjult ventetid person A'!C39,0)</f>
        <v>0</v>
      </c>
      <c r="D73" s="1">
        <f ca="1">IFERROR(D243*'2.1 Skjult ventetid person A'!D39,0)</f>
        <v>0</v>
      </c>
      <c r="E73" s="1">
        <f ca="1">IFERROR(E243*'2.1 Skjult ventetid person A'!E39,0)</f>
        <v>0</v>
      </c>
      <c r="F73" s="1">
        <f ca="1">IFERROR(F243*'2.1 Skjult ventetid person A'!F39,0)</f>
        <v>0</v>
      </c>
      <c r="G73" s="1">
        <f ca="1">IFERROR(G243*'2.1 Skjult ventetid person A'!G39,0)</f>
        <v>0</v>
      </c>
      <c r="H73" s="1">
        <f ca="1">IFERROR(H243*'2.1 Skjult ventetid person A'!H39,0)</f>
        <v>0</v>
      </c>
      <c r="I73" s="1">
        <f ca="1">IFERROR(I243*'2.1 Skjult ventetid person A'!I39,0)</f>
        <v>0</v>
      </c>
      <c r="J73" s="1">
        <f ca="1">IFERROR(J243*'2.1 Skjult ventetid person A'!J39,0)</f>
        <v>0</v>
      </c>
      <c r="K73" s="1">
        <f ca="1">IFERROR(K243*'2.1 Skjult ventetid person A'!K39,0)</f>
        <v>0</v>
      </c>
      <c r="L73" s="1">
        <f ca="1">IFERROR(L243*'2.1 Skjult ventetid person A'!L39,0)</f>
        <v>0</v>
      </c>
      <c r="M73" s="1">
        <f ca="1">IFERROR(M243*'2.1 Skjult ventetid person A'!M39,0)</f>
        <v>0</v>
      </c>
      <c r="N73" s="1">
        <f ca="1">IFERROR(N243*'2.1 Skjult ventetid person A'!N39,0)</f>
        <v>0</v>
      </c>
      <c r="O73" s="1">
        <f ca="1">IFERROR(O243*'2.1 Skjult ventetid person A'!O39,0)</f>
        <v>0</v>
      </c>
      <c r="P73" s="1">
        <f ca="1">IFERROR(P243*'2.1 Skjult ventetid person A'!P39,0)</f>
        <v>0</v>
      </c>
      <c r="Q73" s="1">
        <f ca="1">IFERROR(Q243*'2.1 Skjult ventetid person A'!Q39,0)</f>
        <v>0</v>
      </c>
      <c r="R73" s="1">
        <f ca="1">IFERROR(R243*'2.1 Skjult ventetid person A'!R39,0)</f>
        <v>0</v>
      </c>
      <c r="S73" s="1">
        <f ca="1">IFERROR(S243*'2.1 Skjult ventetid person A'!S39,0)</f>
        <v>0</v>
      </c>
      <c r="T73" s="1">
        <f ca="1">IFERROR(T243*'2.1 Skjult ventetid person A'!T39,0)</f>
        <v>0</v>
      </c>
      <c r="U73" s="1">
        <f ca="1">IFERROR(U243*'2.1 Skjult ventetid person A'!U39,0)</f>
        <v>0</v>
      </c>
      <c r="V73" s="1">
        <f ca="1">IFERROR(V243*'2.1 Skjult ventetid person A'!V39,0)</f>
        <v>0</v>
      </c>
      <c r="W73" s="1">
        <f ca="1">IFERROR(W243*'2.1 Skjult ventetid person A'!W39,0)</f>
        <v>0</v>
      </c>
      <c r="X73" s="1">
        <f ca="1">IFERROR(X243*'2.1 Skjult ventetid person A'!X39,0)</f>
        <v>0</v>
      </c>
      <c r="Y73" s="1">
        <f ca="1">IFERROR(Y243*'2.1 Skjult ventetid person A'!Y39,0)</f>
        <v>0</v>
      </c>
      <c r="Z73" s="1">
        <f ca="1">IFERROR(Z243*'2.1 Skjult ventetid person A'!Z39,0)</f>
        <v>0</v>
      </c>
      <c r="AA73" s="1">
        <f ca="1">IFERROR(AA243*'2.1 Skjult ventetid person A'!AA39,0)</f>
        <v>0</v>
      </c>
      <c r="AB73" s="1">
        <f ca="1">IFERROR(AB243*'2.1 Skjult ventetid person A'!AB39,0)</f>
        <v>0</v>
      </c>
      <c r="AC73" s="1">
        <f ca="1">IFERROR(AC243*'2.1 Skjult ventetid person A'!AC39,0)</f>
        <v>0</v>
      </c>
      <c r="AD73" s="1">
        <f ca="1">IFERROR(AD243*'2.1 Skjult ventetid person A'!AD39,0)</f>
        <v>0</v>
      </c>
      <c r="AE73" s="1">
        <f ca="1">IFERROR(AE243*'2.1 Skjult ventetid person A'!AE39,0)</f>
        <v>0</v>
      </c>
      <c r="AF73" s="1">
        <f ca="1">IFERROR(AF243*'2.1 Skjult ventetid person A'!AF39,0)</f>
        <v>0</v>
      </c>
      <c r="AG73"/>
      <c r="AH73"/>
      <c r="AI73"/>
      <c r="AJ73"/>
      <c r="AK73"/>
      <c r="AL73"/>
      <c r="AM73"/>
      <c r="AN73"/>
      <c r="AO73"/>
      <c r="AP73"/>
      <c r="AQ73"/>
      <c r="AR73"/>
      <c r="AS73"/>
      <c r="AT73"/>
      <c r="AU73"/>
      <c r="AV73"/>
      <c r="AW73"/>
      <c r="AX73"/>
      <c r="AY73"/>
    </row>
    <row r="74" spans="2:51" x14ac:dyDescent="0.2">
      <c r="B74" s="1" t="str">
        <f ca="1">IF(OFFSET('1.1 Alternativ A'!$E$19,0,ROW()-ROW($B$46))&gt;0,OFFSET('1.1 Alternativ A'!$E$19,0,ROW()-ROW($B$46)),"")</f>
        <v/>
      </c>
      <c r="C74" s="1">
        <f ca="1">IFERROR(C244*'2.1 Skjult ventetid person A'!C40,0)</f>
        <v>0</v>
      </c>
      <c r="D74" s="1">
        <f ca="1">IFERROR(D244*'2.1 Skjult ventetid person A'!D40,0)</f>
        <v>0</v>
      </c>
      <c r="E74" s="1">
        <f ca="1">IFERROR(E244*'2.1 Skjult ventetid person A'!E40,0)</f>
        <v>0</v>
      </c>
      <c r="F74" s="1">
        <f ca="1">IFERROR(F244*'2.1 Skjult ventetid person A'!F40,0)</f>
        <v>0</v>
      </c>
      <c r="G74" s="1">
        <f ca="1">IFERROR(G244*'2.1 Skjult ventetid person A'!G40,0)</f>
        <v>0</v>
      </c>
      <c r="H74" s="1">
        <f ca="1">IFERROR(H244*'2.1 Skjult ventetid person A'!H40,0)</f>
        <v>0</v>
      </c>
      <c r="I74" s="1">
        <f ca="1">IFERROR(I244*'2.1 Skjult ventetid person A'!I40,0)</f>
        <v>0</v>
      </c>
      <c r="J74" s="1">
        <f ca="1">IFERROR(J244*'2.1 Skjult ventetid person A'!J40,0)</f>
        <v>0</v>
      </c>
      <c r="K74" s="1">
        <f ca="1">IFERROR(K244*'2.1 Skjult ventetid person A'!K40,0)</f>
        <v>0</v>
      </c>
      <c r="L74" s="1">
        <f ca="1">IFERROR(L244*'2.1 Skjult ventetid person A'!L40,0)</f>
        <v>0</v>
      </c>
      <c r="M74" s="1">
        <f ca="1">IFERROR(M244*'2.1 Skjult ventetid person A'!M40,0)</f>
        <v>0</v>
      </c>
      <c r="N74" s="1">
        <f ca="1">IFERROR(N244*'2.1 Skjult ventetid person A'!N40,0)</f>
        <v>0</v>
      </c>
      <c r="O74" s="1">
        <f ca="1">IFERROR(O244*'2.1 Skjult ventetid person A'!O40,0)</f>
        <v>0</v>
      </c>
      <c r="P74" s="1">
        <f ca="1">IFERROR(P244*'2.1 Skjult ventetid person A'!P40,0)</f>
        <v>0</v>
      </c>
      <c r="Q74" s="1">
        <f ca="1">IFERROR(Q244*'2.1 Skjult ventetid person A'!Q40,0)</f>
        <v>0</v>
      </c>
      <c r="R74" s="1">
        <f ca="1">IFERROR(R244*'2.1 Skjult ventetid person A'!R40,0)</f>
        <v>0</v>
      </c>
      <c r="S74" s="1">
        <f ca="1">IFERROR(S244*'2.1 Skjult ventetid person A'!S40,0)</f>
        <v>0</v>
      </c>
      <c r="T74" s="1">
        <f ca="1">IFERROR(T244*'2.1 Skjult ventetid person A'!T40,0)</f>
        <v>0</v>
      </c>
      <c r="U74" s="1">
        <f ca="1">IFERROR(U244*'2.1 Skjult ventetid person A'!U40,0)</f>
        <v>0</v>
      </c>
      <c r="V74" s="1">
        <f ca="1">IFERROR(V244*'2.1 Skjult ventetid person A'!V40,0)</f>
        <v>0</v>
      </c>
      <c r="W74" s="1">
        <f ca="1">IFERROR(W244*'2.1 Skjult ventetid person A'!W40,0)</f>
        <v>0</v>
      </c>
      <c r="X74" s="1">
        <f ca="1">IFERROR(X244*'2.1 Skjult ventetid person A'!X40,0)</f>
        <v>0</v>
      </c>
      <c r="Y74" s="1">
        <f ca="1">IFERROR(Y244*'2.1 Skjult ventetid person A'!Y40,0)</f>
        <v>0</v>
      </c>
      <c r="Z74" s="1">
        <f ca="1">IFERROR(Z244*'2.1 Skjult ventetid person A'!Z40,0)</f>
        <v>0</v>
      </c>
      <c r="AA74" s="1">
        <f ca="1">IFERROR(AA244*'2.1 Skjult ventetid person A'!AA40,0)</f>
        <v>0</v>
      </c>
      <c r="AB74" s="1">
        <f ca="1">IFERROR(AB244*'2.1 Skjult ventetid person A'!AB40,0)</f>
        <v>0</v>
      </c>
      <c r="AC74" s="1">
        <f ca="1">IFERROR(AC244*'2.1 Skjult ventetid person A'!AC40,0)</f>
        <v>0</v>
      </c>
      <c r="AD74" s="1">
        <f ca="1">IFERROR(AD244*'2.1 Skjult ventetid person A'!AD40,0)</f>
        <v>0</v>
      </c>
      <c r="AE74" s="1">
        <f ca="1">IFERROR(AE244*'2.1 Skjult ventetid person A'!AE40,0)</f>
        <v>0</v>
      </c>
      <c r="AF74" s="1">
        <f ca="1">IFERROR(AF244*'2.1 Skjult ventetid person A'!AF40,0)</f>
        <v>0</v>
      </c>
      <c r="AG74"/>
      <c r="AH74"/>
      <c r="AI74"/>
      <c r="AJ74"/>
      <c r="AK74"/>
      <c r="AL74"/>
      <c r="AM74"/>
      <c r="AN74"/>
      <c r="AO74"/>
      <c r="AP74"/>
      <c r="AQ74"/>
      <c r="AR74"/>
      <c r="AS74"/>
      <c r="AT74"/>
      <c r="AU74"/>
      <c r="AV74"/>
      <c r="AW74"/>
      <c r="AX74"/>
      <c r="AY74"/>
    </row>
    <row r="75" spans="2:51" x14ac:dyDescent="0.2">
      <c r="B75" s="1" t="str">
        <f ca="1">IF(OFFSET('1.1 Alternativ A'!$E$19,0,ROW()-ROW($B$46))&gt;0,OFFSET('1.1 Alternativ A'!$E$19,0,ROW()-ROW($B$46)),"")</f>
        <v/>
      </c>
      <c r="C75" s="1">
        <f ca="1">IFERROR(C245*'2.1 Skjult ventetid person A'!C41,0)</f>
        <v>0</v>
      </c>
      <c r="D75" s="1">
        <f ca="1">IFERROR(D245*'2.1 Skjult ventetid person A'!D41,0)</f>
        <v>0</v>
      </c>
      <c r="E75" s="1">
        <f ca="1">IFERROR(E245*'2.1 Skjult ventetid person A'!E41,0)</f>
        <v>0</v>
      </c>
      <c r="F75" s="1">
        <f ca="1">IFERROR(F245*'2.1 Skjult ventetid person A'!F41,0)</f>
        <v>0</v>
      </c>
      <c r="G75" s="1">
        <f ca="1">IFERROR(G245*'2.1 Skjult ventetid person A'!G41,0)</f>
        <v>0</v>
      </c>
      <c r="H75" s="1">
        <f ca="1">IFERROR(H245*'2.1 Skjult ventetid person A'!H41,0)</f>
        <v>0</v>
      </c>
      <c r="I75" s="1">
        <f ca="1">IFERROR(I245*'2.1 Skjult ventetid person A'!I41,0)</f>
        <v>0</v>
      </c>
      <c r="J75" s="1">
        <f ca="1">IFERROR(J245*'2.1 Skjult ventetid person A'!J41,0)</f>
        <v>0</v>
      </c>
      <c r="K75" s="1">
        <f ca="1">IFERROR(K245*'2.1 Skjult ventetid person A'!K41,0)</f>
        <v>0</v>
      </c>
      <c r="L75" s="1">
        <f ca="1">IFERROR(L245*'2.1 Skjult ventetid person A'!L41,0)</f>
        <v>0</v>
      </c>
      <c r="M75" s="1">
        <f ca="1">IFERROR(M245*'2.1 Skjult ventetid person A'!M41,0)</f>
        <v>0</v>
      </c>
      <c r="N75" s="1">
        <f ca="1">IFERROR(N245*'2.1 Skjult ventetid person A'!N41,0)</f>
        <v>0</v>
      </c>
      <c r="O75" s="1">
        <f ca="1">IFERROR(O245*'2.1 Skjult ventetid person A'!O41,0)</f>
        <v>0</v>
      </c>
      <c r="P75" s="1">
        <f ca="1">IFERROR(P245*'2.1 Skjult ventetid person A'!P41,0)</f>
        <v>0</v>
      </c>
      <c r="Q75" s="1">
        <f ca="1">IFERROR(Q245*'2.1 Skjult ventetid person A'!Q41,0)</f>
        <v>0</v>
      </c>
      <c r="R75" s="1">
        <f ca="1">IFERROR(R245*'2.1 Skjult ventetid person A'!R41,0)</f>
        <v>0</v>
      </c>
      <c r="S75" s="1">
        <f ca="1">IFERROR(S245*'2.1 Skjult ventetid person A'!S41,0)</f>
        <v>0</v>
      </c>
      <c r="T75" s="1">
        <f ca="1">IFERROR(T245*'2.1 Skjult ventetid person A'!T41,0)</f>
        <v>0</v>
      </c>
      <c r="U75" s="1">
        <f ca="1">IFERROR(U245*'2.1 Skjult ventetid person A'!U41,0)</f>
        <v>0</v>
      </c>
      <c r="V75" s="1">
        <f ca="1">IFERROR(V245*'2.1 Skjult ventetid person A'!V41,0)</f>
        <v>0</v>
      </c>
      <c r="W75" s="1">
        <f ca="1">IFERROR(W245*'2.1 Skjult ventetid person A'!W41,0)</f>
        <v>0</v>
      </c>
      <c r="X75" s="1">
        <f ca="1">IFERROR(X245*'2.1 Skjult ventetid person A'!X41,0)</f>
        <v>0</v>
      </c>
      <c r="Y75" s="1">
        <f ca="1">IFERROR(Y245*'2.1 Skjult ventetid person A'!Y41,0)</f>
        <v>0</v>
      </c>
      <c r="Z75" s="1">
        <f ca="1">IFERROR(Z245*'2.1 Skjult ventetid person A'!Z41,0)</f>
        <v>0</v>
      </c>
      <c r="AA75" s="1">
        <f ca="1">IFERROR(AA245*'2.1 Skjult ventetid person A'!AA41,0)</f>
        <v>0</v>
      </c>
      <c r="AB75" s="1">
        <f ca="1">IFERROR(AB245*'2.1 Skjult ventetid person A'!AB41,0)</f>
        <v>0</v>
      </c>
      <c r="AC75" s="1">
        <f ca="1">IFERROR(AC245*'2.1 Skjult ventetid person A'!AC41,0)</f>
        <v>0</v>
      </c>
      <c r="AD75" s="1">
        <f ca="1">IFERROR(AD245*'2.1 Skjult ventetid person A'!AD41,0)</f>
        <v>0</v>
      </c>
      <c r="AE75" s="1">
        <f ca="1">IFERROR(AE245*'2.1 Skjult ventetid person A'!AE41,0)</f>
        <v>0</v>
      </c>
      <c r="AF75" s="1">
        <f ca="1">IFERROR(AF245*'2.1 Skjult ventetid person A'!AF41,0)</f>
        <v>0</v>
      </c>
      <c r="AG75"/>
      <c r="AH75"/>
      <c r="AI75"/>
      <c r="AJ75"/>
      <c r="AK75"/>
      <c r="AL75"/>
      <c r="AM75"/>
      <c r="AN75"/>
      <c r="AO75"/>
      <c r="AP75"/>
      <c r="AQ75"/>
      <c r="AR75"/>
      <c r="AS75"/>
      <c r="AT75"/>
      <c r="AU75"/>
      <c r="AV75"/>
      <c r="AW75"/>
      <c r="AX75"/>
      <c r="AY75"/>
    </row>
    <row r="76" spans="2:51" x14ac:dyDescent="0.2">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c r="AH76"/>
      <c r="AI76"/>
      <c r="AJ76"/>
      <c r="AK76"/>
      <c r="AL76"/>
      <c r="AM76"/>
      <c r="AN76"/>
      <c r="AO76"/>
      <c r="AP76"/>
      <c r="AQ76"/>
      <c r="AR76"/>
      <c r="AS76"/>
      <c r="AT76"/>
      <c r="AU76"/>
      <c r="AV76"/>
      <c r="AW76"/>
      <c r="AX76"/>
      <c r="AY76"/>
    </row>
    <row r="78" spans="2:51" x14ac:dyDescent="0.2">
      <c r="B78" s="46" t="s">
        <v>465</v>
      </c>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row>
    <row r="79" spans="2:51" x14ac:dyDescent="0.2">
      <c r="B79" s="1"/>
      <c r="C79" s="1" t="str">
        <f>IF('1.1 Alternativ A'!E19&gt;0,'1.1 Alternativ A'!E19,"")</f>
        <v/>
      </c>
      <c r="D79" s="1" t="str">
        <f>IF('1.1 Alternativ A'!F19&gt;0,'1.1 Alternativ A'!F19,"")</f>
        <v/>
      </c>
      <c r="E79" s="1" t="str">
        <f>IF('1.1 Alternativ A'!G19&gt;0,'1.1 Alternativ A'!G19,"")</f>
        <v/>
      </c>
      <c r="F79" s="1" t="str">
        <f>IF('1.1 Alternativ A'!H19&gt;0,'1.1 Alternativ A'!H19,"")</f>
        <v/>
      </c>
      <c r="G79" s="1" t="str">
        <f>IF('1.1 Alternativ A'!I19&gt;0,'1.1 Alternativ A'!I19,"")</f>
        <v/>
      </c>
      <c r="H79" s="1" t="str">
        <f>IF('1.1 Alternativ A'!J19&gt;0,'1.1 Alternativ A'!J19,"")</f>
        <v/>
      </c>
      <c r="I79" s="1" t="str">
        <f>IF('1.1 Alternativ A'!K19&gt;0,'1.1 Alternativ A'!K19,"")</f>
        <v/>
      </c>
      <c r="J79" s="1" t="str">
        <f>IF('1.1 Alternativ A'!L19&gt;0,'1.1 Alternativ A'!L19,"")</f>
        <v/>
      </c>
      <c r="K79" s="1" t="str">
        <f>IF('1.1 Alternativ A'!M19&gt;0,'1.1 Alternativ A'!M19,"")</f>
        <v/>
      </c>
      <c r="L79" s="1" t="str">
        <f>IF('1.1 Alternativ A'!N19&gt;0,'1.1 Alternativ A'!N19,"")</f>
        <v/>
      </c>
      <c r="M79" s="1" t="str">
        <f>IF('1.1 Alternativ A'!O19&gt;0,'1.1 Alternativ A'!O19,"")</f>
        <v/>
      </c>
      <c r="N79" s="1" t="str">
        <f>IF('1.1 Alternativ A'!P19&gt;0,'1.1 Alternativ A'!P19,"")</f>
        <v/>
      </c>
      <c r="O79" s="1" t="str">
        <f>IF('1.1 Alternativ A'!Q19&gt;0,'1.1 Alternativ A'!Q19,"")</f>
        <v/>
      </c>
      <c r="P79" s="1" t="str">
        <f>IF('1.1 Alternativ A'!R19&gt;0,'1.1 Alternativ A'!R19,"")</f>
        <v/>
      </c>
      <c r="Q79" s="1" t="str">
        <f>IF('1.1 Alternativ A'!S19&gt;0,'1.1 Alternativ A'!S19,"")</f>
        <v/>
      </c>
      <c r="R79" s="1" t="str">
        <f>IF('1.1 Alternativ A'!T19&gt;0,'1.1 Alternativ A'!T19,"")</f>
        <v/>
      </c>
      <c r="S79" s="1" t="str">
        <f>IF('1.1 Alternativ A'!U19&gt;0,'1.1 Alternativ A'!U19,"")</f>
        <v/>
      </c>
      <c r="T79" s="1" t="str">
        <f>IF('1.1 Alternativ A'!V19&gt;0,'1.1 Alternativ A'!V19,"")</f>
        <v/>
      </c>
      <c r="U79" s="1" t="str">
        <f>IF('1.1 Alternativ A'!W19&gt;0,'1.1 Alternativ A'!W19,"")</f>
        <v/>
      </c>
      <c r="V79" s="1" t="str">
        <f>IF('1.1 Alternativ A'!X19&gt;0,'1.1 Alternativ A'!X19,"")</f>
        <v/>
      </c>
      <c r="W79" s="1" t="str">
        <f>IF('1.1 Alternativ A'!Y19&gt;0,'1.1 Alternativ A'!Y19,"")</f>
        <v/>
      </c>
      <c r="X79" s="1" t="str">
        <f>IF('1.1 Alternativ A'!Z19&gt;0,'1.1 Alternativ A'!Z19,"")</f>
        <v/>
      </c>
      <c r="Y79" s="1" t="str">
        <f>IF('1.1 Alternativ A'!AA19&gt;0,'1.1 Alternativ A'!AA19,"")</f>
        <v/>
      </c>
      <c r="Z79" s="1" t="str">
        <f>IF('1.1 Alternativ A'!AB19&gt;0,'1.1 Alternativ A'!AB19,"")</f>
        <v/>
      </c>
      <c r="AA79" s="1" t="str">
        <f>IF('1.1 Alternativ A'!AC19&gt;0,'1.1 Alternativ A'!AC19,"")</f>
        <v/>
      </c>
      <c r="AB79" s="1" t="str">
        <f>IF('1.1 Alternativ A'!AD19&gt;0,'1.1 Alternativ A'!AD19,"")</f>
        <v/>
      </c>
      <c r="AC79" s="1" t="str">
        <f>IF('1.1 Alternativ A'!AE19&gt;0,'1.1 Alternativ A'!AE19,"")</f>
        <v/>
      </c>
      <c r="AD79" s="1" t="str">
        <f>IF('1.1 Alternativ A'!AF19&gt;0,'1.1 Alternativ A'!AF19,"")</f>
        <v/>
      </c>
      <c r="AE79" s="1" t="str">
        <f>IF('1.1 Alternativ A'!AG19&gt;0,'1.1 Alternativ A'!AG19,"")</f>
        <v/>
      </c>
      <c r="AF79" s="1" t="str">
        <f>IF('1.1 Alternativ A'!AH19&gt;0,'1.1 Alternativ A'!AH19,"")</f>
        <v/>
      </c>
    </row>
    <row r="80" spans="2:51" x14ac:dyDescent="0.2">
      <c r="B80" s="1" t="str">
        <f ca="1">IF(OFFSET('1.1 Alternativ A'!$E$19,0,ROW()-ROW($B$80))&gt;0,OFFSET('1.1 Alternativ A'!$E$19,0,ROW()-ROW($B$80)),"")</f>
        <v/>
      </c>
      <c r="C80" s="1">
        <f>IFERROR(IF('1.1 Alternativ A'!D236&lt;70,'2.1 Skjult ventetid person A'!C46,0),0)</f>
        <v>0</v>
      </c>
      <c r="D80" s="1">
        <f>IFERROR(IF('1.1 Alternativ A'!E236&lt;70,'2.1 Skjult ventetid person A'!D46,0),0)</f>
        <v>0</v>
      </c>
      <c r="E80" s="1">
        <f>IFERROR(IF('1.1 Alternativ A'!F236&lt;70,'2.1 Skjult ventetid person A'!E46,0),0)</f>
        <v>0</v>
      </c>
      <c r="F80" s="1">
        <f>IFERROR(IF('1.1 Alternativ A'!G236&lt;70,'2.1 Skjult ventetid person A'!F46,0),0)</f>
        <v>0</v>
      </c>
      <c r="G80" s="1">
        <f>IFERROR(IF('1.1 Alternativ A'!H236&lt;70,'2.1 Skjult ventetid person A'!G46,0),0)</f>
        <v>0</v>
      </c>
      <c r="H80" s="1">
        <f>IFERROR(IF('1.1 Alternativ A'!I236&lt;70,'2.1 Skjult ventetid person A'!H46,0),0)</f>
        <v>0</v>
      </c>
      <c r="I80" s="1">
        <f>IFERROR(IF('1.1 Alternativ A'!J236&lt;70,'2.1 Skjult ventetid person A'!I46,0),0)</f>
        <v>0</v>
      </c>
      <c r="J80" s="1">
        <f>IFERROR(IF('1.1 Alternativ A'!K236&lt;70,'2.1 Skjult ventetid person A'!J46,0),0)</f>
        <v>0</v>
      </c>
      <c r="K80" s="1">
        <f>IFERROR(IF('1.1 Alternativ A'!L236&lt;70,'2.1 Skjult ventetid person A'!K46,0),0)</f>
        <v>0</v>
      </c>
      <c r="L80" s="1">
        <f>IFERROR(IF('1.1 Alternativ A'!M236&lt;70,'2.1 Skjult ventetid person A'!L46,0),0)</f>
        <v>0</v>
      </c>
      <c r="M80" s="1">
        <f>IFERROR(IF('1.1 Alternativ A'!N236&lt;70,'2.1 Skjult ventetid person A'!M46,0),0)</f>
        <v>0</v>
      </c>
      <c r="N80" s="1">
        <f>IFERROR(IF('1.1 Alternativ A'!O236&lt;70,'2.1 Skjult ventetid person A'!N46,0),0)</f>
        <v>0</v>
      </c>
      <c r="O80" s="1">
        <f>IFERROR(IF('1.1 Alternativ A'!P236&lt;70,'2.1 Skjult ventetid person A'!O46,0),0)</f>
        <v>0</v>
      </c>
      <c r="P80" s="1">
        <f>IFERROR(IF('1.1 Alternativ A'!Q236&lt;70,'2.1 Skjult ventetid person A'!P46,0),0)</f>
        <v>0</v>
      </c>
      <c r="Q80" s="1">
        <f>IFERROR(IF('1.1 Alternativ A'!R236&lt;70,'2.1 Skjult ventetid person A'!Q46,0),0)</f>
        <v>0</v>
      </c>
      <c r="R80" s="1">
        <f>IFERROR(IF('1.1 Alternativ A'!S236&lt;70,'2.1 Skjult ventetid person A'!R46,0),0)</f>
        <v>0</v>
      </c>
      <c r="S80" s="1">
        <f>IFERROR(IF('1.1 Alternativ A'!T236&lt;70,'2.1 Skjult ventetid person A'!S46,0),0)</f>
        <v>0</v>
      </c>
      <c r="T80" s="1">
        <f>IFERROR(IF('1.1 Alternativ A'!U236&lt;70,'2.1 Skjult ventetid person A'!T46,0),0)</f>
        <v>0</v>
      </c>
      <c r="U80" s="1">
        <f>IFERROR(IF('1.1 Alternativ A'!V236&lt;70,'2.1 Skjult ventetid person A'!U46,0),0)</f>
        <v>0</v>
      </c>
      <c r="V80" s="1">
        <f>IFERROR(IF('1.1 Alternativ A'!W236&lt;70,'2.1 Skjult ventetid person A'!V46,0),0)</f>
        <v>0</v>
      </c>
      <c r="W80" s="1">
        <f>IFERROR(IF('1.1 Alternativ A'!X236&lt;70,'2.1 Skjult ventetid person A'!W46,0),0)</f>
        <v>0</v>
      </c>
      <c r="X80" s="1">
        <f>IFERROR(IF('1.1 Alternativ A'!Y236&lt;70,'2.1 Skjult ventetid person A'!X46,0),0)</f>
        <v>0</v>
      </c>
      <c r="Y80" s="1">
        <f>IFERROR(IF('1.1 Alternativ A'!Z236&lt;70,'2.1 Skjult ventetid person A'!Y46,0),0)</f>
        <v>0</v>
      </c>
      <c r="Z80" s="1">
        <f>IFERROR(IF('1.1 Alternativ A'!AA236&lt;70,'2.1 Skjult ventetid person A'!Z46,0),0)</f>
        <v>0</v>
      </c>
      <c r="AA80" s="1">
        <f>IFERROR(IF('1.1 Alternativ A'!AB236&lt;70,'2.1 Skjult ventetid person A'!AA46,0),0)</f>
        <v>0</v>
      </c>
      <c r="AB80" s="1">
        <f>IFERROR(IF('1.1 Alternativ A'!AC236&lt;70,'2.1 Skjult ventetid person A'!AB46,0),0)</f>
        <v>0</v>
      </c>
      <c r="AC80" s="1">
        <f>IFERROR(IF('1.1 Alternativ A'!AD236&lt;70,'2.1 Skjult ventetid person A'!AC46,0),0)</f>
        <v>0</v>
      </c>
      <c r="AD80" s="1">
        <f>IFERROR(IF('1.1 Alternativ A'!AE236&lt;70,'2.1 Skjult ventetid person A'!AD46,0),0)</f>
        <v>0</v>
      </c>
      <c r="AE80" s="1">
        <f>IFERROR(IF('1.1 Alternativ A'!AF236&lt;70,'2.1 Skjult ventetid person A'!AE46,0),0)</f>
        <v>0</v>
      </c>
      <c r="AF80" s="1">
        <f>IFERROR(IF('1.1 Alternativ A'!AG236&lt;70,'2.1 Skjult ventetid person A'!AF46,0),0)</f>
        <v>0</v>
      </c>
    </row>
    <row r="81" spans="2:32" x14ac:dyDescent="0.2">
      <c r="B81" s="1" t="str">
        <f ca="1">IF(OFFSET('1.1 Alternativ A'!$E$19,0,ROW()-ROW($B$80))&gt;0,OFFSET('1.1 Alternativ A'!$E$19,0,ROW()-ROW($B$80)),"")</f>
        <v/>
      </c>
      <c r="C81" s="1">
        <f>IFERROR(IF('1.1 Alternativ A'!D237&lt;70,'2.1 Skjult ventetid person A'!C47,0),0)</f>
        <v>0</v>
      </c>
      <c r="D81" s="1">
        <f>IFERROR(IF('1.1 Alternativ A'!E237&lt;70,'2.1 Skjult ventetid person A'!D47,0),0)</f>
        <v>0</v>
      </c>
      <c r="E81" s="1">
        <f>IFERROR(IF('1.1 Alternativ A'!F237&lt;70,'2.1 Skjult ventetid person A'!E47,0),0)</f>
        <v>0</v>
      </c>
      <c r="F81" s="1">
        <f>IFERROR(IF('1.1 Alternativ A'!G237&lt;70,'2.1 Skjult ventetid person A'!F47,0),0)</f>
        <v>0</v>
      </c>
      <c r="G81" s="1">
        <f>IFERROR(IF('1.1 Alternativ A'!H237&lt;70,'2.1 Skjult ventetid person A'!G47,0),0)</f>
        <v>0</v>
      </c>
      <c r="H81" s="1">
        <f>IFERROR(IF('1.1 Alternativ A'!I237&lt;70,'2.1 Skjult ventetid person A'!H47,0),0)</f>
        <v>0</v>
      </c>
      <c r="I81" s="1">
        <f>IFERROR(IF('1.1 Alternativ A'!J237&lt;70,'2.1 Skjult ventetid person A'!I47,0),0)</f>
        <v>0</v>
      </c>
      <c r="J81" s="1">
        <f>IFERROR(IF('1.1 Alternativ A'!K237&lt;70,'2.1 Skjult ventetid person A'!J47,0),0)</f>
        <v>0</v>
      </c>
      <c r="K81" s="1">
        <f>IFERROR(IF('1.1 Alternativ A'!L237&lt;70,'2.1 Skjult ventetid person A'!K47,0),0)</f>
        <v>0</v>
      </c>
      <c r="L81" s="1">
        <f>IFERROR(IF('1.1 Alternativ A'!M237&lt;70,'2.1 Skjult ventetid person A'!L47,0),0)</f>
        <v>0</v>
      </c>
      <c r="M81" s="1">
        <f>IFERROR(IF('1.1 Alternativ A'!N237&lt;70,'2.1 Skjult ventetid person A'!M47,0),0)</f>
        <v>0</v>
      </c>
      <c r="N81" s="1">
        <f>IFERROR(IF('1.1 Alternativ A'!O237&lt;70,'2.1 Skjult ventetid person A'!N47,0),0)</f>
        <v>0</v>
      </c>
      <c r="O81" s="1">
        <f>IFERROR(IF('1.1 Alternativ A'!P237&lt;70,'2.1 Skjult ventetid person A'!O47,0),0)</f>
        <v>0</v>
      </c>
      <c r="P81" s="1">
        <f>IFERROR(IF('1.1 Alternativ A'!Q237&lt;70,'2.1 Skjult ventetid person A'!P47,0),0)</f>
        <v>0</v>
      </c>
      <c r="Q81" s="1">
        <f>IFERROR(IF('1.1 Alternativ A'!R237&lt;70,'2.1 Skjult ventetid person A'!Q47,0),0)</f>
        <v>0</v>
      </c>
      <c r="R81" s="1">
        <f>IFERROR(IF('1.1 Alternativ A'!S237&lt;70,'2.1 Skjult ventetid person A'!R47,0),0)</f>
        <v>0</v>
      </c>
      <c r="S81" s="1">
        <f>IFERROR(IF('1.1 Alternativ A'!T237&lt;70,'2.1 Skjult ventetid person A'!S47,0),0)</f>
        <v>0</v>
      </c>
      <c r="T81" s="1">
        <f>IFERROR(IF('1.1 Alternativ A'!U237&lt;70,'2.1 Skjult ventetid person A'!T47,0),0)</f>
        <v>0</v>
      </c>
      <c r="U81" s="1">
        <f>IFERROR(IF('1.1 Alternativ A'!V237&lt;70,'2.1 Skjult ventetid person A'!U47,0),0)</f>
        <v>0</v>
      </c>
      <c r="V81" s="1">
        <f>IFERROR(IF('1.1 Alternativ A'!W237&lt;70,'2.1 Skjult ventetid person A'!V47,0),0)</f>
        <v>0</v>
      </c>
      <c r="W81" s="1">
        <f>IFERROR(IF('1.1 Alternativ A'!X237&lt;70,'2.1 Skjult ventetid person A'!W47,0),0)</f>
        <v>0</v>
      </c>
      <c r="X81" s="1">
        <f>IFERROR(IF('1.1 Alternativ A'!Y237&lt;70,'2.1 Skjult ventetid person A'!X47,0),0)</f>
        <v>0</v>
      </c>
      <c r="Y81" s="1">
        <f>IFERROR(IF('1.1 Alternativ A'!Z237&lt;70,'2.1 Skjult ventetid person A'!Y47,0),0)</f>
        <v>0</v>
      </c>
      <c r="Z81" s="1">
        <f>IFERROR(IF('1.1 Alternativ A'!AA237&lt;70,'2.1 Skjult ventetid person A'!Z47,0),0)</f>
        <v>0</v>
      </c>
      <c r="AA81" s="1">
        <f>IFERROR(IF('1.1 Alternativ A'!AB237&lt;70,'2.1 Skjult ventetid person A'!AA47,0),0)</f>
        <v>0</v>
      </c>
      <c r="AB81" s="1">
        <f>IFERROR(IF('1.1 Alternativ A'!AC237&lt;70,'2.1 Skjult ventetid person A'!AB47,0),0)</f>
        <v>0</v>
      </c>
      <c r="AC81" s="1">
        <f>IFERROR(IF('1.1 Alternativ A'!AD237&lt;70,'2.1 Skjult ventetid person A'!AC47,0),0)</f>
        <v>0</v>
      </c>
      <c r="AD81" s="1">
        <f>IFERROR(IF('1.1 Alternativ A'!AE237&lt;70,'2.1 Skjult ventetid person A'!AD47,0),0)</f>
        <v>0</v>
      </c>
      <c r="AE81" s="1">
        <f>IFERROR(IF('1.1 Alternativ A'!AF237&lt;70,'2.1 Skjult ventetid person A'!AE47,0),0)</f>
        <v>0</v>
      </c>
      <c r="AF81" s="1">
        <f>IFERROR(IF('1.1 Alternativ A'!AG237&lt;70,'2.1 Skjult ventetid person A'!AF47,0),0)</f>
        <v>0</v>
      </c>
    </row>
    <row r="82" spans="2:32" x14ac:dyDescent="0.2">
      <c r="B82" s="1" t="str">
        <f ca="1">IF(OFFSET('1.1 Alternativ A'!$E$19,0,ROW()-ROW($B$80))&gt;0,OFFSET('1.1 Alternativ A'!$E$19,0,ROW()-ROW($B$80)),"")</f>
        <v/>
      </c>
      <c r="C82" s="1">
        <f>IFERROR(IF('1.1 Alternativ A'!D238&lt;70,'2.1 Skjult ventetid person A'!C48,0),0)</f>
        <v>0</v>
      </c>
      <c r="D82" s="1">
        <f>IFERROR(IF('1.1 Alternativ A'!E238&lt;70,'2.1 Skjult ventetid person A'!D48,0),0)</f>
        <v>0</v>
      </c>
      <c r="E82" s="1">
        <f>IFERROR(IF('1.1 Alternativ A'!F238&lt;70,'2.1 Skjult ventetid person A'!E48,0),0)</f>
        <v>0</v>
      </c>
      <c r="F82" s="1">
        <f>IFERROR(IF('1.1 Alternativ A'!G238&lt;70,'2.1 Skjult ventetid person A'!F48,0),0)</f>
        <v>0</v>
      </c>
      <c r="G82" s="1">
        <f>IFERROR(IF('1.1 Alternativ A'!H238&lt;70,'2.1 Skjult ventetid person A'!G48,0),0)</f>
        <v>0</v>
      </c>
      <c r="H82" s="1">
        <f>IFERROR(IF('1.1 Alternativ A'!I238&lt;70,'2.1 Skjult ventetid person A'!H48,0),0)</f>
        <v>0</v>
      </c>
      <c r="I82" s="1">
        <f>IFERROR(IF('1.1 Alternativ A'!J238&lt;70,'2.1 Skjult ventetid person A'!I48,0),0)</f>
        <v>0</v>
      </c>
      <c r="J82" s="1">
        <f>IFERROR(IF('1.1 Alternativ A'!K238&lt;70,'2.1 Skjult ventetid person A'!J48,0),0)</f>
        <v>0</v>
      </c>
      <c r="K82" s="1">
        <f>IFERROR(IF('1.1 Alternativ A'!L238&lt;70,'2.1 Skjult ventetid person A'!K48,0),0)</f>
        <v>0</v>
      </c>
      <c r="L82" s="1">
        <f>IFERROR(IF('1.1 Alternativ A'!M238&lt;70,'2.1 Skjult ventetid person A'!L48,0),0)</f>
        <v>0</v>
      </c>
      <c r="M82" s="1">
        <f>IFERROR(IF('1.1 Alternativ A'!N238&lt;70,'2.1 Skjult ventetid person A'!M48,0),0)</f>
        <v>0</v>
      </c>
      <c r="N82" s="1">
        <f>IFERROR(IF('1.1 Alternativ A'!O238&lt;70,'2.1 Skjult ventetid person A'!N48,0),0)</f>
        <v>0</v>
      </c>
      <c r="O82" s="1">
        <f>IFERROR(IF('1.1 Alternativ A'!P238&lt;70,'2.1 Skjult ventetid person A'!O48,0),0)</f>
        <v>0</v>
      </c>
      <c r="P82" s="1">
        <f>IFERROR(IF('1.1 Alternativ A'!Q238&lt;70,'2.1 Skjult ventetid person A'!P48,0),0)</f>
        <v>0</v>
      </c>
      <c r="Q82" s="1">
        <f>IFERROR(IF('1.1 Alternativ A'!R238&lt;70,'2.1 Skjult ventetid person A'!Q48,0),0)</f>
        <v>0</v>
      </c>
      <c r="R82" s="1">
        <f>IFERROR(IF('1.1 Alternativ A'!S238&lt;70,'2.1 Skjult ventetid person A'!R48,0),0)</f>
        <v>0</v>
      </c>
      <c r="S82" s="1">
        <f>IFERROR(IF('1.1 Alternativ A'!T238&lt;70,'2.1 Skjult ventetid person A'!S48,0),0)</f>
        <v>0</v>
      </c>
      <c r="T82" s="1">
        <f>IFERROR(IF('1.1 Alternativ A'!U238&lt;70,'2.1 Skjult ventetid person A'!T48,0),0)</f>
        <v>0</v>
      </c>
      <c r="U82" s="1">
        <f>IFERROR(IF('1.1 Alternativ A'!V238&lt;70,'2.1 Skjult ventetid person A'!U48,0),0)</f>
        <v>0</v>
      </c>
      <c r="V82" s="1">
        <f>IFERROR(IF('1.1 Alternativ A'!W238&lt;70,'2.1 Skjult ventetid person A'!V48,0),0)</f>
        <v>0</v>
      </c>
      <c r="W82" s="1">
        <f>IFERROR(IF('1.1 Alternativ A'!X238&lt;70,'2.1 Skjult ventetid person A'!W48,0),0)</f>
        <v>0</v>
      </c>
      <c r="X82" s="1">
        <f>IFERROR(IF('1.1 Alternativ A'!Y238&lt;70,'2.1 Skjult ventetid person A'!X48,0),0)</f>
        <v>0</v>
      </c>
      <c r="Y82" s="1">
        <f>IFERROR(IF('1.1 Alternativ A'!Z238&lt;70,'2.1 Skjult ventetid person A'!Y48,0),0)</f>
        <v>0</v>
      </c>
      <c r="Z82" s="1">
        <f>IFERROR(IF('1.1 Alternativ A'!AA238&lt;70,'2.1 Skjult ventetid person A'!Z48,0),0)</f>
        <v>0</v>
      </c>
      <c r="AA82" s="1">
        <f>IFERROR(IF('1.1 Alternativ A'!AB238&lt;70,'2.1 Skjult ventetid person A'!AA48,0),0)</f>
        <v>0</v>
      </c>
      <c r="AB82" s="1">
        <f>IFERROR(IF('1.1 Alternativ A'!AC238&lt;70,'2.1 Skjult ventetid person A'!AB48,0),0)</f>
        <v>0</v>
      </c>
      <c r="AC82" s="1">
        <f>IFERROR(IF('1.1 Alternativ A'!AD238&lt;70,'2.1 Skjult ventetid person A'!AC48,0),0)</f>
        <v>0</v>
      </c>
      <c r="AD82" s="1">
        <f>IFERROR(IF('1.1 Alternativ A'!AE238&lt;70,'2.1 Skjult ventetid person A'!AD48,0),0)</f>
        <v>0</v>
      </c>
      <c r="AE82" s="1">
        <f>IFERROR(IF('1.1 Alternativ A'!AF238&lt;70,'2.1 Skjult ventetid person A'!AE48,0),0)</f>
        <v>0</v>
      </c>
      <c r="AF82" s="1">
        <f>IFERROR(IF('1.1 Alternativ A'!AG238&lt;70,'2.1 Skjult ventetid person A'!AF48,0),0)</f>
        <v>0</v>
      </c>
    </row>
    <row r="83" spans="2:32" x14ac:dyDescent="0.2">
      <c r="B83" s="1" t="str">
        <f ca="1">IF(OFFSET('1.1 Alternativ A'!$E$19,0,ROW()-ROW($B$80))&gt;0,OFFSET('1.1 Alternativ A'!$E$19,0,ROW()-ROW($B$80)),"")</f>
        <v/>
      </c>
      <c r="C83" s="1">
        <f>IFERROR(IF('1.1 Alternativ A'!D239&lt;70,'2.1 Skjult ventetid person A'!C49,0),0)</f>
        <v>0</v>
      </c>
      <c r="D83" s="1">
        <f>IFERROR(IF('1.1 Alternativ A'!E239&lt;70,'2.1 Skjult ventetid person A'!D49,0),0)</f>
        <v>0</v>
      </c>
      <c r="E83" s="1">
        <f>IFERROR(IF('1.1 Alternativ A'!F239&lt;70,'2.1 Skjult ventetid person A'!E49,0),0)</f>
        <v>0</v>
      </c>
      <c r="F83" s="1">
        <f>IFERROR(IF('1.1 Alternativ A'!G239&lt;70,'2.1 Skjult ventetid person A'!F49,0),0)</f>
        <v>0</v>
      </c>
      <c r="G83" s="1">
        <f>IFERROR(IF('1.1 Alternativ A'!H239&lt;70,'2.1 Skjult ventetid person A'!G49,0),0)</f>
        <v>0</v>
      </c>
      <c r="H83" s="1">
        <f>IFERROR(IF('1.1 Alternativ A'!I239&lt;70,'2.1 Skjult ventetid person A'!H49,0),0)</f>
        <v>0</v>
      </c>
      <c r="I83" s="1">
        <f>IFERROR(IF('1.1 Alternativ A'!J239&lt;70,'2.1 Skjult ventetid person A'!I49,0),0)</f>
        <v>0</v>
      </c>
      <c r="J83" s="1">
        <f>IFERROR(IF('1.1 Alternativ A'!K239&lt;70,'2.1 Skjult ventetid person A'!J49,0),0)</f>
        <v>0</v>
      </c>
      <c r="K83" s="1">
        <f>IFERROR(IF('1.1 Alternativ A'!L239&lt;70,'2.1 Skjult ventetid person A'!K49,0),0)</f>
        <v>0</v>
      </c>
      <c r="L83" s="1">
        <f>IFERROR(IF('1.1 Alternativ A'!M239&lt;70,'2.1 Skjult ventetid person A'!L49,0),0)</f>
        <v>0</v>
      </c>
      <c r="M83" s="1">
        <f>IFERROR(IF('1.1 Alternativ A'!N239&lt;70,'2.1 Skjult ventetid person A'!M49,0),0)</f>
        <v>0</v>
      </c>
      <c r="N83" s="1">
        <f>IFERROR(IF('1.1 Alternativ A'!O239&lt;70,'2.1 Skjult ventetid person A'!N49,0),0)</f>
        <v>0</v>
      </c>
      <c r="O83" s="1">
        <f>IFERROR(IF('1.1 Alternativ A'!P239&lt;70,'2.1 Skjult ventetid person A'!O49,0),0)</f>
        <v>0</v>
      </c>
      <c r="P83" s="1">
        <f>IFERROR(IF('1.1 Alternativ A'!Q239&lt;70,'2.1 Skjult ventetid person A'!P49,0),0)</f>
        <v>0</v>
      </c>
      <c r="Q83" s="1">
        <f>IFERROR(IF('1.1 Alternativ A'!R239&lt;70,'2.1 Skjult ventetid person A'!Q49,0),0)</f>
        <v>0</v>
      </c>
      <c r="R83" s="1">
        <f>IFERROR(IF('1.1 Alternativ A'!S239&lt;70,'2.1 Skjult ventetid person A'!R49,0),0)</f>
        <v>0</v>
      </c>
      <c r="S83" s="1">
        <f>IFERROR(IF('1.1 Alternativ A'!T239&lt;70,'2.1 Skjult ventetid person A'!S49,0),0)</f>
        <v>0</v>
      </c>
      <c r="T83" s="1">
        <f>IFERROR(IF('1.1 Alternativ A'!U239&lt;70,'2.1 Skjult ventetid person A'!T49,0),0)</f>
        <v>0</v>
      </c>
      <c r="U83" s="1">
        <f>IFERROR(IF('1.1 Alternativ A'!V239&lt;70,'2.1 Skjult ventetid person A'!U49,0),0)</f>
        <v>0</v>
      </c>
      <c r="V83" s="1">
        <f>IFERROR(IF('1.1 Alternativ A'!W239&lt;70,'2.1 Skjult ventetid person A'!V49,0),0)</f>
        <v>0</v>
      </c>
      <c r="W83" s="1">
        <f>IFERROR(IF('1.1 Alternativ A'!X239&lt;70,'2.1 Skjult ventetid person A'!W49,0),0)</f>
        <v>0</v>
      </c>
      <c r="X83" s="1">
        <f>IFERROR(IF('1.1 Alternativ A'!Y239&lt;70,'2.1 Skjult ventetid person A'!X49,0),0)</f>
        <v>0</v>
      </c>
      <c r="Y83" s="1">
        <f>IFERROR(IF('1.1 Alternativ A'!Z239&lt;70,'2.1 Skjult ventetid person A'!Y49,0),0)</f>
        <v>0</v>
      </c>
      <c r="Z83" s="1">
        <f>IFERROR(IF('1.1 Alternativ A'!AA239&lt;70,'2.1 Skjult ventetid person A'!Z49,0),0)</f>
        <v>0</v>
      </c>
      <c r="AA83" s="1">
        <f>IFERROR(IF('1.1 Alternativ A'!AB239&lt;70,'2.1 Skjult ventetid person A'!AA49,0),0)</f>
        <v>0</v>
      </c>
      <c r="AB83" s="1">
        <f>IFERROR(IF('1.1 Alternativ A'!AC239&lt;70,'2.1 Skjult ventetid person A'!AB49,0),0)</f>
        <v>0</v>
      </c>
      <c r="AC83" s="1">
        <f>IFERROR(IF('1.1 Alternativ A'!AD239&lt;70,'2.1 Skjult ventetid person A'!AC49,0),0)</f>
        <v>0</v>
      </c>
      <c r="AD83" s="1">
        <f>IFERROR(IF('1.1 Alternativ A'!AE239&lt;70,'2.1 Skjult ventetid person A'!AD49,0),0)</f>
        <v>0</v>
      </c>
      <c r="AE83" s="1">
        <f>IFERROR(IF('1.1 Alternativ A'!AF239&lt;70,'2.1 Skjult ventetid person A'!AE49,0),0)</f>
        <v>0</v>
      </c>
      <c r="AF83" s="1">
        <f>IFERROR(IF('1.1 Alternativ A'!AG239&lt;70,'2.1 Skjult ventetid person A'!AF49,0),0)</f>
        <v>0</v>
      </c>
    </row>
    <row r="84" spans="2:32" x14ac:dyDescent="0.2">
      <c r="B84" s="1" t="str">
        <f ca="1">IF(OFFSET('1.1 Alternativ A'!$E$19,0,ROW()-ROW($B$80))&gt;0,OFFSET('1.1 Alternativ A'!$E$19,0,ROW()-ROW($B$80)),"")</f>
        <v/>
      </c>
      <c r="C84" s="1">
        <f>IFERROR(IF('1.1 Alternativ A'!D240&lt;70,'2.1 Skjult ventetid person A'!C50,0),0)</f>
        <v>0</v>
      </c>
      <c r="D84" s="1">
        <f>IFERROR(IF('1.1 Alternativ A'!E240&lt;70,'2.1 Skjult ventetid person A'!D50,0),0)</f>
        <v>0</v>
      </c>
      <c r="E84" s="1">
        <f>IFERROR(IF('1.1 Alternativ A'!F240&lt;70,'2.1 Skjult ventetid person A'!E50,0),0)</f>
        <v>0</v>
      </c>
      <c r="F84" s="1">
        <f>IFERROR(IF('1.1 Alternativ A'!G240&lt;70,'2.1 Skjult ventetid person A'!F50,0),0)</f>
        <v>0</v>
      </c>
      <c r="G84" s="1">
        <f>IFERROR(IF('1.1 Alternativ A'!H240&lt;70,'2.1 Skjult ventetid person A'!G50,0),0)</f>
        <v>0</v>
      </c>
      <c r="H84" s="1">
        <f>IFERROR(IF('1.1 Alternativ A'!I240&lt;70,'2.1 Skjult ventetid person A'!H50,0),0)</f>
        <v>0</v>
      </c>
      <c r="I84" s="1">
        <f>IFERROR(IF('1.1 Alternativ A'!J240&lt;70,'2.1 Skjult ventetid person A'!I50,0),0)</f>
        <v>0</v>
      </c>
      <c r="J84" s="1">
        <f>IFERROR(IF('1.1 Alternativ A'!K240&lt;70,'2.1 Skjult ventetid person A'!J50,0),0)</f>
        <v>0</v>
      </c>
      <c r="K84" s="1">
        <f>IFERROR(IF('1.1 Alternativ A'!L240&lt;70,'2.1 Skjult ventetid person A'!K50,0),0)</f>
        <v>0</v>
      </c>
      <c r="L84" s="1">
        <f>IFERROR(IF('1.1 Alternativ A'!M240&lt;70,'2.1 Skjult ventetid person A'!L50,0),0)</f>
        <v>0</v>
      </c>
      <c r="M84" s="1">
        <f>IFERROR(IF('1.1 Alternativ A'!N240&lt;70,'2.1 Skjult ventetid person A'!M50,0),0)</f>
        <v>0</v>
      </c>
      <c r="N84" s="1">
        <f>IFERROR(IF('1.1 Alternativ A'!O240&lt;70,'2.1 Skjult ventetid person A'!N50,0),0)</f>
        <v>0</v>
      </c>
      <c r="O84" s="1">
        <f>IFERROR(IF('1.1 Alternativ A'!P240&lt;70,'2.1 Skjult ventetid person A'!O50,0),0)</f>
        <v>0</v>
      </c>
      <c r="P84" s="1">
        <f>IFERROR(IF('1.1 Alternativ A'!Q240&lt;70,'2.1 Skjult ventetid person A'!P50,0),0)</f>
        <v>0</v>
      </c>
      <c r="Q84" s="1">
        <f>IFERROR(IF('1.1 Alternativ A'!R240&lt;70,'2.1 Skjult ventetid person A'!Q50,0),0)</f>
        <v>0</v>
      </c>
      <c r="R84" s="1">
        <f>IFERROR(IF('1.1 Alternativ A'!S240&lt;70,'2.1 Skjult ventetid person A'!R50,0),0)</f>
        <v>0</v>
      </c>
      <c r="S84" s="1">
        <f>IFERROR(IF('1.1 Alternativ A'!T240&lt;70,'2.1 Skjult ventetid person A'!S50,0),0)</f>
        <v>0</v>
      </c>
      <c r="T84" s="1">
        <f>IFERROR(IF('1.1 Alternativ A'!U240&lt;70,'2.1 Skjult ventetid person A'!T50,0),0)</f>
        <v>0</v>
      </c>
      <c r="U84" s="1">
        <f>IFERROR(IF('1.1 Alternativ A'!V240&lt;70,'2.1 Skjult ventetid person A'!U50,0),0)</f>
        <v>0</v>
      </c>
      <c r="V84" s="1">
        <f>IFERROR(IF('1.1 Alternativ A'!W240&lt;70,'2.1 Skjult ventetid person A'!V50,0),0)</f>
        <v>0</v>
      </c>
      <c r="W84" s="1">
        <f>IFERROR(IF('1.1 Alternativ A'!X240&lt;70,'2.1 Skjult ventetid person A'!W50,0),0)</f>
        <v>0</v>
      </c>
      <c r="X84" s="1">
        <f>IFERROR(IF('1.1 Alternativ A'!Y240&lt;70,'2.1 Skjult ventetid person A'!X50,0),0)</f>
        <v>0</v>
      </c>
      <c r="Y84" s="1">
        <f>IFERROR(IF('1.1 Alternativ A'!Z240&lt;70,'2.1 Skjult ventetid person A'!Y50,0),0)</f>
        <v>0</v>
      </c>
      <c r="Z84" s="1">
        <f>IFERROR(IF('1.1 Alternativ A'!AA240&lt;70,'2.1 Skjult ventetid person A'!Z50,0),0)</f>
        <v>0</v>
      </c>
      <c r="AA84" s="1">
        <f>IFERROR(IF('1.1 Alternativ A'!AB240&lt;70,'2.1 Skjult ventetid person A'!AA50,0),0)</f>
        <v>0</v>
      </c>
      <c r="AB84" s="1">
        <f>IFERROR(IF('1.1 Alternativ A'!AC240&lt;70,'2.1 Skjult ventetid person A'!AB50,0),0)</f>
        <v>0</v>
      </c>
      <c r="AC84" s="1">
        <f>IFERROR(IF('1.1 Alternativ A'!AD240&lt;70,'2.1 Skjult ventetid person A'!AC50,0),0)</f>
        <v>0</v>
      </c>
      <c r="AD84" s="1">
        <f>IFERROR(IF('1.1 Alternativ A'!AE240&lt;70,'2.1 Skjult ventetid person A'!AD50,0),0)</f>
        <v>0</v>
      </c>
      <c r="AE84" s="1">
        <f>IFERROR(IF('1.1 Alternativ A'!AF240&lt;70,'2.1 Skjult ventetid person A'!AE50,0),0)</f>
        <v>0</v>
      </c>
      <c r="AF84" s="1">
        <f>IFERROR(IF('1.1 Alternativ A'!AG240&lt;70,'2.1 Skjult ventetid person A'!AF50,0),0)</f>
        <v>0</v>
      </c>
    </row>
    <row r="85" spans="2:32" x14ac:dyDescent="0.2">
      <c r="B85" s="1" t="str">
        <f ca="1">IF(OFFSET('1.1 Alternativ A'!$E$19,0,ROW()-ROW($B$80))&gt;0,OFFSET('1.1 Alternativ A'!$E$19,0,ROW()-ROW($B$80)),"")</f>
        <v/>
      </c>
      <c r="C85" s="1">
        <f>IFERROR(IF('1.1 Alternativ A'!D241&lt;70,'2.1 Skjult ventetid person A'!C51,0),0)</f>
        <v>0</v>
      </c>
      <c r="D85" s="1">
        <f>IFERROR(IF('1.1 Alternativ A'!E241&lt;70,'2.1 Skjult ventetid person A'!D51,0),0)</f>
        <v>0</v>
      </c>
      <c r="E85" s="1">
        <f>IFERROR(IF('1.1 Alternativ A'!F241&lt;70,'2.1 Skjult ventetid person A'!E51,0),0)</f>
        <v>0</v>
      </c>
      <c r="F85" s="1">
        <f>IFERROR(IF('1.1 Alternativ A'!G241&lt;70,'2.1 Skjult ventetid person A'!F51,0),0)</f>
        <v>0</v>
      </c>
      <c r="G85" s="1">
        <f>IFERROR(IF('1.1 Alternativ A'!H241&lt;70,'2.1 Skjult ventetid person A'!G51,0),0)</f>
        <v>0</v>
      </c>
      <c r="H85" s="1">
        <f>IFERROR(IF('1.1 Alternativ A'!I241&lt;70,'2.1 Skjult ventetid person A'!H51,0),0)</f>
        <v>0</v>
      </c>
      <c r="I85" s="1">
        <f>IFERROR(IF('1.1 Alternativ A'!J241&lt;70,'2.1 Skjult ventetid person A'!I51,0),0)</f>
        <v>0</v>
      </c>
      <c r="J85" s="1">
        <f>IFERROR(IF('1.1 Alternativ A'!K241&lt;70,'2.1 Skjult ventetid person A'!J51,0),0)</f>
        <v>0</v>
      </c>
      <c r="K85" s="1">
        <f>IFERROR(IF('1.1 Alternativ A'!L241&lt;70,'2.1 Skjult ventetid person A'!K51,0),0)</f>
        <v>0</v>
      </c>
      <c r="L85" s="1">
        <f>IFERROR(IF('1.1 Alternativ A'!M241&lt;70,'2.1 Skjult ventetid person A'!L51,0),0)</f>
        <v>0</v>
      </c>
      <c r="M85" s="1">
        <f>IFERROR(IF('1.1 Alternativ A'!N241&lt;70,'2.1 Skjult ventetid person A'!M51,0),0)</f>
        <v>0</v>
      </c>
      <c r="N85" s="1">
        <f>IFERROR(IF('1.1 Alternativ A'!O241&lt;70,'2.1 Skjult ventetid person A'!N51,0),0)</f>
        <v>0</v>
      </c>
      <c r="O85" s="1">
        <f>IFERROR(IF('1.1 Alternativ A'!P241&lt;70,'2.1 Skjult ventetid person A'!O51,0),0)</f>
        <v>0</v>
      </c>
      <c r="P85" s="1">
        <f>IFERROR(IF('1.1 Alternativ A'!Q241&lt;70,'2.1 Skjult ventetid person A'!P51,0),0)</f>
        <v>0</v>
      </c>
      <c r="Q85" s="1">
        <f>IFERROR(IF('1.1 Alternativ A'!R241&lt;70,'2.1 Skjult ventetid person A'!Q51,0),0)</f>
        <v>0</v>
      </c>
      <c r="R85" s="1">
        <f>IFERROR(IF('1.1 Alternativ A'!S241&lt;70,'2.1 Skjult ventetid person A'!R51,0),0)</f>
        <v>0</v>
      </c>
      <c r="S85" s="1">
        <f>IFERROR(IF('1.1 Alternativ A'!T241&lt;70,'2.1 Skjult ventetid person A'!S51,0),0)</f>
        <v>0</v>
      </c>
      <c r="T85" s="1">
        <f>IFERROR(IF('1.1 Alternativ A'!U241&lt;70,'2.1 Skjult ventetid person A'!T51,0),0)</f>
        <v>0</v>
      </c>
      <c r="U85" s="1">
        <f>IFERROR(IF('1.1 Alternativ A'!V241&lt;70,'2.1 Skjult ventetid person A'!U51,0),0)</f>
        <v>0</v>
      </c>
      <c r="V85" s="1">
        <f>IFERROR(IF('1.1 Alternativ A'!W241&lt;70,'2.1 Skjult ventetid person A'!V51,0),0)</f>
        <v>0</v>
      </c>
      <c r="W85" s="1">
        <f>IFERROR(IF('1.1 Alternativ A'!X241&lt;70,'2.1 Skjult ventetid person A'!W51,0),0)</f>
        <v>0</v>
      </c>
      <c r="X85" s="1">
        <f>IFERROR(IF('1.1 Alternativ A'!Y241&lt;70,'2.1 Skjult ventetid person A'!X51,0),0)</f>
        <v>0</v>
      </c>
      <c r="Y85" s="1">
        <f>IFERROR(IF('1.1 Alternativ A'!Z241&lt;70,'2.1 Skjult ventetid person A'!Y51,0),0)</f>
        <v>0</v>
      </c>
      <c r="Z85" s="1">
        <f>IFERROR(IF('1.1 Alternativ A'!AA241&lt;70,'2.1 Skjult ventetid person A'!Z51,0),0)</f>
        <v>0</v>
      </c>
      <c r="AA85" s="1">
        <f>IFERROR(IF('1.1 Alternativ A'!AB241&lt;70,'2.1 Skjult ventetid person A'!AA51,0),0)</f>
        <v>0</v>
      </c>
      <c r="AB85" s="1">
        <f>IFERROR(IF('1.1 Alternativ A'!AC241&lt;70,'2.1 Skjult ventetid person A'!AB51,0),0)</f>
        <v>0</v>
      </c>
      <c r="AC85" s="1">
        <f>IFERROR(IF('1.1 Alternativ A'!AD241&lt;70,'2.1 Skjult ventetid person A'!AC51,0),0)</f>
        <v>0</v>
      </c>
      <c r="AD85" s="1">
        <f>IFERROR(IF('1.1 Alternativ A'!AE241&lt;70,'2.1 Skjult ventetid person A'!AD51,0),0)</f>
        <v>0</v>
      </c>
      <c r="AE85" s="1">
        <f>IFERROR(IF('1.1 Alternativ A'!AF241&lt;70,'2.1 Skjult ventetid person A'!AE51,0),0)</f>
        <v>0</v>
      </c>
      <c r="AF85" s="1">
        <f>IFERROR(IF('1.1 Alternativ A'!AG241&lt;70,'2.1 Skjult ventetid person A'!AF51,0),0)</f>
        <v>0</v>
      </c>
    </row>
    <row r="86" spans="2:32" x14ac:dyDescent="0.2">
      <c r="B86" s="1" t="str">
        <f ca="1">IF(OFFSET('1.1 Alternativ A'!$E$19,0,ROW()-ROW($B$80))&gt;0,OFFSET('1.1 Alternativ A'!$E$19,0,ROW()-ROW($B$80)),"")</f>
        <v/>
      </c>
      <c r="C86" s="1">
        <f>IFERROR(IF('1.1 Alternativ A'!D242&lt;70,'2.1 Skjult ventetid person A'!C52,0),0)</f>
        <v>0</v>
      </c>
      <c r="D86" s="1">
        <f>IFERROR(IF('1.1 Alternativ A'!E242&lt;70,'2.1 Skjult ventetid person A'!D52,0),0)</f>
        <v>0</v>
      </c>
      <c r="E86" s="1">
        <f>IFERROR(IF('1.1 Alternativ A'!F242&lt;70,'2.1 Skjult ventetid person A'!E52,0),0)</f>
        <v>0</v>
      </c>
      <c r="F86" s="1">
        <f>IFERROR(IF('1.1 Alternativ A'!G242&lt;70,'2.1 Skjult ventetid person A'!F52,0),0)</f>
        <v>0</v>
      </c>
      <c r="G86" s="1">
        <f>IFERROR(IF('1.1 Alternativ A'!H242&lt;70,'2.1 Skjult ventetid person A'!G52,0),0)</f>
        <v>0</v>
      </c>
      <c r="H86" s="1">
        <f>IFERROR(IF('1.1 Alternativ A'!I242&lt;70,'2.1 Skjult ventetid person A'!H52,0),0)</f>
        <v>0</v>
      </c>
      <c r="I86" s="1">
        <f>IFERROR(IF('1.1 Alternativ A'!J242&lt;70,'2.1 Skjult ventetid person A'!I52,0),0)</f>
        <v>0</v>
      </c>
      <c r="J86" s="1">
        <f>IFERROR(IF('1.1 Alternativ A'!K242&lt;70,'2.1 Skjult ventetid person A'!J52,0),0)</f>
        <v>0</v>
      </c>
      <c r="K86" s="1">
        <f>IFERROR(IF('1.1 Alternativ A'!L242&lt;70,'2.1 Skjult ventetid person A'!K52,0),0)</f>
        <v>0</v>
      </c>
      <c r="L86" s="1">
        <f>IFERROR(IF('1.1 Alternativ A'!M242&lt;70,'2.1 Skjult ventetid person A'!L52,0),0)</f>
        <v>0</v>
      </c>
      <c r="M86" s="1">
        <f>IFERROR(IF('1.1 Alternativ A'!N242&lt;70,'2.1 Skjult ventetid person A'!M52,0),0)</f>
        <v>0</v>
      </c>
      <c r="N86" s="1">
        <f>IFERROR(IF('1.1 Alternativ A'!O242&lt;70,'2.1 Skjult ventetid person A'!N52,0),0)</f>
        <v>0</v>
      </c>
      <c r="O86" s="1">
        <f>IFERROR(IF('1.1 Alternativ A'!P242&lt;70,'2.1 Skjult ventetid person A'!O52,0),0)</f>
        <v>0</v>
      </c>
      <c r="P86" s="1">
        <f>IFERROR(IF('1.1 Alternativ A'!Q242&lt;70,'2.1 Skjult ventetid person A'!P52,0),0)</f>
        <v>0</v>
      </c>
      <c r="Q86" s="1">
        <f>IFERROR(IF('1.1 Alternativ A'!R242&lt;70,'2.1 Skjult ventetid person A'!Q52,0),0)</f>
        <v>0</v>
      </c>
      <c r="R86" s="1">
        <f>IFERROR(IF('1.1 Alternativ A'!S242&lt;70,'2.1 Skjult ventetid person A'!R52,0),0)</f>
        <v>0</v>
      </c>
      <c r="S86" s="1">
        <f>IFERROR(IF('1.1 Alternativ A'!T242&lt;70,'2.1 Skjult ventetid person A'!S52,0),0)</f>
        <v>0</v>
      </c>
      <c r="T86" s="1">
        <f>IFERROR(IF('1.1 Alternativ A'!U242&lt;70,'2.1 Skjult ventetid person A'!T52,0),0)</f>
        <v>0</v>
      </c>
      <c r="U86" s="1">
        <f>IFERROR(IF('1.1 Alternativ A'!V242&lt;70,'2.1 Skjult ventetid person A'!U52,0),0)</f>
        <v>0</v>
      </c>
      <c r="V86" s="1">
        <f>IFERROR(IF('1.1 Alternativ A'!W242&lt;70,'2.1 Skjult ventetid person A'!V52,0),0)</f>
        <v>0</v>
      </c>
      <c r="W86" s="1">
        <f>IFERROR(IF('1.1 Alternativ A'!X242&lt;70,'2.1 Skjult ventetid person A'!W52,0),0)</f>
        <v>0</v>
      </c>
      <c r="X86" s="1">
        <f>IFERROR(IF('1.1 Alternativ A'!Y242&lt;70,'2.1 Skjult ventetid person A'!X52,0),0)</f>
        <v>0</v>
      </c>
      <c r="Y86" s="1">
        <f>IFERROR(IF('1.1 Alternativ A'!Z242&lt;70,'2.1 Skjult ventetid person A'!Y52,0),0)</f>
        <v>0</v>
      </c>
      <c r="Z86" s="1">
        <f>IFERROR(IF('1.1 Alternativ A'!AA242&lt;70,'2.1 Skjult ventetid person A'!Z52,0),0)</f>
        <v>0</v>
      </c>
      <c r="AA86" s="1">
        <f>IFERROR(IF('1.1 Alternativ A'!AB242&lt;70,'2.1 Skjult ventetid person A'!AA52,0),0)</f>
        <v>0</v>
      </c>
      <c r="AB86" s="1">
        <f>IFERROR(IF('1.1 Alternativ A'!AC242&lt;70,'2.1 Skjult ventetid person A'!AB52,0),0)</f>
        <v>0</v>
      </c>
      <c r="AC86" s="1">
        <f>IFERROR(IF('1.1 Alternativ A'!AD242&lt;70,'2.1 Skjult ventetid person A'!AC52,0),0)</f>
        <v>0</v>
      </c>
      <c r="AD86" s="1">
        <f>IFERROR(IF('1.1 Alternativ A'!AE242&lt;70,'2.1 Skjult ventetid person A'!AD52,0),0)</f>
        <v>0</v>
      </c>
      <c r="AE86" s="1">
        <f>IFERROR(IF('1.1 Alternativ A'!AF242&lt;70,'2.1 Skjult ventetid person A'!AE52,0),0)</f>
        <v>0</v>
      </c>
      <c r="AF86" s="1">
        <f>IFERROR(IF('1.1 Alternativ A'!AG242&lt;70,'2.1 Skjult ventetid person A'!AF52,0),0)</f>
        <v>0</v>
      </c>
    </row>
    <row r="87" spans="2:32" x14ac:dyDescent="0.2">
      <c r="B87" s="1" t="str">
        <f ca="1">IF(OFFSET('1.1 Alternativ A'!$E$19,0,ROW()-ROW($B$80))&gt;0,OFFSET('1.1 Alternativ A'!$E$19,0,ROW()-ROW($B$80)),"")</f>
        <v/>
      </c>
      <c r="C87" s="1">
        <f>IFERROR(IF('1.1 Alternativ A'!D243&lt;70,'2.1 Skjult ventetid person A'!C53,0),0)</f>
        <v>0</v>
      </c>
      <c r="D87" s="1">
        <f>IFERROR(IF('1.1 Alternativ A'!E243&lt;70,'2.1 Skjult ventetid person A'!D53,0),0)</f>
        <v>0</v>
      </c>
      <c r="E87" s="1">
        <f>IFERROR(IF('1.1 Alternativ A'!F243&lt;70,'2.1 Skjult ventetid person A'!E53,0),0)</f>
        <v>0</v>
      </c>
      <c r="F87" s="1">
        <f>IFERROR(IF('1.1 Alternativ A'!G243&lt;70,'2.1 Skjult ventetid person A'!F53,0),0)</f>
        <v>0</v>
      </c>
      <c r="G87" s="1">
        <f>IFERROR(IF('1.1 Alternativ A'!H243&lt;70,'2.1 Skjult ventetid person A'!G53,0),0)</f>
        <v>0</v>
      </c>
      <c r="H87" s="1">
        <f>IFERROR(IF('1.1 Alternativ A'!I243&lt;70,'2.1 Skjult ventetid person A'!H53,0),0)</f>
        <v>0</v>
      </c>
      <c r="I87" s="1">
        <f>IFERROR(IF('1.1 Alternativ A'!J243&lt;70,'2.1 Skjult ventetid person A'!I53,0),0)</f>
        <v>0</v>
      </c>
      <c r="J87" s="1">
        <f>IFERROR(IF('1.1 Alternativ A'!K243&lt;70,'2.1 Skjult ventetid person A'!J53,0),0)</f>
        <v>0</v>
      </c>
      <c r="K87" s="1">
        <f>IFERROR(IF('1.1 Alternativ A'!L243&lt;70,'2.1 Skjult ventetid person A'!K53,0),0)</f>
        <v>0</v>
      </c>
      <c r="L87" s="1">
        <f>IFERROR(IF('1.1 Alternativ A'!M243&lt;70,'2.1 Skjult ventetid person A'!L53,0),0)</f>
        <v>0</v>
      </c>
      <c r="M87" s="1">
        <f>IFERROR(IF('1.1 Alternativ A'!N243&lt;70,'2.1 Skjult ventetid person A'!M53,0),0)</f>
        <v>0</v>
      </c>
      <c r="N87" s="1">
        <f>IFERROR(IF('1.1 Alternativ A'!O243&lt;70,'2.1 Skjult ventetid person A'!N53,0),0)</f>
        <v>0</v>
      </c>
      <c r="O87" s="1">
        <f>IFERROR(IF('1.1 Alternativ A'!P243&lt;70,'2.1 Skjult ventetid person A'!O53,0),0)</f>
        <v>0</v>
      </c>
      <c r="P87" s="1">
        <f>IFERROR(IF('1.1 Alternativ A'!Q243&lt;70,'2.1 Skjult ventetid person A'!P53,0),0)</f>
        <v>0</v>
      </c>
      <c r="Q87" s="1">
        <f>IFERROR(IF('1.1 Alternativ A'!R243&lt;70,'2.1 Skjult ventetid person A'!Q53,0),0)</f>
        <v>0</v>
      </c>
      <c r="R87" s="1">
        <f>IFERROR(IF('1.1 Alternativ A'!S243&lt;70,'2.1 Skjult ventetid person A'!R53,0),0)</f>
        <v>0</v>
      </c>
      <c r="S87" s="1">
        <f>IFERROR(IF('1.1 Alternativ A'!T243&lt;70,'2.1 Skjult ventetid person A'!S53,0),0)</f>
        <v>0</v>
      </c>
      <c r="T87" s="1">
        <f>IFERROR(IF('1.1 Alternativ A'!U243&lt;70,'2.1 Skjult ventetid person A'!T53,0),0)</f>
        <v>0</v>
      </c>
      <c r="U87" s="1">
        <f>IFERROR(IF('1.1 Alternativ A'!V243&lt;70,'2.1 Skjult ventetid person A'!U53,0),0)</f>
        <v>0</v>
      </c>
      <c r="V87" s="1">
        <f>IFERROR(IF('1.1 Alternativ A'!W243&lt;70,'2.1 Skjult ventetid person A'!V53,0),0)</f>
        <v>0</v>
      </c>
      <c r="W87" s="1">
        <f>IFERROR(IF('1.1 Alternativ A'!X243&lt;70,'2.1 Skjult ventetid person A'!W53,0),0)</f>
        <v>0</v>
      </c>
      <c r="X87" s="1">
        <f>IFERROR(IF('1.1 Alternativ A'!Y243&lt;70,'2.1 Skjult ventetid person A'!X53,0),0)</f>
        <v>0</v>
      </c>
      <c r="Y87" s="1">
        <f>IFERROR(IF('1.1 Alternativ A'!Z243&lt;70,'2.1 Skjult ventetid person A'!Y53,0),0)</f>
        <v>0</v>
      </c>
      <c r="Z87" s="1">
        <f>IFERROR(IF('1.1 Alternativ A'!AA243&lt;70,'2.1 Skjult ventetid person A'!Z53,0),0)</f>
        <v>0</v>
      </c>
      <c r="AA87" s="1">
        <f>IFERROR(IF('1.1 Alternativ A'!AB243&lt;70,'2.1 Skjult ventetid person A'!AA53,0),0)</f>
        <v>0</v>
      </c>
      <c r="AB87" s="1">
        <f>IFERROR(IF('1.1 Alternativ A'!AC243&lt;70,'2.1 Skjult ventetid person A'!AB53,0),0)</f>
        <v>0</v>
      </c>
      <c r="AC87" s="1">
        <f>IFERROR(IF('1.1 Alternativ A'!AD243&lt;70,'2.1 Skjult ventetid person A'!AC53,0),0)</f>
        <v>0</v>
      </c>
      <c r="AD87" s="1">
        <f>IFERROR(IF('1.1 Alternativ A'!AE243&lt;70,'2.1 Skjult ventetid person A'!AD53,0),0)</f>
        <v>0</v>
      </c>
      <c r="AE87" s="1">
        <f>IFERROR(IF('1.1 Alternativ A'!AF243&lt;70,'2.1 Skjult ventetid person A'!AE53,0),0)</f>
        <v>0</v>
      </c>
      <c r="AF87" s="1">
        <f>IFERROR(IF('1.1 Alternativ A'!AG243&lt;70,'2.1 Skjult ventetid person A'!AF53,0),0)</f>
        <v>0</v>
      </c>
    </row>
    <row r="88" spans="2:32" x14ac:dyDescent="0.2">
      <c r="B88" s="1" t="str">
        <f ca="1">IF(OFFSET('1.1 Alternativ A'!$E$19,0,ROW()-ROW($B$80))&gt;0,OFFSET('1.1 Alternativ A'!$E$19,0,ROW()-ROW($B$80)),"")</f>
        <v/>
      </c>
      <c r="C88" s="1">
        <f>IFERROR(IF('1.1 Alternativ A'!D244&lt;70,'2.1 Skjult ventetid person A'!C54,0),0)</f>
        <v>0</v>
      </c>
      <c r="D88" s="1">
        <f>IFERROR(IF('1.1 Alternativ A'!E244&lt;70,'2.1 Skjult ventetid person A'!D54,0),0)</f>
        <v>0</v>
      </c>
      <c r="E88" s="1">
        <f>IFERROR(IF('1.1 Alternativ A'!F244&lt;70,'2.1 Skjult ventetid person A'!E54,0),0)</f>
        <v>0</v>
      </c>
      <c r="F88" s="1">
        <f>IFERROR(IF('1.1 Alternativ A'!G244&lt;70,'2.1 Skjult ventetid person A'!F54,0),0)</f>
        <v>0</v>
      </c>
      <c r="G88" s="1">
        <f>IFERROR(IF('1.1 Alternativ A'!H244&lt;70,'2.1 Skjult ventetid person A'!G54,0),0)</f>
        <v>0</v>
      </c>
      <c r="H88" s="1">
        <f>IFERROR(IF('1.1 Alternativ A'!I244&lt;70,'2.1 Skjult ventetid person A'!H54,0),0)</f>
        <v>0</v>
      </c>
      <c r="I88" s="1">
        <f>IFERROR(IF('1.1 Alternativ A'!J244&lt;70,'2.1 Skjult ventetid person A'!I54,0),0)</f>
        <v>0</v>
      </c>
      <c r="J88" s="1">
        <f>IFERROR(IF('1.1 Alternativ A'!K244&lt;70,'2.1 Skjult ventetid person A'!J54,0),0)</f>
        <v>0</v>
      </c>
      <c r="K88" s="1">
        <f>IFERROR(IF('1.1 Alternativ A'!L244&lt;70,'2.1 Skjult ventetid person A'!K54,0),0)</f>
        <v>0</v>
      </c>
      <c r="L88" s="1">
        <f>IFERROR(IF('1.1 Alternativ A'!M244&lt;70,'2.1 Skjult ventetid person A'!L54,0),0)</f>
        <v>0</v>
      </c>
      <c r="M88" s="1">
        <f>IFERROR(IF('1.1 Alternativ A'!N244&lt;70,'2.1 Skjult ventetid person A'!M54,0),0)</f>
        <v>0</v>
      </c>
      <c r="N88" s="1">
        <f>IFERROR(IF('1.1 Alternativ A'!O244&lt;70,'2.1 Skjult ventetid person A'!N54,0),0)</f>
        <v>0</v>
      </c>
      <c r="O88" s="1">
        <f>IFERROR(IF('1.1 Alternativ A'!P244&lt;70,'2.1 Skjult ventetid person A'!O54,0),0)</f>
        <v>0</v>
      </c>
      <c r="P88" s="1">
        <f>IFERROR(IF('1.1 Alternativ A'!Q244&lt;70,'2.1 Skjult ventetid person A'!P54,0),0)</f>
        <v>0</v>
      </c>
      <c r="Q88" s="1">
        <f>IFERROR(IF('1.1 Alternativ A'!R244&lt;70,'2.1 Skjult ventetid person A'!Q54,0),0)</f>
        <v>0</v>
      </c>
      <c r="R88" s="1">
        <f>IFERROR(IF('1.1 Alternativ A'!S244&lt;70,'2.1 Skjult ventetid person A'!R54,0),0)</f>
        <v>0</v>
      </c>
      <c r="S88" s="1">
        <f>IFERROR(IF('1.1 Alternativ A'!T244&lt;70,'2.1 Skjult ventetid person A'!S54,0),0)</f>
        <v>0</v>
      </c>
      <c r="T88" s="1">
        <f>IFERROR(IF('1.1 Alternativ A'!U244&lt;70,'2.1 Skjult ventetid person A'!T54,0),0)</f>
        <v>0</v>
      </c>
      <c r="U88" s="1">
        <f>IFERROR(IF('1.1 Alternativ A'!V244&lt;70,'2.1 Skjult ventetid person A'!U54,0),0)</f>
        <v>0</v>
      </c>
      <c r="V88" s="1">
        <f>IFERROR(IF('1.1 Alternativ A'!W244&lt;70,'2.1 Skjult ventetid person A'!V54,0),0)</f>
        <v>0</v>
      </c>
      <c r="W88" s="1">
        <f>IFERROR(IF('1.1 Alternativ A'!X244&lt;70,'2.1 Skjult ventetid person A'!W54,0),0)</f>
        <v>0</v>
      </c>
      <c r="X88" s="1">
        <f>IFERROR(IF('1.1 Alternativ A'!Y244&lt;70,'2.1 Skjult ventetid person A'!X54,0),0)</f>
        <v>0</v>
      </c>
      <c r="Y88" s="1">
        <f>IFERROR(IF('1.1 Alternativ A'!Z244&lt;70,'2.1 Skjult ventetid person A'!Y54,0),0)</f>
        <v>0</v>
      </c>
      <c r="Z88" s="1">
        <f>IFERROR(IF('1.1 Alternativ A'!AA244&lt;70,'2.1 Skjult ventetid person A'!Z54,0),0)</f>
        <v>0</v>
      </c>
      <c r="AA88" s="1">
        <f>IFERROR(IF('1.1 Alternativ A'!AB244&lt;70,'2.1 Skjult ventetid person A'!AA54,0),0)</f>
        <v>0</v>
      </c>
      <c r="AB88" s="1">
        <f>IFERROR(IF('1.1 Alternativ A'!AC244&lt;70,'2.1 Skjult ventetid person A'!AB54,0),0)</f>
        <v>0</v>
      </c>
      <c r="AC88" s="1">
        <f>IFERROR(IF('1.1 Alternativ A'!AD244&lt;70,'2.1 Skjult ventetid person A'!AC54,0),0)</f>
        <v>0</v>
      </c>
      <c r="AD88" s="1">
        <f>IFERROR(IF('1.1 Alternativ A'!AE244&lt;70,'2.1 Skjult ventetid person A'!AD54,0),0)</f>
        <v>0</v>
      </c>
      <c r="AE88" s="1">
        <f>IFERROR(IF('1.1 Alternativ A'!AF244&lt;70,'2.1 Skjult ventetid person A'!AE54,0),0)</f>
        <v>0</v>
      </c>
      <c r="AF88" s="1">
        <f>IFERROR(IF('1.1 Alternativ A'!AG244&lt;70,'2.1 Skjult ventetid person A'!AF54,0),0)</f>
        <v>0</v>
      </c>
    </row>
    <row r="89" spans="2:32" x14ac:dyDescent="0.2">
      <c r="B89" s="1" t="str">
        <f ca="1">IF(OFFSET('1.1 Alternativ A'!$E$19,0,ROW()-ROW($B$80))&gt;0,OFFSET('1.1 Alternativ A'!$E$19,0,ROW()-ROW($B$80)),"")</f>
        <v/>
      </c>
      <c r="C89" s="1">
        <f>IFERROR(IF('1.1 Alternativ A'!D245&lt;70,'2.1 Skjult ventetid person A'!C55,0),0)</f>
        <v>0</v>
      </c>
      <c r="D89" s="1">
        <f>IFERROR(IF('1.1 Alternativ A'!E245&lt;70,'2.1 Skjult ventetid person A'!D55,0),0)</f>
        <v>0</v>
      </c>
      <c r="E89" s="1">
        <f>IFERROR(IF('1.1 Alternativ A'!F245&lt;70,'2.1 Skjult ventetid person A'!E55,0),0)</f>
        <v>0</v>
      </c>
      <c r="F89" s="1">
        <f>IFERROR(IF('1.1 Alternativ A'!G245&lt;70,'2.1 Skjult ventetid person A'!F55,0),0)</f>
        <v>0</v>
      </c>
      <c r="G89" s="1">
        <f>IFERROR(IF('1.1 Alternativ A'!H245&lt;70,'2.1 Skjult ventetid person A'!G55,0),0)</f>
        <v>0</v>
      </c>
      <c r="H89" s="1">
        <f>IFERROR(IF('1.1 Alternativ A'!I245&lt;70,'2.1 Skjult ventetid person A'!H55,0),0)</f>
        <v>0</v>
      </c>
      <c r="I89" s="1">
        <f>IFERROR(IF('1.1 Alternativ A'!J245&lt;70,'2.1 Skjult ventetid person A'!I55,0),0)</f>
        <v>0</v>
      </c>
      <c r="J89" s="1">
        <f>IFERROR(IF('1.1 Alternativ A'!K245&lt;70,'2.1 Skjult ventetid person A'!J55,0),0)</f>
        <v>0</v>
      </c>
      <c r="K89" s="1">
        <f>IFERROR(IF('1.1 Alternativ A'!L245&lt;70,'2.1 Skjult ventetid person A'!K55,0),0)</f>
        <v>0</v>
      </c>
      <c r="L89" s="1">
        <f>IFERROR(IF('1.1 Alternativ A'!M245&lt;70,'2.1 Skjult ventetid person A'!L55,0),0)</f>
        <v>0</v>
      </c>
      <c r="M89" s="1">
        <f>IFERROR(IF('1.1 Alternativ A'!N245&lt;70,'2.1 Skjult ventetid person A'!M55,0),0)</f>
        <v>0</v>
      </c>
      <c r="N89" s="1">
        <f>IFERROR(IF('1.1 Alternativ A'!O245&lt;70,'2.1 Skjult ventetid person A'!N55,0),0)</f>
        <v>0</v>
      </c>
      <c r="O89" s="1">
        <f>IFERROR(IF('1.1 Alternativ A'!P245&lt;70,'2.1 Skjult ventetid person A'!O55,0),0)</f>
        <v>0</v>
      </c>
      <c r="P89" s="1">
        <f>IFERROR(IF('1.1 Alternativ A'!Q245&lt;70,'2.1 Skjult ventetid person A'!P55,0),0)</f>
        <v>0</v>
      </c>
      <c r="Q89" s="1">
        <f>IFERROR(IF('1.1 Alternativ A'!R245&lt;70,'2.1 Skjult ventetid person A'!Q55,0),0)</f>
        <v>0</v>
      </c>
      <c r="R89" s="1">
        <f>IFERROR(IF('1.1 Alternativ A'!S245&lt;70,'2.1 Skjult ventetid person A'!R55,0),0)</f>
        <v>0</v>
      </c>
      <c r="S89" s="1">
        <f>IFERROR(IF('1.1 Alternativ A'!T245&lt;70,'2.1 Skjult ventetid person A'!S55,0),0)</f>
        <v>0</v>
      </c>
      <c r="T89" s="1">
        <f>IFERROR(IF('1.1 Alternativ A'!U245&lt;70,'2.1 Skjult ventetid person A'!T55,0),0)</f>
        <v>0</v>
      </c>
      <c r="U89" s="1">
        <f>IFERROR(IF('1.1 Alternativ A'!V245&lt;70,'2.1 Skjult ventetid person A'!U55,0),0)</f>
        <v>0</v>
      </c>
      <c r="V89" s="1">
        <f>IFERROR(IF('1.1 Alternativ A'!W245&lt;70,'2.1 Skjult ventetid person A'!V55,0),0)</f>
        <v>0</v>
      </c>
      <c r="W89" s="1">
        <f>IFERROR(IF('1.1 Alternativ A'!X245&lt;70,'2.1 Skjult ventetid person A'!W55,0),0)</f>
        <v>0</v>
      </c>
      <c r="X89" s="1">
        <f>IFERROR(IF('1.1 Alternativ A'!Y245&lt;70,'2.1 Skjult ventetid person A'!X55,0),0)</f>
        <v>0</v>
      </c>
      <c r="Y89" s="1">
        <f>IFERROR(IF('1.1 Alternativ A'!Z245&lt;70,'2.1 Skjult ventetid person A'!Y55,0),0)</f>
        <v>0</v>
      </c>
      <c r="Z89" s="1">
        <f>IFERROR(IF('1.1 Alternativ A'!AA245&lt;70,'2.1 Skjult ventetid person A'!Z55,0),0)</f>
        <v>0</v>
      </c>
      <c r="AA89" s="1">
        <f>IFERROR(IF('1.1 Alternativ A'!AB245&lt;70,'2.1 Skjult ventetid person A'!AA55,0),0)</f>
        <v>0</v>
      </c>
      <c r="AB89" s="1">
        <f>IFERROR(IF('1.1 Alternativ A'!AC245&lt;70,'2.1 Skjult ventetid person A'!AB55,0),0)</f>
        <v>0</v>
      </c>
      <c r="AC89" s="1">
        <f>IFERROR(IF('1.1 Alternativ A'!AD245&lt;70,'2.1 Skjult ventetid person A'!AC55,0),0)</f>
        <v>0</v>
      </c>
      <c r="AD89" s="1">
        <f>IFERROR(IF('1.1 Alternativ A'!AE245&lt;70,'2.1 Skjult ventetid person A'!AD55,0),0)</f>
        <v>0</v>
      </c>
      <c r="AE89" s="1">
        <f>IFERROR(IF('1.1 Alternativ A'!AF245&lt;70,'2.1 Skjult ventetid person A'!AE55,0),0)</f>
        <v>0</v>
      </c>
      <c r="AF89" s="1">
        <f>IFERROR(IF('1.1 Alternativ A'!AG245&lt;70,'2.1 Skjult ventetid person A'!AF55,0),0)</f>
        <v>0</v>
      </c>
    </row>
    <row r="90" spans="2:32" x14ac:dyDescent="0.2">
      <c r="B90" s="1" t="str">
        <f ca="1">IF(OFFSET('1.1 Alternativ A'!$E$19,0,ROW()-ROW($B$80))&gt;0,OFFSET('1.1 Alternativ A'!$E$19,0,ROW()-ROW($B$80)),"")</f>
        <v/>
      </c>
      <c r="C90" s="1">
        <f>IFERROR(IF('1.1 Alternativ A'!D246&lt;70,'2.1 Skjult ventetid person A'!C56,0),0)</f>
        <v>0</v>
      </c>
      <c r="D90" s="1">
        <f>IFERROR(IF('1.1 Alternativ A'!E246&lt;70,'2.1 Skjult ventetid person A'!D56,0),0)</f>
        <v>0</v>
      </c>
      <c r="E90" s="1">
        <f>IFERROR(IF('1.1 Alternativ A'!F246&lt;70,'2.1 Skjult ventetid person A'!E56,0),0)</f>
        <v>0</v>
      </c>
      <c r="F90" s="1">
        <f>IFERROR(IF('1.1 Alternativ A'!G246&lt;70,'2.1 Skjult ventetid person A'!F56,0),0)</f>
        <v>0</v>
      </c>
      <c r="G90" s="1">
        <f>IFERROR(IF('1.1 Alternativ A'!H246&lt;70,'2.1 Skjult ventetid person A'!G56,0),0)</f>
        <v>0</v>
      </c>
      <c r="H90" s="1">
        <f>IFERROR(IF('1.1 Alternativ A'!I246&lt;70,'2.1 Skjult ventetid person A'!H56,0),0)</f>
        <v>0</v>
      </c>
      <c r="I90" s="1">
        <f>IFERROR(IF('1.1 Alternativ A'!J246&lt;70,'2.1 Skjult ventetid person A'!I56,0),0)</f>
        <v>0</v>
      </c>
      <c r="J90" s="1">
        <f>IFERROR(IF('1.1 Alternativ A'!K246&lt;70,'2.1 Skjult ventetid person A'!J56,0),0)</f>
        <v>0</v>
      </c>
      <c r="K90" s="1">
        <f>IFERROR(IF('1.1 Alternativ A'!L246&lt;70,'2.1 Skjult ventetid person A'!K56,0),0)</f>
        <v>0</v>
      </c>
      <c r="L90" s="1">
        <f>IFERROR(IF('1.1 Alternativ A'!M246&lt;70,'2.1 Skjult ventetid person A'!L56,0),0)</f>
        <v>0</v>
      </c>
      <c r="M90" s="1">
        <f>IFERROR(IF('1.1 Alternativ A'!N246&lt;70,'2.1 Skjult ventetid person A'!M56,0),0)</f>
        <v>0</v>
      </c>
      <c r="N90" s="1">
        <f>IFERROR(IF('1.1 Alternativ A'!O246&lt;70,'2.1 Skjult ventetid person A'!N56,0),0)</f>
        <v>0</v>
      </c>
      <c r="O90" s="1">
        <f>IFERROR(IF('1.1 Alternativ A'!P246&lt;70,'2.1 Skjult ventetid person A'!O56,0),0)</f>
        <v>0</v>
      </c>
      <c r="P90" s="1">
        <f>IFERROR(IF('1.1 Alternativ A'!Q246&lt;70,'2.1 Skjult ventetid person A'!P56,0),0)</f>
        <v>0</v>
      </c>
      <c r="Q90" s="1">
        <f>IFERROR(IF('1.1 Alternativ A'!R246&lt;70,'2.1 Skjult ventetid person A'!Q56,0),0)</f>
        <v>0</v>
      </c>
      <c r="R90" s="1">
        <f>IFERROR(IF('1.1 Alternativ A'!S246&lt;70,'2.1 Skjult ventetid person A'!R56,0),0)</f>
        <v>0</v>
      </c>
      <c r="S90" s="1">
        <f>IFERROR(IF('1.1 Alternativ A'!T246&lt;70,'2.1 Skjult ventetid person A'!S56,0),0)</f>
        <v>0</v>
      </c>
      <c r="T90" s="1">
        <f>IFERROR(IF('1.1 Alternativ A'!U246&lt;70,'2.1 Skjult ventetid person A'!T56,0),0)</f>
        <v>0</v>
      </c>
      <c r="U90" s="1">
        <f>IFERROR(IF('1.1 Alternativ A'!V246&lt;70,'2.1 Skjult ventetid person A'!U56,0),0)</f>
        <v>0</v>
      </c>
      <c r="V90" s="1">
        <f>IFERROR(IF('1.1 Alternativ A'!W246&lt;70,'2.1 Skjult ventetid person A'!V56,0),0)</f>
        <v>0</v>
      </c>
      <c r="W90" s="1">
        <f>IFERROR(IF('1.1 Alternativ A'!X246&lt;70,'2.1 Skjult ventetid person A'!W56,0),0)</f>
        <v>0</v>
      </c>
      <c r="X90" s="1">
        <f>IFERROR(IF('1.1 Alternativ A'!Y246&lt;70,'2.1 Skjult ventetid person A'!X56,0),0)</f>
        <v>0</v>
      </c>
      <c r="Y90" s="1">
        <f>IFERROR(IF('1.1 Alternativ A'!Z246&lt;70,'2.1 Skjult ventetid person A'!Y56,0),0)</f>
        <v>0</v>
      </c>
      <c r="Z90" s="1">
        <f>IFERROR(IF('1.1 Alternativ A'!AA246&lt;70,'2.1 Skjult ventetid person A'!Z56,0),0)</f>
        <v>0</v>
      </c>
      <c r="AA90" s="1">
        <f>IFERROR(IF('1.1 Alternativ A'!AB246&lt;70,'2.1 Skjult ventetid person A'!AA56,0),0)</f>
        <v>0</v>
      </c>
      <c r="AB90" s="1">
        <f>IFERROR(IF('1.1 Alternativ A'!AC246&lt;70,'2.1 Skjult ventetid person A'!AB56,0),0)</f>
        <v>0</v>
      </c>
      <c r="AC90" s="1">
        <f>IFERROR(IF('1.1 Alternativ A'!AD246&lt;70,'2.1 Skjult ventetid person A'!AC56,0),0)</f>
        <v>0</v>
      </c>
      <c r="AD90" s="1">
        <f>IFERROR(IF('1.1 Alternativ A'!AE246&lt;70,'2.1 Skjult ventetid person A'!AD56,0),0)</f>
        <v>0</v>
      </c>
      <c r="AE90" s="1">
        <f>IFERROR(IF('1.1 Alternativ A'!AF246&lt;70,'2.1 Skjult ventetid person A'!AE56,0),0)</f>
        <v>0</v>
      </c>
      <c r="AF90" s="1">
        <f>IFERROR(IF('1.1 Alternativ A'!AG246&lt;70,'2.1 Skjult ventetid person A'!AF56,0),0)</f>
        <v>0</v>
      </c>
    </row>
    <row r="91" spans="2:32" x14ac:dyDescent="0.2">
      <c r="B91" s="1" t="str">
        <f ca="1">IF(OFFSET('1.1 Alternativ A'!$E$19,0,ROW()-ROW($B$80))&gt;0,OFFSET('1.1 Alternativ A'!$E$19,0,ROW()-ROW($B$80)),"")</f>
        <v/>
      </c>
      <c r="C91" s="1">
        <f>IFERROR(IF('1.1 Alternativ A'!D247&lt;70,'2.1 Skjult ventetid person A'!C57,0),0)</f>
        <v>0</v>
      </c>
      <c r="D91" s="1">
        <f>IFERROR(IF('1.1 Alternativ A'!E247&lt;70,'2.1 Skjult ventetid person A'!D57,0),0)</f>
        <v>0</v>
      </c>
      <c r="E91" s="1">
        <f>IFERROR(IF('1.1 Alternativ A'!F247&lt;70,'2.1 Skjult ventetid person A'!E57,0),0)</f>
        <v>0</v>
      </c>
      <c r="F91" s="1">
        <f>IFERROR(IF('1.1 Alternativ A'!G247&lt;70,'2.1 Skjult ventetid person A'!F57,0),0)</f>
        <v>0</v>
      </c>
      <c r="G91" s="1">
        <f>IFERROR(IF('1.1 Alternativ A'!H247&lt;70,'2.1 Skjult ventetid person A'!G57,0),0)</f>
        <v>0</v>
      </c>
      <c r="H91" s="1">
        <f>IFERROR(IF('1.1 Alternativ A'!I247&lt;70,'2.1 Skjult ventetid person A'!H57,0),0)</f>
        <v>0</v>
      </c>
      <c r="I91" s="1">
        <f>IFERROR(IF('1.1 Alternativ A'!J247&lt;70,'2.1 Skjult ventetid person A'!I57,0),0)</f>
        <v>0</v>
      </c>
      <c r="J91" s="1">
        <f>IFERROR(IF('1.1 Alternativ A'!K247&lt;70,'2.1 Skjult ventetid person A'!J57,0),0)</f>
        <v>0</v>
      </c>
      <c r="K91" s="1">
        <f>IFERROR(IF('1.1 Alternativ A'!L247&lt;70,'2.1 Skjult ventetid person A'!K57,0),0)</f>
        <v>0</v>
      </c>
      <c r="L91" s="1">
        <f>IFERROR(IF('1.1 Alternativ A'!M247&lt;70,'2.1 Skjult ventetid person A'!L57,0),0)</f>
        <v>0</v>
      </c>
      <c r="M91" s="1">
        <f>IFERROR(IF('1.1 Alternativ A'!N247&lt;70,'2.1 Skjult ventetid person A'!M57,0),0)</f>
        <v>0</v>
      </c>
      <c r="N91" s="1">
        <f>IFERROR(IF('1.1 Alternativ A'!O247&lt;70,'2.1 Skjult ventetid person A'!N57,0),0)</f>
        <v>0</v>
      </c>
      <c r="O91" s="1">
        <f>IFERROR(IF('1.1 Alternativ A'!P247&lt;70,'2.1 Skjult ventetid person A'!O57,0),0)</f>
        <v>0</v>
      </c>
      <c r="P91" s="1">
        <f>IFERROR(IF('1.1 Alternativ A'!Q247&lt;70,'2.1 Skjult ventetid person A'!P57,0),0)</f>
        <v>0</v>
      </c>
      <c r="Q91" s="1">
        <f>IFERROR(IF('1.1 Alternativ A'!R247&lt;70,'2.1 Skjult ventetid person A'!Q57,0),0)</f>
        <v>0</v>
      </c>
      <c r="R91" s="1">
        <f>IFERROR(IF('1.1 Alternativ A'!S247&lt;70,'2.1 Skjult ventetid person A'!R57,0),0)</f>
        <v>0</v>
      </c>
      <c r="S91" s="1">
        <f>IFERROR(IF('1.1 Alternativ A'!T247&lt;70,'2.1 Skjult ventetid person A'!S57,0),0)</f>
        <v>0</v>
      </c>
      <c r="T91" s="1">
        <f>IFERROR(IF('1.1 Alternativ A'!U247&lt;70,'2.1 Skjult ventetid person A'!T57,0),0)</f>
        <v>0</v>
      </c>
      <c r="U91" s="1">
        <f>IFERROR(IF('1.1 Alternativ A'!V247&lt;70,'2.1 Skjult ventetid person A'!U57,0),0)</f>
        <v>0</v>
      </c>
      <c r="V91" s="1">
        <f>IFERROR(IF('1.1 Alternativ A'!W247&lt;70,'2.1 Skjult ventetid person A'!V57,0),0)</f>
        <v>0</v>
      </c>
      <c r="W91" s="1">
        <f>IFERROR(IF('1.1 Alternativ A'!X247&lt;70,'2.1 Skjult ventetid person A'!W57,0),0)</f>
        <v>0</v>
      </c>
      <c r="X91" s="1">
        <f>IFERROR(IF('1.1 Alternativ A'!Y247&lt;70,'2.1 Skjult ventetid person A'!X57,0),0)</f>
        <v>0</v>
      </c>
      <c r="Y91" s="1">
        <f>IFERROR(IF('1.1 Alternativ A'!Z247&lt;70,'2.1 Skjult ventetid person A'!Y57,0),0)</f>
        <v>0</v>
      </c>
      <c r="Z91" s="1">
        <f>IFERROR(IF('1.1 Alternativ A'!AA247&lt;70,'2.1 Skjult ventetid person A'!Z57,0),0)</f>
        <v>0</v>
      </c>
      <c r="AA91" s="1">
        <f>IFERROR(IF('1.1 Alternativ A'!AB247&lt;70,'2.1 Skjult ventetid person A'!AA57,0),0)</f>
        <v>0</v>
      </c>
      <c r="AB91" s="1">
        <f>IFERROR(IF('1.1 Alternativ A'!AC247&lt;70,'2.1 Skjult ventetid person A'!AB57,0),0)</f>
        <v>0</v>
      </c>
      <c r="AC91" s="1">
        <f>IFERROR(IF('1.1 Alternativ A'!AD247&lt;70,'2.1 Skjult ventetid person A'!AC57,0),0)</f>
        <v>0</v>
      </c>
      <c r="AD91" s="1">
        <f>IFERROR(IF('1.1 Alternativ A'!AE247&lt;70,'2.1 Skjult ventetid person A'!AD57,0),0)</f>
        <v>0</v>
      </c>
      <c r="AE91" s="1">
        <f>IFERROR(IF('1.1 Alternativ A'!AF247&lt;70,'2.1 Skjult ventetid person A'!AE57,0),0)</f>
        <v>0</v>
      </c>
      <c r="AF91" s="1">
        <f>IFERROR(IF('1.1 Alternativ A'!AG247&lt;70,'2.1 Skjult ventetid person A'!AF57,0),0)</f>
        <v>0</v>
      </c>
    </row>
    <row r="92" spans="2:32" x14ac:dyDescent="0.2">
      <c r="B92" s="1" t="str">
        <f ca="1">IF(OFFSET('1.1 Alternativ A'!$E$19,0,ROW()-ROW($B$80))&gt;0,OFFSET('1.1 Alternativ A'!$E$19,0,ROW()-ROW($B$80)),"")</f>
        <v/>
      </c>
      <c r="C92" s="1">
        <f>IFERROR(IF('1.1 Alternativ A'!D248&lt;70,'2.1 Skjult ventetid person A'!C58,0),0)</f>
        <v>0</v>
      </c>
      <c r="D92" s="1">
        <f>IFERROR(IF('1.1 Alternativ A'!E248&lt;70,'2.1 Skjult ventetid person A'!D58,0),0)</f>
        <v>0</v>
      </c>
      <c r="E92" s="1">
        <f>IFERROR(IF('1.1 Alternativ A'!F248&lt;70,'2.1 Skjult ventetid person A'!E58,0),0)</f>
        <v>0</v>
      </c>
      <c r="F92" s="1">
        <f>IFERROR(IF('1.1 Alternativ A'!G248&lt;70,'2.1 Skjult ventetid person A'!F58,0),0)</f>
        <v>0</v>
      </c>
      <c r="G92" s="1">
        <f>IFERROR(IF('1.1 Alternativ A'!H248&lt;70,'2.1 Skjult ventetid person A'!G58,0),0)</f>
        <v>0</v>
      </c>
      <c r="H92" s="1">
        <f>IFERROR(IF('1.1 Alternativ A'!I248&lt;70,'2.1 Skjult ventetid person A'!H58,0),0)</f>
        <v>0</v>
      </c>
      <c r="I92" s="1">
        <f>IFERROR(IF('1.1 Alternativ A'!J248&lt;70,'2.1 Skjult ventetid person A'!I58,0),0)</f>
        <v>0</v>
      </c>
      <c r="J92" s="1">
        <f>IFERROR(IF('1.1 Alternativ A'!K248&lt;70,'2.1 Skjult ventetid person A'!J58,0),0)</f>
        <v>0</v>
      </c>
      <c r="K92" s="1">
        <f>IFERROR(IF('1.1 Alternativ A'!L248&lt;70,'2.1 Skjult ventetid person A'!K58,0),0)</f>
        <v>0</v>
      </c>
      <c r="L92" s="1">
        <f>IFERROR(IF('1.1 Alternativ A'!M248&lt;70,'2.1 Skjult ventetid person A'!L58,0),0)</f>
        <v>0</v>
      </c>
      <c r="M92" s="1">
        <f>IFERROR(IF('1.1 Alternativ A'!N248&lt;70,'2.1 Skjult ventetid person A'!M58,0),0)</f>
        <v>0</v>
      </c>
      <c r="N92" s="1">
        <f>IFERROR(IF('1.1 Alternativ A'!O248&lt;70,'2.1 Skjult ventetid person A'!N58,0),0)</f>
        <v>0</v>
      </c>
      <c r="O92" s="1">
        <f>IFERROR(IF('1.1 Alternativ A'!P248&lt;70,'2.1 Skjult ventetid person A'!O58,0),0)</f>
        <v>0</v>
      </c>
      <c r="P92" s="1">
        <f>IFERROR(IF('1.1 Alternativ A'!Q248&lt;70,'2.1 Skjult ventetid person A'!P58,0),0)</f>
        <v>0</v>
      </c>
      <c r="Q92" s="1">
        <f>IFERROR(IF('1.1 Alternativ A'!R248&lt;70,'2.1 Skjult ventetid person A'!Q58,0),0)</f>
        <v>0</v>
      </c>
      <c r="R92" s="1">
        <f>IFERROR(IF('1.1 Alternativ A'!S248&lt;70,'2.1 Skjult ventetid person A'!R58,0),0)</f>
        <v>0</v>
      </c>
      <c r="S92" s="1">
        <f>IFERROR(IF('1.1 Alternativ A'!T248&lt;70,'2.1 Skjult ventetid person A'!S58,0),0)</f>
        <v>0</v>
      </c>
      <c r="T92" s="1">
        <f>IFERROR(IF('1.1 Alternativ A'!U248&lt;70,'2.1 Skjult ventetid person A'!T58,0),0)</f>
        <v>0</v>
      </c>
      <c r="U92" s="1">
        <f>IFERROR(IF('1.1 Alternativ A'!V248&lt;70,'2.1 Skjult ventetid person A'!U58,0),0)</f>
        <v>0</v>
      </c>
      <c r="V92" s="1">
        <f>IFERROR(IF('1.1 Alternativ A'!W248&lt;70,'2.1 Skjult ventetid person A'!V58,0),0)</f>
        <v>0</v>
      </c>
      <c r="W92" s="1">
        <f>IFERROR(IF('1.1 Alternativ A'!X248&lt;70,'2.1 Skjult ventetid person A'!W58,0),0)</f>
        <v>0</v>
      </c>
      <c r="X92" s="1">
        <f>IFERROR(IF('1.1 Alternativ A'!Y248&lt;70,'2.1 Skjult ventetid person A'!X58,0),0)</f>
        <v>0</v>
      </c>
      <c r="Y92" s="1">
        <f>IFERROR(IF('1.1 Alternativ A'!Z248&lt;70,'2.1 Skjult ventetid person A'!Y58,0),0)</f>
        <v>0</v>
      </c>
      <c r="Z92" s="1">
        <f>IFERROR(IF('1.1 Alternativ A'!AA248&lt;70,'2.1 Skjult ventetid person A'!Z58,0),0)</f>
        <v>0</v>
      </c>
      <c r="AA92" s="1">
        <f>IFERROR(IF('1.1 Alternativ A'!AB248&lt;70,'2.1 Skjult ventetid person A'!AA58,0),0)</f>
        <v>0</v>
      </c>
      <c r="AB92" s="1">
        <f>IFERROR(IF('1.1 Alternativ A'!AC248&lt;70,'2.1 Skjult ventetid person A'!AB58,0),0)</f>
        <v>0</v>
      </c>
      <c r="AC92" s="1">
        <f>IFERROR(IF('1.1 Alternativ A'!AD248&lt;70,'2.1 Skjult ventetid person A'!AC58,0),0)</f>
        <v>0</v>
      </c>
      <c r="AD92" s="1">
        <f>IFERROR(IF('1.1 Alternativ A'!AE248&lt;70,'2.1 Skjult ventetid person A'!AD58,0),0)</f>
        <v>0</v>
      </c>
      <c r="AE92" s="1">
        <f>IFERROR(IF('1.1 Alternativ A'!AF248&lt;70,'2.1 Skjult ventetid person A'!AE58,0),0)</f>
        <v>0</v>
      </c>
      <c r="AF92" s="1">
        <f>IFERROR(IF('1.1 Alternativ A'!AG248&lt;70,'2.1 Skjult ventetid person A'!AF58,0),0)</f>
        <v>0</v>
      </c>
    </row>
    <row r="93" spans="2:32" x14ac:dyDescent="0.2">
      <c r="B93" s="1" t="str">
        <f ca="1">IF(OFFSET('1.1 Alternativ A'!$E$19,0,ROW()-ROW($B$80))&gt;0,OFFSET('1.1 Alternativ A'!$E$19,0,ROW()-ROW($B$80)),"")</f>
        <v/>
      </c>
      <c r="C93" s="1">
        <f>IFERROR(IF('1.1 Alternativ A'!D249&lt;70,'2.1 Skjult ventetid person A'!C59,0),0)</f>
        <v>0</v>
      </c>
      <c r="D93" s="1">
        <f>IFERROR(IF('1.1 Alternativ A'!E249&lt;70,'2.1 Skjult ventetid person A'!D59,0),0)</f>
        <v>0</v>
      </c>
      <c r="E93" s="1">
        <f>IFERROR(IF('1.1 Alternativ A'!F249&lt;70,'2.1 Skjult ventetid person A'!E59,0),0)</f>
        <v>0</v>
      </c>
      <c r="F93" s="1">
        <f>IFERROR(IF('1.1 Alternativ A'!G249&lt;70,'2.1 Skjult ventetid person A'!F59,0),0)</f>
        <v>0</v>
      </c>
      <c r="G93" s="1">
        <f>IFERROR(IF('1.1 Alternativ A'!H249&lt;70,'2.1 Skjult ventetid person A'!G59,0),0)</f>
        <v>0</v>
      </c>
      <c r="H93" s="1">
        <f>IFERROR(IF('1.1 Alternativ A'!I249&lt;70,'2.1 Skjult ventetid person A'!H59,0),0)</f>
        <v>0</v>
      </c>
      <c r="I93" s="1">
        <f>IFERROR(IF('1.1 Alternativ A'!J249&lt;70,'2.1 Skjult ventetid person A'!I59,0),0)</f>
        <v>0</v>
      </c>
      <c r="J93" s="1">
        <f>IFERROR(IF('1.1 Alternativ A'!K249&lt;70,'2.1 Skjult ventetid person A'!J59,0),0)</f>
        <v>0</v>
      </c>
      <c r="K93" s="1">
        <f>IFERROR(IF('1.1 Alternativ A'!L249&lt;70,'2.1 Skjult ventetid person A'!K59,0),0)</f>
        <v>0</v>
      </c>
      <c r="L93" s="1">
        <f>IFERROR(IF('1.1 Alternativ A'!M249&lt;70,'2.1 Skjult ventetid person A'!L59,0),0)</f>
        <v>0</v>
      </c>
      <c r="M93" s="1">
        <f>IFERROR(IF('1.1 Alternativ A'!N249&lt;70,'2.1 Skjult ventetid person A'!M59,0),0)</f>
        <v>0</v>
      </c>
      <c r="N93" s="1">
        <f>IFERROR(IF('1.1 Alternativ A'!O249&lt;70,'2.1 Skjult ventetid person A'!N59,0),0)</f>
        <v>0</v>
      </c>
      <c r="O93" s="1">
        <f>IFERROR(IF('1.1 Alternativ A'!P249&lt;70,'2.1 Skjult ventetid person A'!O59,0),0)</f>
        <v>0</v>
      </c>
      <c r="P93" s="1">
        <f>IFERROR(IF('1.1 Alternativ A'!Q249&lt;70,'2.1 Skjult ventetid person A'!P59,0),0)</f>
        <v>0</v>
      </c>
      <c r="Q93" s="1">
        <f>IFERROR(IF('1.1 Alternativ A'!R249&lt;70,'2.1 Skjult ventetid person A'!Q59,0),0)</f>
        <v>0</v>
      </c>
      <c r="R93" s="1">
        <f>IFERROR(IF('1.1 Alternativ A'!S249&lt;70,'2.1 Skjult ventetid person A'!R59,0),0)</f>
        <v>0</v>
      </c>
      <c r="S93" s="1">
        <f>IFERROR(IF('1.1 Alternativ A'!T249&lt;70,'2.1 Skjult ventetid person A'!S59,0),0)</f>
        <v>0</v>
      </c>
      <c r="T93" s="1">
        <f>IFERROR(IF('1.1 Alternativ A'!U249&lt;70,'2.1 Skjult ventetid person A'!T59,0),0)</f>
        <v>0</v>
      </c>
      <c r="U93" s="1">
        <f>IFERROR(IF('1.1 Alternativ A'!V249&lt;70,'2.1 Skjult ventetid person A'!U59,0),0)</f>
        <v>0</v>
      </c>
      <c r="V93" s="1">
        <f>IFERROR(IF('1.1 Alternativ A'!W249&lt;70,'2.1 Skjult ventetid person A'!V59,0),0)</f>
        <v>0</v>
      </c>
      <c r="W93" s="1">
        <f>IFERROR(IF('1.1 Alternativ A'!X249&lt;70,'2.1 Skjult ventetid person A'!W59,0),0)</f>
        <v>0</v>
      </c>
      <c r="X93" s="1">
        <f>IFERROR(IF('1.1 Alternativ A'!Y249&lt;70,'2.1 Skjult ventetid person A'!X59,0),0)</f>
        <v>0</v>
      </c>
      <c r="Y93" s="1">
        <f>IFERROR(IF('1.1 Alternativ A'!Z249&lt;70,'2.1 Skjult ventetid person A'!Y59,0),0)</f>
        <v>0</v>
      </c>
      <c r="Z93" s="1">
        <f>IFERROR(IF('1.1 Alternativ A'!AA249&lt;70,'2.1 Skjult ventetid person A'!Z59,0),0)</f>
        <v>0</v>
      </c>
      <c r="AA93" s="1">
        <f>IFERROR(IF('1.1 Alternativ A'!AB249&lt;70,'2.1 Skjult ventetid person A'!AA59,0),0)</f>
        <v>0</v>
      </c>
      <c r="AB93" s="1">
        <f>IFERROR(IF('1.1 Alternativ A'!AC249&lt;70,'2.1 Skjult ventetid person A'!AB59,0),0)</f>
        <v>0</v>
      </c>
      <c r="AC93" s="1">
        <f>IFERROR(IF('1.1 Alternativ A'!AD249&lt;70,'2.1 Skjult ventetid person A'!AC59,0),0)</f>
        <v>0</v>
      </c>
      <c r="AD93" s="1">
        <f>IFERROR(IF('1.1 Alternativ A'!AE249&lt;70,'2.1 Skjult ventetid person A'!AD59,0),0)</f>
        <v>0</v>
      </c>
      <c r="AE93" s="1">
        <f>IFERROR(IF('1.1 Alternativ A'!AF249&lt;70,'2.1 Skjult ventetid person A'!AE59,0),0)</f>
        <v>0</v>
      </c>
      <c r="AF93" s="1">
        <f>IFERROR(IF('1.1 Alternativ A'!AG249&lt;70,'2.1 Skjult ventetid person A'!AF59,0),0)</f>
        <v>0</v>
      </c>
    </row>
    <row r="94" spans="2:32" x14ac:dyDescent="0.2">
      <c r="B94" s="1" t="str">
        <f ca="1">IF(OFFSET('1.1 Alternativ A'!$E$19,0,ROW()-ROW($B$80))&gt;0,OFFSET('1.1 Alternativ A'!$E$19,0,ROW()-ROW($B$80)),"")</f>
        <v/>
      </c>
      <c r="C94" s="1">
        <f>IFERROR(IF('1.1 Alternativ A'!D250&lt;70,'2.1 Skjult ventetid person A'!C60,0),0)</f>
        <v>0</v>
      </c>
      <c r="D94" s="1">
        <f>IFERROR(IF('1.1 Alternativ A'!E250&lt;70,'2.1 Skjult ventetid person A'!D60,0),0)</f>
        <v>0</v>
      </c>
      <c r="E94" s="1">
        <f>IFERROR(IF('1.1 Alternativ A'!F250&lt;70,'2.1 Skjult ventetid person A'!E60,0),0)</f>
        <v>0</v>
      </c>
      <c r="F94" s="1">
        <f>IFERROR(IF('1.1 Alternativ A'!G250&lt;70,'2.1 Skjult ventetid person A'!F60,0),0)</f>
        <v>0</v>
      </c>
      <c r="G94" s="1">
        <f>IFERROR(IF('1.1 Alternativ A'!H250&lt;70,'2.1 Skjult ventetid person A'!G60,0),0)</f>
        <v>0</v>
      </c>
      <c r="H94" s="1">
        <f>IFERROR(IF('1.1 Alternativ A'!I250&lt;70,'2.1 Skjult ventetid person A'!H60,0),0)</f>
        <v>0</v>
      </c>
      <c r="I94" s="1">
        <f>IFERROR(IF('1.1 Alternativ A'!J250&lt;70,'2.1 Skjult ventetid person A'!I60,0),0)</f>
        <v>0</v>
      </c>
      <c r="J94" s="1">
        <f>IFERROR(IF('1.1 Alternativ A'!K250&lt;70,'2.1 Skjult ventetid person A'!J60,0),0)</f>
        <v>0</v>
      </c>
      <c r="K94" s="1">
        <f>IFERROR(IF('1.1 Alternativ A'!L250&lt;70,'2.1 Skjult ventetid person A'!K60,0),0)</f>
        <v>0</v>
      </c>
      <c r="L94" s="1">
        <f>IFERROR(IF('1.1 Alternativ A'!M250&lt;70,'2.1 Skjult ventetid person A'!L60,0),0)</f>
        <v>0</v>
      </c>
      <c r="M94" s="1">
        <f>IFERROR(IF('1.1 Alternativ A'!N250&lt;70,'2.1 Skjult ventetid person A'!M60,0),0)</f>
        <v>0</v>
      </c>
      <c r="N94" s="1">
        <f>IFERROR(IF('1.1 Alternativ A'!O250&lt;70,'2.1 Skjult ventetid person A'!N60,0),0)</f>
        <v>0</v>
      </c>
      <c r="O94" s="1">
        <f>IFERROR(IF('1.1 Alternativ A'!P250&lt;70,'2.1 Skjult ventetid person A'!O60,0),0)</f>
        <v>0</v>
      </c>
      <c r="P94" s="1">
        <f>IFERROR(IF('1.1 Alternativ A'!Q250&lt;70,'2.1 Skjult ventetid person A'!P60,0),0)</f>
        <v>0</v>
      </c>
      <c r="Q94" s="1">
        <f>IFERROR(IF('1.1 Alternativ A'!R250&lt;70,'2.1 Skjult ventetid person A'!Q60,0),0)</f>
        <v>0</v>
      </c>
      <c r="R94" s="1">
        <f>IFERROR(IF('1.1 Alternativ A'!S250&lt;70,'2.1 Skjult ventetid person A'!R60,0),0)</f>
        <v>0</v>
      </c>
      <c r="S94" s="1">
        <f>IFERROR(IF('1.1 Alternativ A'!T250&lt;70,'2.1 Skjult ventetid person A'!S60,0),0)</f>
        <v>0</v>
      </c>
      <c r="T94" s="1">
        <f>IFERROR(IF('1.1 Alternativ A'!U250&lt;70,'2.1 Skjult ventetid person A'!T60,0),0)</f>
        <v>0</v>
      </c>
      <c r="U94" s="1">
        <f>IFERROR(IF('1.1 Alternativ A'!V250&lt;70,'2.1 Skjult ventetid person A'!U60,0),0)</f>
        <v>0</v>
      </c>
      <c r="V94" s="1">
        <f>IFERROR(IF('1.1 Alternativ A'!W250&lt;70,'2.1 Skjult ventetid person A'!V60,0),0)</f>
        <v>0</v>
      </c>
      <c r="W94" s="1">
        <f>IFERROR(IF('1.1 Alternativ A'!X250&lt;70,'2.1 Skjult ventetid person A'!W60,0),0)</f>
        <v>0</v>
      </c>
      <c r="X94" s="1">
        <f>IFERROR(IF('1.1 Alternativ A'!Y250&lt;70,'2.1 Skjult ventetid person A'!X60,0),0)</f>
        <v>0</v>
      </c>
      <c r="Y94" s="1">
        <f>IFERROR(IF('1.1 Alternativ A'!Z250&lt;70,'2.1 Skjult ventetid person A'!Y60,0),0)</f>
        <v>0</v>
      </c>
      <c r="Z94" s="1">
        <f>IFERROR(IF('1.1 Alternativ A'!AA250&lt;70,'2.1 Skjult ventetid person A'!Z60,0),0)</f>
        <v>0</v>
      </c>
      <c r="AA94" s="1">
        <f>IFERROR(IF('1.1 Alternativ A'!AB250&lt;70,'2.1 Skjult ventetid person A'!AA60,0),0)</f>
        <v>0</v>
      </c>
      <c r="AB94" s="1">
        <f>IFERROR(IF('1.1 Alternativ A'!AC250&lt;70,'2.1 Skjult ventetid person A'!AB60,0),0)</f>
        <v>0</v>
      </c>
      <c r="AC94" s="1">
        <f>IFERROR(IF('1.1 Alternativ A'!AD250&lt;70,'2.1 Skjult ventetid person A'!AC60,0),0)</f>
        <v>0</v>
      </c>
      <c r="AD94" s="1">
        <f>IFERROR(IF('1.1 Alternativ A'!AE250&lt;70,'2.1 Skjult ventetid person A'!AD60,0),0)</f>
        <v>0</v>
      </c>
      <c r="AE94" s="1">
        <f>IFERROR(IF('1.1 Alternativ A'!AF250&lt;70,'2.1 Skjult ventetid person A'!AE60,0),0)</f>
        <v>0</v>
      </c>
      <c r="AF94" s="1">
        <f>IFERROR(IF('1.1 Alternativ A'!AG250&lt;70,'2.1 Skjult ventetid person A'!AF60,0),0)</f>
        <v>0</v>
      </c>
    </row>
    <row r="95" spans="2:32" x14ac:dyDescent="0.2">
      <c r="B95" s="1" t="str">
        <f ca="1">IF(OFFSET('1.1 Alternativ A'!$E$19,0,ROW()-ROW($B$80))&gt;0,OFFSET('1.1 Alternativ A'!$E$19,0,ROW()-ROW($B$80)),"")</f>
        <v/>
      </c>
      <c r="C95" s="1">
        <f>IFERROR(IF('1.1 Alternativ A'!D251&lt;70,'2.1 Skjult ventetid person A'!C61,0),0)</f>
        <v>0</v>
      </c>
      <c r="D95" s="1">
        <f>IFERROR(IF('1.1 Alternativ A'!E251&lt;70,'2.1 Skjult ventetid person A'!D61,0),0)</f>
        <v>0</v>
      </c>
      <c r="E95" s="1">
        <f>IFERROR(IF('1.1 Alternativ A'!F251&lt;70,'2.1 Skjult ventetid person A'!E61,0),0)</f>
        <v>0</v>
      </c>
      <c r="F95" s="1">
        <f>IFERROR(IF('1.1 Alternativ A'!G251&lt;70,'2.1 Skjult ventetid person A'!F61,0),0)</f>
        <v>0</v>
      </c>
      <c r="G95" s="1">
        <f>IFERROR(IF('1.1 Alternativ A'!H251&lt;70,'2.1 Skjult ventetid person A'!G61,0),0)</f>
        <v>0</v>
      </c>
      <c r="H95" s="1">
        <f>IFERROR(IF('1.1 Alternativ A'!I251&lt;70,'2.1 Skjult ventetid person A'!H61,0),0)</f>
        <v>0</v>
      </c>
      <c r="I95" s="1">
        <f>IFERROR(IF('1.1 Alternativ A'!J251&lt;70,'2.1 Skjult ventetid person A'!I61,0),0)</f>
        <v>0</v>
      </c>
      <c r="J95" s="1">
        <f>IFERROR(IF('1.1 Alternativ A'!K251&lt;70,'2.1 Skjult ventetid person A'!J61,0),0)</f>
        <v>0</v>
      </c>
      <c r="K95" s="1">
        <f>IFERROR(IF('1.1 Alternativ A'!L251&lt;70,'2.1 Skjult ventetid person A'!K61,0),0)</f>
        <v>0</v>
      </c>
      <c r="L95" s="1">
        <f>IFERROR(IF('1.1 Alternativ A'!M251&lt;70,'2.1 Skjult ventetid person A'!L61,0),0)</f>
        <v>0</v>
      </c>
      <c r="M95" s="1">
        <f>IFERROR(IF('1.1 Alternativ A'!N251&lt;70,'2.1 Skjult ventetid person A'!M61,0),0)</f>
        <v>0</v>
      </c>
      <c r="N95" s="1">
        <f>IFERROR(IF('1.1 Alternativ A'!O251&lt;70,'2.1 Skjult ventetid person A'!N61,0),0)</f>
        <v>0</v>
      </c>
      <c r="O95" s="1">
        <f>IFERROR(IF('1.1 Alternativ A'!P251&lt;70,'2.1 Skjult ventetid person A'!O61,0),0)</f>
        <v>0</v>
      </c>
      <c r="P95" s="1">
        <f>IFERROR(IF('1.1 Alternativ A'!Q251&lt;70,'2.1 Skjult ventetid person A'!P61,0),0)</f>
        <v>0</v>
      </c>
      <c r="Q95" s="1">
        <f>IFERROR(IF('1.1 Alternativ A'!R251&lt;70,'2.1 Skjult ventetid person A'!Q61,0),0)</f>
        <v>0</v>
      </c>
      <c r="R95" s="1">
        <f>IFERROR(IF('1.1 Alternativ A'!S251&lt;70,'2.1 Skjult ventetid person A'!R61,0),0)</f>
        <v>0</v>
      </c>
      <c r="S95" s="1">
        <f>IFERROR(IF('1.1 Alternativ A'!T251&lt;70,'2.1 Skjult ventetid person A'!S61,0),0)</f>
        <v>0</v>
      </c>
      <c r="T95" s="1">
        <f>IFERROR(IF('1.1 Alternativ A'!U251&lt;70,'2.1 Skjult ventetid person A'!T61,0),0)</f>
        <v>0</v>
      </c>
      <c r="U95" s="1">
        <f>IFERROR(IF('1.1 Alternativ A'!V251&lt;70,'2.1 Skjult ventetid person A'!U61,0),0)</f>
        <v>0</v>
      </c>
      <c r="V95" s="1">
        <f>IFERROR(IF('1.1 Alternativ A'!W251&lt;70,'2.1 Skjult ventetid person A'!V61,0),0)</f>
        <v>0</v>
      </c>
      <c r="W95" s="1">
        <f>IFERROR(IF('1.1 Alternativ A'!X251&lt;70,'2.1 Skjult ventetid person A'!W61,0),0)</f>
        <v>0</v>
      </c>
      <c r="X95" s="1">
        <f>IFERROR(IF('1.1 Alternativ A'!Y251&lt;70,'2.1 Skjult ventetid person A'!X61,0),0)</f>
        <v>0</v>
      </c>
      <c r="Y95" s="1">
        <f>IFERROR(IF('1.1 Alternativ A'!Z251&lt;70,'2.1 Skjult ventetid person A'!Y61,0),0)</f>
        <v>0</v>
      </c>
      <c r="Z95" s="1">
        <f>IFERROR(IF('1.1 Alternativ A'!AA251&lt;70,'2.1 Skjult ventetid person A'!Z61,0),0)</f>
        <v>0</v>
      </c>
      <c r="AA95" s="1">
        <f>IFERROR(IF('1.1 Alternativ A'!AB251&lt;70,'2.1 Skjult ventetid person A'!AA61,0),0)</f>
        <v>0</v>
      </c>
      <c r="AB95" s="1">
        <f>IFERROR(IF('1.1 Alternativ A'!AC251&lt;70,'2.1 Skjult ventetid person A'!AB61,0),0)</f>
        <v>0</v>
      </c>
      <c r="AC95" s="1">
        <f>IFERROR(IF('1.1 Alternativ A'!AD251&lt;70,'2.1 Skjult ventetid person A'!AC61,0),0)</f>
        <v>0</v>
      </c>
      <c r="AD95" s="1">
        <f>IFERROR(IF('1.1 Alternativ A'!AE251&lt;70,'2.1 Skjult ventetid person A'!AD61,0),0)</f>
        <v>0</v>
      </c>
      <c r="AE95" s="1">
        <f>IFERROR(IF('1.1 Alternativ A'!AF251&lt;70,'2.1 Skjult ventetid person A'!AE61,0),0)</f>
        <v>0</v>
      </c>
      <c r="AF95" s="1">
        <f>IFERROR(IF('1.1 Alternativ A'!AG251&lt;70,'2.1 Skjult ventetid person A'!AF61,0),0)</f>
        <v>0</v>
      </c>
    </row>
    <row r="96" spans="2:32" x14ac:dyDescent="0.2">
      <c r="B96" s="1" t="str">
        <f ca="1">IF(OFFSET('1.1 Alternativ A'!$E$19,0,ROW()-ROW($B$80))&gt;0,OFFSET('1.1 Alternativ A'!$E$19,0,ROW()-ROW($B$80)),"")</f>
        <v/>
      </c>
      <c r="C96" s="1">
        <f>IFERROR(IF('1.1 Alternativ A'!D252&lt;70,'2.1 Skjult ventetid person A'!C62,0),0)</f>
        <v>0</v>
      </c>
      <c r="D96" s="1">
        <f>IFERROR(IF('1.1 Alternativ A'!E252&lt;70,'2.1 Skjult ventetid person A'!D62,0),0)</f>
        <v>0</v>
      </c>
      <c r="E96" s="1">
        <f>IFERROR(IF('1.1 Alternativ A'!F252&lt;70,'2.1 Skjult ventetid person A'!E62,0),0)</f>
        <v>0</v>
      </c>
      <c r="F96" s="1">
        <f>IFERROR(IF('1.1 Alternativ A'!G252&lt;70,'2.1 Skjult ventetid person A'!F62,0),0)</f>
        <v>0</v>
      </c>
      <c r="G96" s="1">
        <f>IFERROR(IF('1.1 Alternativ A'!H252&lt;70,'2.1 Skjult ventetid person A'!G62,0),0)</f>
        <v>0</v>
      </c>
      <c r="H96" s="1">
        <f>IFERROR(IF('1.1 Alternativ A'!I252&lt;70,'2.1 Skjult ventetid person A'!H62,0),0)</f>
        <v>0</v>
      </c>
      <c r="I96" s="1">
        <f>IFERROR(IF('1.1 Alternativ A'!J252&lt;70,'2.1 Skjult ventetid person A'!I62,0),0)</f>
        <v>0</v>
      </c>
      <c r="J96" s="1">
        <f>IFERROR(IF('1.1 Alternativ A'!K252&lt;70,'2.1 Skjult ventetid person A'!J62,0),0)</f>
        <v>0</v>
      </c>
      <c r="K96" s="1">
        <f>IFERROR(IF('1.1 Alternativ A'!L252&lt;70,'2.1 Skjult ventetid person A'!K62,0),0)</f>
        <v>0</v>
      </c>
      <c r="L96" s="1">
        <f>IFERROR(IF('1.1 Alternativ A'!M252&lt;70,'2.1 Skjult ventetid person A'!L62,0),0)</f>
        <v>0</v>
      </c>
      <c r="M96" s="1">
        <f>IFERROR(IF('1.1 Alternativ A'!N252&lt;70,'2.1 Skjult ventetid person A'!M62,0),0)</f>
        <v>0</v>
      </c>
      <c r="N96" s="1">
        <f>IFERROR(IF('1.1 Alternativ A'!O252&lt;70,'2.1 Skjult ventetid person A'!N62,0),0)</f>
        <v>0</v>
      </c>
      <c r="O96" s="1">
        <f>IFERROR(IF('1.1 Alternativ A'!P252&lt;70,'2.1 Skjult ventetid person A'!O62,0),0)</f>
        <v>0</v>
      </c>
      <c r="P96" s="1">
        <f>IFERROR(IF('1.1 Alternativ A'!Q252&lt;70,'2.1 Skjult ventetid person A'!P62,0),0)</f>
        <v>0</v>
      </c>
      <c r="Q96" s="1">
        <f>IFERROR(IF('1.1 Alternativ A'!R252&lt;70,'2.1 Skjult ventetid person A'!Q62,0),0)</f>
        <v>0</v>
      </c>
      <c r="R96" s="1">
        <f>IFERROR(IF('1.1 Alternativ A'!S252&lt;70,'2.1 Skjult ventetid person A'!R62,0),0)</f>
        <v>0</v>
      </c>
      <c r="S96" s="1">
        <f>IFERROR(IF('1.1 Alternativ A'!T252&lt;70,'2.1 Skjult ventetid person A'!S62,0),0)</f>
        <v>0</v>
      </c>
      <c r="T96" s="1">
        <f>IFERROR(IF('1.1 Alternativ A'!U252&lt;70,'2.1 Skjult ventetid person A'!T62,0),0)</f>
        <v>0</v>
      </c>
      <c r="U96" s="1">
        <f>IFERROR(IF('1.1 Alternativ A'!V252&lt;70,'2.1 Skjult ventetid person A'!U62,0),0)</f>
        <v>0</v>
      </c>
      <c r="V96" s="1">
        <f>IFERROR(IF('1.1 Alternativ A'!W252&lt;70,'2.1 Skjult ventetid person A'!V62,0),0)</f>
        <v>0</v>
      </c>
      <c r="W96" s="1">
        <f>IFERROR(IF('1.1 Alternativ A'!X252&lt;70,'2.1 Skjult ventetid person A'!W62,0),0)</f>
        <v>0</v>
      </c>
      <c r="X96" s="1">
        <f>IFERROR(IF('1.1 Alternativ A'!Y252&lt;70,'2.1 Skjult ventetid person A'!X62,0),0)</f>
        <v>0</v>
      </c>
      <c r="Y96" s="1">
        <f>IFERROR(IF('1.1 Alternativ A'!Z252&lt;70,'2.1 Skjult ventetid person A'!Y62,0),0)</f>
        <v>0</v>
      </c>
      <c r="Z96" s="1">
        <f>IFERROR(IF('1.1 Alternativ A'!AA252&lt;70,'2.1 Skjult ventetid person A'!Z62,0),0)</f>
        <v>0</v>
      </c>
      <c r="AA96" s="1">
        <f>IFERROR(IF('1.1 Alternativ A'!AB252&lt;70,'2.1 Skjult ventetid person A'!AA62,0),0)</f>
        <v>0</v>
      </c>
      <c r="AB96" s="1">
        <f>IFERROR(IF('1.1 Alternativ A'!AC252&lt;70,'2.1 Skjult ventetid person A'!AB62,0),0)</f>
        <v>0</v>
      </c>
      <c r="AC96" s="1">
        <f>IFERROR(IF('1.1 Alternativ A'!AD252&lt;70,'2.1 Skjult ventetid person A'!AC62,0),0)</f>
        <v>0</v>
      </c>
      <c r="AD96" s="1">
        <f>IFERROR(IF('1.1 Alternativ A'!AE252&lt;70,'2.1 Skjult ventetid person A'!AD62,0),0)</f>
        <v>0</v>
      </c>
      <c r="AE96" s="1">
        <f>IFERROR(IF('1.1 Alternativ A'!AF252&lt;70,'2.1 Skjult ventetid person A'!AE62,0),0)</f>
        <v>0</v>
      </c>
      <c r="AF96" s="1">
        <f>IFERROR(IF('1.1 Alternativ A'!AG252&lt;70,'2.1 Skjult ventetid person A'!AF62,0),0)</f>
        <v>0</v>
      </c>
    </row>
    <row r="97" spans="2:32" x14ac:dyDescent="0.2">
      <c r="B97" s="1" t="str">
        <f ca="1">IF(OFFSET('1.1 Alternativ A'!$E$19,0,ROW()-ROW($B$80))&gt;0,OFFSET('1.1 Alternativ A'!$E$19,0,ROW()-ROW($B$80)),"")</f>
        <v/>
      </c>
      <c r="C97" s="1">
        <f>IFERROR(IF('1.1 Alternativ A'!D253&lt;70,'2.1 Skjult ventetid person A'!C63,0),0)</f>
        <v>0</v>
      </c>
      <c r="D97" s="1">
        <f>IFERROR(IF('1.1 Alternativ A'!E253&lt;70,'2.1 Skjult ventetid person A'!D63,0),0)</f>
        <v>0</v>
      </c>
      <c r="E97" s="1">
        <f>IFERROR(IF('1.1 Alternativ A'!F253&lt;70,'2.1 Skjult ventetid person A'!E63,0),0)</f>
        <v>0</v>
      </c>
      <c r="F97" s="1">
        <f>IFERROR(IF('1.1 Alternativ A'!G253&lt;70,'2.1 Skjult ventetid person A'!F63,0),0)</f>
        <v>0</v>
      </c>
      <c r="G97" s="1">
        <f>IFERROR(IF('1.1 Alternativ A'!H253&lt;70,'2.1 Skjult ventetid person A'!G63,0),0)</f>
        <v>0</v>
      </c>
      <c r="H97" s="1">
        <f>IFERROR(IF('1.1 Alternativ A'!I253&lt;70,'2.1 Skjult ventetid person A'!H63,0),0)</f>
        <v>0</v>
      </c>
      <c r="I97" s="1">
        <f>IFERROR(IF('1.1 Alternativ A'!J253&lt;70,'2.1 Skjult ventetid person A'!I63,0),0)</f>
        <v>0</v>
      </c>
      <c r="J97" s="1">
        <f>IFERROR(IF('1.1 Alternativ A'!K253&lt;70,'2.1 Skjult ventetid person A'!J63,0),0)</f>
        <v>0</v>
      </c>
      <c r="K97" s="1">
        <f>IFERROR(IF('1.1 Alternativ A'!L253&lt;70,'2.1 Skjult ventetid person A'!K63,0),0)</f>
        <v>0</v>
      </c>
      <c r="L97" s="1">
        <f>IFERROR(IF('1.1 Alternativ A'!M253&lt;70,'2.1 Skjult ventetid person A'!L63,0),0)</f>
        <v>0</v>
      </c>
      <c r="M97" s="1">
        <f>IFERROR(IF('1.1 Alternativ A'!N253&lt;70,'2.1 Skjult ventetid person A'!M63,0),0)</f>
        <v>0</v>
      </c>
      <c r="N97" s="1">
        <f>IFERROR(IF('1.1 Alternativ A'!O253&lt;70,'2.1 Skjult ventetid person A'!N63,0),0)</f>
        <v>0</v>
      </c>
      <c r="O97" s="1">
        <f>IFERROR(IF('1.1 Alternativ A'!P253&lt;70,'2.1 Skjult ventetid person A'!O63,0),0)</f>
        <v>0</v>
      </c>
      <c r="P97" s="1">
        <f>IFERROR(IF('1.1 Alternativ A'!Q253&lt;70,'2.1 Skjult ventetid person A'!P63,0),0)</f>
        <v>0</v>
      </c>
      <c r="Q97" s="1">
        <f>IFERROR(IF('1.1 Alternativ A'!R253&lt;70,'2.1 Skjult ventetid person A'!Q63,0),0)</f>
        <v>0</v>
      </c>
      <c r="R97" s="1">
        <f>IFERROR(IF('1.1 Alternativ A'!S253&lt;70,'2.1 Skjult ventetid person A'!R63,0),0)</f>
        <v>0</v>
      </c>
      <c r="S97" s="1">
        <f>IFERROR(IF('1.1 Alternativ A'!T253&lt;70,'2.1 Skjult ventetid person A'!S63,0),0)</f>
        <v>0</v>
      </c>
      <c r="T97" s="1">
        <f>IFERROR(IF('1.1 Alternativ A'!U253&lt;70,'2.1 Skjult ventetid person A'!T63,0),0)</f>
        <v>0</v>
      </c>
      <c r="U97" s="1">
        <f>IFERROR(IF('1.1 Alternativ A'!V253&lt;70,'2.1 Skjult ventetid person A'!U63,0),0)</f>
        <v>0</v>
      </c>
      <c r="V97" s="1">
        <f>IFERROR(IF('1.1 Alternativ A'!W253&lt;70,'2.1 Skjult ventetid person A'!V63,0),0)</f>
        <v>0</v>
      </c>
      <c r="W97" s="1">
        <f>IFERROR(IF('1.1 Alternativ A'!X253&lt;70,'2.1 Skjult ventetid person A'!W63,0),0)</f>
        <v>0</v>
      </c>
      <c r="X97" s="1">
        <f>IFERROR(IF('1.1 Alternativ A'!Y253&lt;70,'2.1 Skjult ventetid person A'!X63,0),0)</f>
        <v>0</v>
      </c>
      <c r="Y97" s="1">
        <f>IFERROR(IF('1.1 Alternativ A'!Z253&lt;70,'2.1 Skjult ventetid person A'!Y63,0),0)</f>
        <v>0</v>
      </c>
      <c r="Z97" s="1">
        <f>IFERROR(IF('1.1 Alternativ A'!AA253&lt;70,'2.1 Skjult ventetid person A'!Z63,0),0)</f>
        <v>0</v>
      </c>
      <c r="AA97" s="1">
        <f>IFERROR(IF('1.1 Alternativ A'!AB253&lt;70,'2.1 Skjult ventetid person A'!AA63,0),0)</f>
        <v>0</v>
      </c>
      <c r="AB97" s="1">
        <f>IFERROR(IF('1.1 Alternativ A'!AC253&lt;70,'2.1 Skjult ventetid person A'!AB63,0),0)</f>
        <v>0</v>
      </c>
      <c r="AC97" s="1">
        <f>IFERROR(IF('1.1 Alternativ A'!AD253&lt;70,'2.1 Skjult ventetid person A'!AC63,0),0)</f>
        <v>0</v>
      </c>
      <c r="AD97" s="1">
        <f>IFERROR(IF('1.1 Alternativ A'!AE253&lt;70,'2.1 Skjult ventetid person A'!AD63,0),0)</f>
        <v>0</v>
      </c>
      <c r="AE97" s="1">
        <f>IFERROR(IF('1.1 Alternativ A'!AF253&lt;70,'2.1 Skjult ventetid person A'!AE63,0),0)</f>
        <v>0</v>
      </c>
      <c r="AF97" s="1">
        <f>IFERROR(IF('1.1 Alternativ A'!AG253&lt;70,'2.1 Skjult ventetid person A'!AF63,0),0)</f>
        <v>0</v>
      </c>
    </row>
    <row r="98" spans="2:32" x14ac:dyDescent="0.2">
      <c r="B98" s="1" t="str">
        <f ca="1">IF(OFFSET('1.1 Alternativ A'!$E$19,0,ROW()-ROW($B$80))&gt;0,OFFSET('1.1 Alternativ A'!$E$19,0,ROW()-ROW($B$80)),"")</f>
        <v/>
      </c>
      <c r="C98" s="1">
        <f>IFERROR(IF('1.1 Alternativ A'!D254&lt;70,'2.1 Skjult ventetid person A'!C64,0),0)</f>
        <v>0</v>
      </c>
      <c r="D98" s="1">
        <f>IFERROR(IF('1.1 Alternativ A'!E254&lt;70,'2.1 Skjult ventetid person A'!D64,0),0)</f>
        <v>0</v>
      </c>
      <c r="E98" s="1">
        <f>IFERROR(IF('1.1 Alternativ A'!F254&lt;70,'2.1 Skjult ventetid person A'!E64,0),0)</f>
        <v>0</v>
      </c>
      <c r="F98" s="1">
        <f>IFERROR(IF('1.1 Alternativ A'!G254&lt;70,'2.1 Skjult ventetid person A'!F64,0),0)</f>
        <v>0</v>
      </c>
      <c r="G98" s="1">
        <f>IFERROR(IF('1.1 Alternativ A'!H254&lt;70,'2.1 Skjult ventetid person A'!G64,0),0)</f>
        <v>0</v>
      </c>
      <c r="H98" s="1">
        <f>IFERROR(IF('1.1 Alternativ A'!I254&lt;70,'2.1 Skjult ventetid person A'!H64,0),0)</f>
        <v>0</v>
      </c>
      <c r="I98" s="1">
        <f>IFERROR(IF('1.1 Alternativ A'!J254&lt;70,'2.1 Skjult ventetid person A'!I64,0),0)</f>
        <v>0</v>
      </c>
      <c r="J98" s="1">
        <f>IFERROR(IF('1.1 Alternativ A'!K254&lt;70,'2.1 Skjult ventetid person A'!J64,0),0)</f>
        <v>0</v>
      </c>
      <c r="K98" s="1">
        <f>IFERROR(IF('1.1 Alternativ A'!L254&lt;70,'2.1 Skjult ventetid person A'!K64,0),0)</f>
        <v>0</v>
      </c>
      <c r="L98" s="1">
        <f>IFERROR(IF('1.1 Alternativ A'!M254&lt;70,'2.1 Skjult ventetid person A'!L64,0),0)</f>
        <v>0</v>
      </c>
      <c r="M98" s="1">
        <f>IFERROR(IF('1.1 Alternativ A'!N254&lt;70,'2.1 Skjult ventetid person A'!M64,0),0)</f>
        <v>0</v>
      </c>
      <c r="N98" s="1">
        <f>IFERROR(IF('1.1 Alternativ A'!O254&lt;70,'2.1 Skjult ventetid person A'!N64,0),0)</f>
        <v>0</v>
      </c>
      <c r="O98" s="1">
        <f>IFERROR(IF('1.1 Alternativ A'!P254&lt;70,'2.1 Skjult ventetid person A'!O64,0),0)</f>
        <v>0</v>
      </c>
      <c r="P98" s="1">
        <f>IFERROR(IF('1.1 Alternativ A'!Q254&lt;70,'2.1 Skjult ventetid person A'!P64,0),0)</f>
        <v>0</v>
      </c>
      <c r="Q98" s="1">
        <f>IFERROR(IF('1.1 Alternativ A'!R254&lt;70,'2.1 Skjult ventetid person A'!Q64,0),0)</f>
        <v>0</v>
      </c>
      <c r="R98" s="1">
        <f>IFERROR(IF('1.1 Alternativ A'!S254&lt;70,'2.1 Skjult ventetid person A'!R64,0),0)</f>
        <v>0</v>
      </c>
      <c r="S98" s="1">
        <f>IFERROR(IF('1.1 Alternativ A'!T254&lt;70,'2.1 Skjult ventetid person A'!S64,0),0)</f>
        <v>0</v>
      </c>
      <c r="T98" s="1">
        <f>IFERROR(IF('1.1 Alternativ A'!U254&lt;70,'2.1 Skjult ventetid person A'!T64,0),0)</f>
        <v>0</v>
      </c>
      <c r="U98" s="1">
        <f>IFERROR(IF('1.1 Alternativ A'!V254&lt;70,'2.1 Skjult ventetid person A'!U64,0),0)</f>
        <v>0</v>
      </c>
      <c r="V98" s="1">
        <f>IFERROR(IF('1.1 Alternativ A'!W254&lt;70,'2.1 Skjult ventetid person A'!V64,0),0)</f>
        <v>0</v>
      </c>
      <c r="W98" s="1">
        <f>IFERROR(IF('1.1 Alternativ A'!X254&lt;70,'2.1 Skjult ventetid person A'!W64,0),0)</f>
        <v>0</v>
      </c>
      <c r="X98" s="1">
        <f>IFERROR(IF('1.1 Alternativ A'!Y254&lt;70,'2.1 Skjult ventetid person A'!X64,0),0)</f>
        <v>0</v>
      </c>
      <c r="Y98" s="1">
        <f>IFERROR(IF('1.1 Alternativ A'!Z254&lt;70,'2.1 Skjult ventetid person A'!Y64,0),0)</f>
        <v>0</v>
      </c>
      <c r="Z98" s="1">
        <f>IFERROR(IF('1.1 Alternativ A'!AA254&lt;70,'2.1 Skjult ventetid person A'!Z64,0),0)</f>
        <v>0</v>
      </c>
      <c r="AA98" s="1">
        <f>IFERROR(IF('1.1 Alternativ A'!AB254&lt;70,'2.1 Skjult ventetid person A'!AA64,0),0)</f>
        <v>0</v>
      </c>
      <c r="AB98" s="1">
        <f>IFERROR(IF('1.1 Alternativ A'!AC254&lt;70,'2.1 Skjult ventetid person A'!AB64,0),0)</f>
        <v>0</v>
      </c>
      <c r="AC98" s="1">
        <f>IFERROR(IF('1.1 Alternativ A'!AD254&lt;70,'2.1 Skjult ventetid person A'!AC64,0),0)</f>
        <v>0</v>
      </c>
      <c r="AD98" s="1">
        <f>IFERROR(IF('1.1 Alternativ A'!AE254&lt;70,'2.1 Skjult ventetid person A'!AD64,0),0)</f>
        <v>0</v>
      </c>
      <c r="AE98" s="1">
        <f>IFERROR(IF('1.1 Alternativ A'!AF254&lt;70,'2.1 Skjult ventetid person A'!AE64,0),0)</f>
        <v>0</v>
      </c>
      <c r="AF98" s="1">
        <f>IFERROR(IF('1.1 Alternativ A'!AG254&lt;70,'2.1 Skjult ventetid person A'!AF64,0),0)</f>
        <v>0</v>
      </c>
    </row>
    <row r="99" spans="2:32" x14ac:dyDescent="0.2">
      <c r="B99" s="1" t="str">
        <f ca="1">IF(OFFSET('1.1 Alternativ A'!$E$19,0,ROW()-ROW($B$80))&gt;0,OFFSET('1.1 Alternativ A'!$E$19,0,ROW()-ROW($B$80)),"")</f>
        <v/>
      </c>
      <c r="C99" s="1">
        <f>IFERROR(IF('1.1 Alternativ A'!D255&lt;70,'2.1 Skjult ventetid person A'!C65,0),0)</f>
        <v>0</v>
      </c>
      <c r="D99" s="1">
        <f>IFERROR(IF('1.1 Alternativ A'!E255&lt;70,'2.1 Skjult ventetid person A'!D65,0),0)</f>
        <v>0</v>
      </c>
      <c r="E99" s="1">
        <f>IFERROR(IF('1.1 Alternativ A'!F255&lt;70,'2.1 Skjult ventetid person A'!E65,0),0)</f>
        <v>0</v>
      </c>
      <c r="F99" s="1">
        <f>IFERROR(IF('1.1 Alternativ A'!G255&lt;70,'2.1 Skjult ventetid person A'!F65,0),0)</f>
        <v>0</v>
      </c>
      <c r="G99" s="1">
        <f>IFERROR(IF('1.1 Alternativ A'!H255&lt;70,'2.1 Skjult ventetid person A'!G65,0),0)</f>
        <v>0</v>
      </c>
      <c r="H99" s="1">
        <f>IFERROR(IF('1.1 Alternativ A'!I255&lt;70,'2.1 Skjult ventetid person A'!H65,0),0)</f>
        <v>0</v>
      </c>
      <c r="I99" s="1">
        <f>IFERROR(IF('1.1 Alternativ A'!J255&lt;70,'2.1 Skjult ventetid person A'!I65,0),0)</f>
        <v>0</v>
      </c>
      <c r="J99" s="1">
        <f>IFERROR(IF('1.1 Alternativ A'!K255&lt;70,'2.1 Skjult ventetid person A'!J65,0),0)</f>
        <v>0</v>
      </c>
      <c r="K99" s="1">
        <f>IFERROR(IF('1.1 Alternativ A'!L255&lt;70,'2.1 Skjult ventetid person A'!K65,0),0)</f>
        <v>0</v>
      </c>
      <c r="L99" s="1">
        <f>IFERROR(IF('1.1 Alternativ A'!M255&lt;70,'2.1 Skjult ventetid person A'!L65,0),0)</f>
        <v>0</v>
      </c>
      <c r="M99" s="1">
        <f>IFERROR(IF('1.1 Alternativ A'!N255&lt;70,'2.1 Skjult ventetid person A'!M65,0),0)</f>
        <v>0</v>
      </c>
      <c r="N99" s="1">
        <f>IFERROR(IF('1.1 Alternativ A'!O255&lt;70,'2.1 Skjult ventetid person A'!N65,0),0)</f>
        <v>0</v>
      </c>
      <c r="O99" s="1">
        <f>IFERROR(IF('1.1 Alternativ A'!P255&lt;70,'2.1 Skjult ventetid person A'!O65,0),0)</f>
        <v>0</v>
      </c>
      <c r="P99" s="1">
        <f>IFERROR(IF('1.1 Alternativ A'!Q255&lt;70,'2.1 Skjult ventetid person A'!P65,0),0)</f>
        <v>0</v>
      </c>
      <c r="Q99" s="1">
        <f>IFERROR(IF('1.1 Alternativ A'!R255&lt;70,'2.1 Skjult ventetid person A'!Q65,0),0)</f>
        <v>0</v>
      </c>
      <c r="R99" s="1">
        <f>IFERROR(IF('1.1 Alternativ A'!S255&lt;70,'2.1 Skjult ventetid person A'!R65,0),0)</f>
        <v>0</v>
      </c>
      <c r="S99" s="1">
        <f>IFERROR(IF('1.1 Alternativ A'!T255&lt;70,'2.1 Skjult ventetid person A'!S65,0),0)</f>
        <v>0</v>
      </c>
      <c r="T99" s="1">
        <f>IFERROR(IF('1.1 Alternativ A'!U255&lt;70,'2.1 Skjult ventetid person A'!T65,0),0)</f>
        <v>0</v>
      </c>
      <c r="U99" s="1">
        <f>IFERROR(IF('1.1 Alternativ A'!V255&lt;70,'2.1 Skjult ventetid person A'!U65,0),0)</f>
        <v>0</v>
      </c>
      <c r="V99" s="1">
        <f>IFERROR(IF('1.1 Alternativ A'!W255&lt;70,'2.1 Skjult ventetid person A'!V65,0),0)</f>
        <v>0</v>
      </c>
      <c r="W99" s="1">
        <f>IFERROR(IF('1.1 Alternativ A'!X255&lt;70,'2.1 Skjult ventetid person A'!W65,0),0)</f>
        <v>0</v>
      </c>
      <c r="X99" s="1">
        <f>IFERROR(IF('1.1 Alternativ A'!Y255&lt;70,'2.1 Skjult ventetid person A'!X65,0),0)</f>
        <v>0</v>
      </c>
      <c r="Y99" s="1">
        <f>IFERROR(IF('1.1 Alternativ A'!Z255&lt;70,'2.1 Skjult ventetid person A'!Y65,0),0)</f>
        <v>0</v>
      </c>
      <c r="Z99" s="1">
        <f>IFERROR(IF('1.1 Alternativ A'!AA255&lt;70,'2.1 Skjult ventetid person A'!Z65,0),0)</f>
        <v>0</v>
      </c>
      <c r="AA99" s="1">
        <f>IFERROR(IF('1.1 Alternativ A'!AB255&lt;70,'2.1 Skjult ventetid person A'!AA65,0),0)</f>
        <v>0</v>
      </c>
      <c r="AB99" s="1">
        <f>IFERROR(IF('1.1 Alternativ A'!AC255&lt;70,'2.1 Skjult ventetid person A'!AB65,0),0)</f>
        <v>0</v>
      </c>
      <c r="AC99" s="1">
        <f>IFERROR(IF('1.1 Alternativ A'!AD255&lt;70,'2.1 Skjult ventetid person A'!AC65,0),0)</f>
        <v>0</v>
      </c>
      <c r="AD99" s="1">
        <f>IFERROR(IF('1.1 Alternativ A'!AE255&lt;70,'2.1 Skjult ventetid person A'!AD65,0),0)</f>
        <v>0</v>
      </c>
      <c r="AE99" s="1">
        <f>IFERROR(IF('1.1 Alternativ A'!AF255&lt;70,'2.1 Skjult ventetid person A'!AE65,0),0)</f>
        <v>0</v>
      </c>
      <c r="AF99" s="1">
        <f>IFERROR(IF('1.1 Alternativ A'!AG255&lt;70,'2.1 Skjult ventetid person A'!AF65,0),0)</f>
        <v>0</v>
      </c>
    </row>
    <row r="100" spans="2:32" x14ac:dyDescent="0.2">
      <c r="B100" s="1" t="str">
        <f ca="1">IF(OFFSET('1.1 Alternativ A'!$E$19,0,ROW()-ROW($B$80))&gt;0,OFFSET('1.1 Alternativ A'!$E$19,0,ROW()-ROW($B$80)),"")</f>
        <v/>
      </c>
      <c r="C100" s="1">
        <f>IFERROR(IF('1.1 Alternativ A'!D256&lt;70,'2.1 Skjult ventetid person A'!C66,0),0)</f>
        <v>0</v>
      </c>
      <c r="D100" s="1">
        <f>IFERROR(IF('1.1 Alternativ A'!E256&lt;70,'2.1 Skjult ventetid person A'!D66,0),0)</f>
        <v>0</v>
      </c>
      <c r="E100" s="1">
        <f>IFERROR(IF('1.1 Alternativ A'!F256&lt;70,'2.1 Skjult ventetid person A'!E66,0),0)</f>
        <v>0</v>
      </c>
      <c r="F100" s="1">
        <f>IFERROR(IF('1.1 Alternativ A'!G256&lt;70,'2.1 Skjult ventetid person A'!F66,0),0)</f>
        <v>0</v>
      </c>
      <c r="G100" s="1">
        <f>IFERROR(IF('1.1 Alternativ A'!H256&lt;70,'2.1 Skjult ventetid person A'!G66,0),0)</f>
        <v>0</v>
      </c>
      <c r="H100" s="1">
        <f>IFERROR(IF('1.1 Alternativ A'!I256&lt;70,'2.1 Skjult ventetid person A'!H66,0),0)</f>
        <v>0</v>
      </c>
      <c r="I100" s="1">
        <f>IFERROR(IF('1.1 Alternativ A'!J256&lt;70,'2.1 Skjult ventetid person A'!I66,0),0)</f>
        <v>0</v>
      </c>
      <c r="J100" s="1">
        <f>IFERROR(IF('1.1 Alternativ A'!K256&lt;70,'2.1 Skjult ventetid person A'!J66,0),0)</f>
        <v>0</v>
      </c>
      <c r="K100" s="1">
        <f>IFERROR(IF('1.1 Alternativ A'!L256&lt;70,'2.1 Skjult ventetid person A'!K66,0),0)</f>
        <v>0</v>
      </c>
      <c r="L100" s="1">
        <f>IFERROR(IF('1.1 Alternativ A'!M256&lt;70,'2.1 Skjult ventetid person A'!L66,0),0)</f>
        <v>0</v>
      </c>
      <c r="M100" s="1">
        <f>IFERROR(IF('1.1 Alternativ A'!N256&lt;70,'2.1 Skjult ventetid person A'!M66,0),0)</f>
        <v>0</v>
      </c>
      <c r="N100" s="1">
        <f>IFERROR(IF('1.1 Alternativ A'!O256&lt;70,'2.1 Skjult ventetid person A'!N66,0),0)</f>
        <v>0</v>
      </c>
      <c r="O100" s="1">
        <f>IFERROR(IF('1.1 Alternativ A'!P256&lt;70,'2.1 Skjult ventetid person A'!O66,0),0)</f>
        <v>0</v>
      </c>
      <c r="P100" s="1">
        <f>IFERROR(IF('1.1 Alternativ A'!Q256&lt;70,'2.1 Skjult ventetid person A'!P66,0),0)</f>
        <v>0</v>
      </c>
      <c r="Q100" s="1">
        <f>IFERROR(IF('1.1 Alternativ A'!R256&lt;70,'2.1 Skjult ventetid person A'!Q66,0),0)</f>
        <v>0</v>
      </c>
      <c r="R100" s="1">
        <f>IFERROR(IF('1.1 Alternativ A'!S256&lt;70,'2.1 Skjult ventetid person A'!R66,0),0)</f>
        <v>0</v>
      </c>
      <c r="S100" s="1">
        <f>IFERROR(IF('1.1 Alternativ A'!T256&lt;70,'2.1 Skjult ventetid person A'!S66,0),0)</f>
        <v>0</v>
      </c>
      <c r="T100" s="1">
        <f>IFERROR(IF('1.1 Alternativ A'!U256&lt;70,'2.1 Skjult ventetid person A'!T66,0),0)</f>
        <v>0</v>
      </c>
      <c r="U100" s="1">
        <f>IFERROR(IF('1.1 Alternativ A'!V256&lt;70,'2.1 Skjult ventetid person A'!U66,0),0)</f>
        <v>0</v>
      </c>
      <c r="V100" s="1">
        <f>IFERROR(IF('1.1 Alternativ A'!W256&lt;70,'2.1 Skjult ventetid person A'!V66,0),0)</f>
        <v>0</v>
      </c>
      <c r="W100" s="1">
        <f>IFERROR(IF('1.1 Alternativ A'!X256&lt;70,'2.1 Skjult ventetid person A'!W66,0),0)</f>
        <v>0</v>
      </c>
      <c r="X100" s="1">
        <f>IFERROR(IF('1.1 Alternativ A'!Y256&lt;70,'2.1 Skjult ventetid person A'!X66,0),0)</f>
        <v>0</v>
      </c>
      <c r="Y100" s="1">
        <f>IFERROR(IF('1.1 Alternativ A'!Z256&lt;70,'2.1 Skjult ventetid person A'!Y66,0),0)</f>
        <v>0</v>
      </c>
      <c r="Z100" s="1">
        <f>IFERROR(IF('1.1 Alternativ A'!AA256&lt;70,'2.1 Skjult ventetid person A'!Z66,0),0)</f>
        <v>0</v>
      </c>
      <c r="AA100" s="1">
        <f>IFERROR(IF('1.1 Alternativ A'!AB256&lt;70,'2.1 Skjult ventetid person A'!AA66,0),0)</f>
        <v>0</v>
      </c>
      <c r="AB100" s="1">
        <f>IFERROR(IF('1.1 Alternativ A'!AC256&lt;70,'2.1 Skjult ventetid person A'!AB66,0),0)</f>
        <v>0</v>
      </c>
      <c r="AC100" s="1">
        <f>IFERROR(IF('1.1 Alternativ A'!AD256&lt;70,'2.1 Skjult ventetid person A'!AC66,0),0)</f>
        <v>0</v>
      </c>
      <c r="AD100" s="1">
        <f>IFERROR(IF('1.1 Alternativ A'!AE256&lt;70,'2.1 Skjult ventetid person A'!AD66,0),0)</f>
        <v>0</v>
      </c>
      <c r="AE100" s="1">
        <f>IFERROR(IF('1.1 Alternativ A'!AF256&lt;70,'2.1 Skjult ventetid person A'!AE66,0),0)</f>
        <v>0</v>
      </c>
      <c r="AF100" s="1">
        <f>IFERROR(IF('1.1 Alternativ A'!AG256&lt;70,'2.1 Skjult ventetid person A'!AF66,0),0)</f>
        <v>0</v>
      </c>
    </row>
    <row r="101" spans="2:32" x14ac:dyDescent="0.2">
      <c r="B101" s="1" t="str">
        <f ca="1">IF(OFFSET('1.1 Alternativ A'!$E$19,0,ROW()-ROW($B$80))&gt;0,OFFSET('1.1 Alternativ A'!$E$19,0,ROW()-ROW($B$80)),"")</f>
        <v/>
      </c>
      <c r="C101" s="1">
        <f>IFERROR(IF('1.1 Alternativ A'!D257&lt;70,'2.1 Skjult ventetid person A'!C67,0),0)</f>
        <v>0</v>
      </c>
      <c r="D101" s="1">
        <f>IFERROR(IF('1.1 Alternativ A'!E257&lt;70,'2.1 Skjult ventetid person A'!D67,0),0)</f>
        <v>0</v>
      </c>
      <c r="E101" s="1">
        <f>IFERROR(IF('1.1 Alternativ A'!F257&lt;70,'2.1 Skjult ventetid person A'!E67,0),0)</f>
        <v>0</v>
      </c>
      <c r="F101" s="1">
        <f>IFERROR(IF('1.1 Alternativ A'!G257&lt;70,'2.1 Skjult ventetid person A'!F67,0),0)</f>
        <v>0</v>
      </c>
      <c r="G101" s="1">
        <f>IFERROR(IF('1.1 Alternativ A'!H257&lt;70,'2.1 Skjult ventetid person A'!G67,0),0)</f>
        <v>0</v>
      </c>
      <c r="H101" s="1">
        <f>IFERROR(IF('1.1 Alternativ A'!I257&lt;70,'2.1 Skjult ventetid person A'!H67,0),0)</f>
        <v>0</v>
      </c>
      <c r="I101" s="1">
        <f>IFERROR(IF('1.1 Alternativ A'!J257&lt;70,'2.1 Skjult ventetid person A'!I67,0),0)</f>
        <v>0</v>
      </c>
      <c r="J101" s="1">
        <f>IFERROR(IF('1.1 Alternativ A'!K257&lt;70,'2.1 Skjult ventetid person A'!J67,0),0)</f>
        <v>0</v>
      </c>
      <c r="K101" s="1">
        <f>IFERROR(IF('1.1 Alternativ A'!L257&lt;70,'2.1 Skjult ventetid person A'!K67,0),0)</f>
        <v>0</v>
      </c>
      <c r="L101" s="1">
        <f>IFERROR(IF('1.1 Alternativ A'!M257&lt;70,'2.1 Skjult ventetid person A'!L67,0),0)</f>
        <v>0</v>
      </c>
      <c r="M101" s="1">
        <f>IFERROR(IF('1.1 Alternativ A'!N257&lt;70,'2.1 Skjult ventetid person A'!M67,0),0)</f>
        <v>0</v>
      </c>
      <c r="N101" s="1">
        <f>IFERROR(IF('1.1 Alternativ A'!O257&lt;70,'2.1 Skjult ventetid person A'!N67,0),0)</f>
        <v>0</v>
      </c>
      <c r="O101" s="1">
        <f>IFERROR(IF('1.1 Alternativ A'!P257&lt;70,'2.1 Skjult ventetid person A'!O67,0),0)</f>
        <v>0</v>
      </c>
      <c r="P101" s="1">
        <f>IFERROR(IF('1.1 Alternativ A'!Q257&lt;70,'2.1 Skjult ventetid person A'!P67,0),0)</f>
        <v>0</v>
      </c>
      <c r="Q101" s="1">
        <f>IFERROR(IF('1.1 Alternativ A'!R257&lt;70,'2.1 Skjult ventetid person A'!Q67,0),0)</f>
        <v>0</v>
      </c>
      <c r="R101" s="1">
        <f>IFERROR(IF('1.1 Alternativ A'!S257&lt;70,'2.1 Skjult ventetid person A'!R67,0),0)</f>
        <v>0</v>
      </c>
      <c r="S101" s="1">
        <f>IFERROR(IF('1.1 Alternativ A'!T257&lt;70,'2.1 Skjult ventetid person A'!S67,0),0)</f>
        <v>0</v>
      </c>
      <c r="T101" s="1">
        <f>IFERROR(IF('1.1 Alternativ A'!U257&lt;70,'2.1 Skjult ventetid person A'!T67,0),0)</f>
        <v>0</v>
      </c>
      <c r="U101" s="1">
        <f>IFERROR(IF('1.1 Alternativ A'!V257&lt;70,'2.1 Skjult ventetid person A'!U67,0),0)</f>
        <v>0</v>
      </c>
      <c r="V101" s="1">
        <f>IFERROR(IF('1.1 Alternativ A'!W257&lt;70,'2.1 Skjult ventetid person A'!V67,0),0)</f>
        <v>0</v>
      </c>
      <c r="W101" s="1">
        <f>IFERROR(IF('1.1 Alternativ A'!X257&lt;70,'2.1 Skjult ventetid person A'!W67,0),0)</f>
        <v>0</v>
      </c>
      <c r="X101" s="1">
        <f>IFERROR(IF('1.1 Alternativ A'!Y257&lt;70,'2.1 Skjult ventetid person A'!X67,0),0)</f>
        <v>0</v>
      </c>
      <c r="Y101" s="1">
        <f>IFERROR(IF('1.1 Alternativ A'!Z257&lt;70,'2.1 Skjult ventetid person A'!Y67,0),0)</f>
        <v>0</v>
      </c>
      <c r="Z101" s="1">
        <f>IFERROR(IF('1.1 Alternativ A'!AA257&lt;70,'2.1 Skjult ventetid person A'!Z67,0),0)</f>
        <v>0</v>
      </c>
      <c r="AA101" s="1">
        <f>IFERROR(IF('1.1 Alternativ A'!AB257&lt;70,'2.1 Skjult ventetid person A'!AA67,0),0)</f>
        <v>0</v>
      </c>
      <c r="AB101" s="1">
        <f>IFERROR(IF('1.1 Alternativ A'!AC257&lt;70,'2.1 Skjult ventetid person A'!AB67,0),0)</f>
        <v>0</v>
      </c>
      <c r="AC101" s="1">
        <f>IFERROR(IF('1.1 Alternativ A'!AD257&lt;70,'2.1 Skjult ventetid person A'!AC67,0),0)</f>
        <v>0</v>
      </c>
      <c r="AD101" s="1">
        <f>IFERROR(IF('1.1 Alternativ A'!AE257&lt;70,'2.1 Skjult ventetid person A'!AD67,0),0)</f>
        <v>0</v>
      </c>
      <c r="AE101" s="1">
        <f>IFERROR(IF('1.1 Alternativ A'!AF257&lt;70,'2.1 Skjult ventetid person A'!AE67,0),0)</f>
        <v>0</v>
      </c>
      <c r="AF101" s="1">
        <f>IFERROR(IF('1.1 Alternativ A'!AG257&lt;70,'2.1 Skjult ventetid person A'!AF67,0),0)</f>
        <v>0</v>
      </c>
    </row>
    <row r="102" spans="2:32" x14ac:dyDescent="0.2">
      <c r="B102" s="1" t="str">
        <f ca="1">IF(OFFSET('1.1 Alternativ A'!$E$19,0,ROW()-ROW($B$80))&gt;0,OFFSET('1.1 Alternativ A'!$E$19,0,ROW()-ROW($B$80)),"")</f>
        <v/>
      </c>
      <c r="C102" s="1">
        <f>IFERROR(IF('1.1 Alternativ A'!D258&lt;70,'2.1 Skjult ventetid person A'!C68,0),0)</f>
        <v>0</v>
      </c>
      <c r="D102" s="1">
        <f>IFERROR(IF('1.1 Alternativ A'!E258&lt;70,'2.1 Skjult ventetid person A'!D68,0),0)</f>
        <v>0</v>
      </c>
      <c r="E102" s="1">
        <f>IFERROR(IF('1.1 Alternativ A'!F258&lt;70,'2.1 Skjult ventetid person A'!E68,0),0)</f>
        <v>0</v>
      </c>
      <c r="F102" s="1">
        <f>IFERROR(IF('1.1 Alternativ A'!G258&lt;70,'2.1 Skjult ventetid person A'!F68,0),0)</f>
        <v>0</v>
      </c>
      <c r="G102" s="1">
        <f>IFERROR(IF('1.1 Alternativ A'!H258&lt;70,'2.1 Skjult ventetid person A'!G68,0),0)</f>
        <v>0</v>
      </c>
      <c r="H102" s="1">
        <f>IFERROR(IF('1.1 Alternativ A'!I258&lt;70,'2.1 Skjult ventetid person A'!H68,0),0)</f>
        <v>0</v>
      </c>
      <c r="I102" s="1">
        <f>IFERROR(IF('1.1 Alternativ A'!J258&lt;70,'2.1 Skjult ventetid person A'!I68,0),0)</f>
        <v>0</v>
      </c>
      <c r="J102" s="1">
        <f>IFERROR(IF('1.1 Alternativ A'!K258&lt;70,'2.1 Skjult ventetid person A'!J68,0),0)</f>
        <v>0</v>
      </c>
      <c r="K102" s="1">
        <f>IFERROR(IF('1.1 Alternativ A'!L258&lt;70,'2.1 Skjult ventetid person A'!K68,0),0)</f>
        <v>0</v>
      </c>
      <c r="L102" s="1">
        <f>IFERROR(IF('1.1 Alternativ A'!M258&lt;70,'2.1 Skjult ventetid person A'!L68,0),0)</f>
        <v>0</v>
      </c>
      <c r="M102" s="1">
        <f>IFERROR(IF('1.1 Alternativ A'!N258&lt;70,'2.1 Skjult ventetid person A'!M68,0),0)</f>
        <v>0</v>
      </c>
      <c r="N102" s="1">
        <f>IFERROR(IF('1.1 Alternativ A'!O258&lt;70,'2.1 Skjult ventetid person A'!N68,0),0)</f>
        <v>0</v>
      </c>
      <c r="O102" s="1">
        <f>IFERROR(IF('1.1 Alternativ A'!P258&lt;70,'2.1 Skjult ventetid person A'!O68,0),0)</f>
        <v>0</v>
      </c>
      <c r="P102" s="1">
        <f>IFERROR(IF('1.1 Alternativ A'!Q258&lt;70,'2.1 Skjult ventetid person A'!P68,0),0)</f>
        <v>0</v>
      </c>
      <c r="Q102" s="1">
        <f>IFERROR(IF('1.1 Alternativ A'!R258&lt;70,'2.1 Skjult ventetid person A'!Q68,0),0)</f>
        <v>0</v>
      </c>
      <c r="R102" s="1">
        <f>IFERROR(IF('1.1 Alternativ A'!S258&lt;70,'2.1 Skjult ventetid person A'!R68,0),0)</f>
        <v>0</v>
      </c>
      <c r="S102" s="1">
        <f>IFERROR(IF('1.1 Alternativ A'!T258&lt;70,'2.1 Skjult ventetid person A'!S68,0),0)</f>
        <v>0</v>
      </c>
      <c r="T102" s="1">
        <f>IFERROR(IF('1.1 Alternativ A'!U258&lt;70,'2.1 Skjult ventetid person A'!T68,0),0)</f>
        <v>0</v>
      </c>
      <c r="U102" s="1">
        <f>IFERROR(IF('1.1 Alternativ A'!V258&lt;70,'2.1 Skjult ventetid person A'!U68,0),0)</f>
        <v>0</v>
      </c>
      <c r="V102" s="1">
        <f>IFERROR(IF('1.1 Alternativ A'!W258&lt;70,'2.1 Skjult ventetid person A'!V68,0),0)</f>
        <v>0</v>
      </c>
      <c r="W102" s="1">
        <f>IFERROR(IF('1.1 Alternativ A'!X258&lt;70,'2.1 Skjult ventetid person A'!W68,0),0)</f>
        <v>0</v>
      </c>
      <c r="X102" s="1">
        <f>IFERROR(IF('1.1 Alternativ A'!Y258&lt;70,'2.1 Skjult ventetid person A'!X68,0),0)</f>
        <v>0</v>
      </c>
      <c r="Y102" s="1">
        <f>IFERROR(IF('1.1 Alternativ A'!Z258&lt;70,'2.1 Skjult ventetid person A'!Y68,0),0)</f>
        <v>0</v>
      </c>
      <c r="Z102" s="1">
        <f>IFERROR(IF('1.1 Alternativ A'!AA258&lt;70,'2.1 Skjult ventetid person A'!Z68,0),0)</f>
        <v>0</v>
      </c>
      <c r="AA102" s="1">
        <f>IFERROR(IF('1.1 Alternativ A'!AB258&lt;70,'2.1 Skjult ventetid person A'!AA68,0),0)</f>
        <v>0</v>
      </c>
      <c r="AB102" s="1">
        <f>IFERROR(IF('1.1 Alternativ A'!AC258&lt;70,'2.1 Skjult ventetid person A'!AB68,0),0)</f>
        <v>0</v>
      </c>
      <c r="AC102" s="1">
        <f>IFERROR(IF('1.1 Alternativ A'!AD258&lt;70,'2.1 Skjult ventetid person A'!AC68,0),0)</f>
        <v>0</v>
      </c>
      <c r="AD102" s="1">
        <f>IFERROR(IF('1.1 Alternativ A'!AE258&lt;70,'2.1 Skjult ventetid person A'!AD68,0),0)</f>
        <v>0</v>
      </c>
      <c r="AE102" s="1">
        <f>IFERROR(IF('1.1 Alternativ A'!AF258&lt;70,'2.1 Skjult ventetid person A'!AE68,0),0)</f>
        <v>0</v>
      </c>
      <c r="AF102" s="1">
        <f>IFERROR(IF('1.1 Alternativ A'!AG258&lt;70,'2.1 Skjult ventetid person A'!AF68,0),0)</f>
        <v>0</v>
      </c>
    </row>
    <row r="103" spans="2:32" x14ac:dyDescent="0.2">
      <c r="B103" s="1" t="str">
        <f ca="1">IF(OFFSET('1.1 Alternativ A'!$E$19,0,ROW()-ROW($B$80))&gt;0,OFFSET('1.1 Alternativ A'!$E$19,0,ROW()-ROW($B$80)),"")</f>
        <v/>
      </c>
      <c r="C103" s="1">
        <f>IFERROR(IF('1.1 Alternativ A'!D259&lt;70,'2.1 Skjult ventetid person A'!C69,0),0)</f>
        <v>0</v>
      </c>
      <c r="D103" s="1">
        <f>IFERROR(IF('1.1 Alternativ A'!E259&lt;70,'2.1 Skjult ventetid person A'!D69,0),0)</f>
        <v>0</v>
      </c>
      <c r="E103" s="1">
        <f>IFERROR(IF('1.1 Alternativ A'!F259&lt;70,'2.1 Skjult ventetid person A'!E69,0),0)</f>
        <v>0</v>
      </c>
      <c r="F103" s="1">
        <f>IFERROR(IF('1.1 Alternativ A'!G259&lt;70,'2.1 Skjult ventetid person A'!F69,0),0)</f>
        <v>0</v>
      </c>
      <c r="G103" s="1">
        <f>IFERROR(IF('1.1 Alternativ A'!H259&lt;70,'2.1 Skjult ventetid person A'!G69,0),0)</f>
        <v>0</v>
      </c>
      <c r="H103" s="1">
        <f>IFERROR(IF('1.1 Alternativ A'!I259&lt;70,'2.1 Skjult ventetid person A'!H69,0),0)</f>
        <v>0</v>
      </c>
      <c r="I103" s="1">
        <f>IFERROR(IF('1.1 Alternativ A'!J259&lt;70,'2.1 Skjult ventetid person A'!I69,0),0)</f>
        <v>0</v>
      </c>
      <c r="J103" s="1">
        <f>IFERROR(IF('1.1 Alternativ A'!K259&lt;70,'2.1 Skjult ventetid person A'!J69,0),0)</f>
        <v>0</v>
      </c>
      <c r="K103" s="1">
        <f>IFERROR(IF('1.1 Alternativ A'!L259&lt;70,'2.1 Skjult ventetid person A'!K69,0),0)</f>
        <v>0</v>
      </c>
      <c r="L103" s="1">
        <f>IFERROR(IF('1.1 Alternativ A'!M259&lt;70,'2.1 Skjult ventetid person A'!L69,0),0)</f>
        <v>0</v>
      </c>
      <c r="M103" s="1">
        <f>IFERROR(IF('1.1 Alternativ A'!N259&lt;70,'2.1 Skjult ventetid person A'!M69,0),0)</f>
        <v>0</v>
      </c>
      <c r="N103" s="1">
        <f>IFERROR(IF('1.1 Alternativ A'!O259&lt;70,'2.1 Skjult ventetid person A'!N69,0),0)</f>
        <v>0</v>
      </c>
      <c r="O103" s="1">
        <f>IFERROR(IF('1.1 Alternativ A'!P259&lt;70,'2.1 Skjult ventetid person A'!O69,0),0)</f>
        <v>0</v>
      </c>
      <c r="P103" s="1">
        <f>IFERROR(IF('1.1 Alternativ A'!Q259&lt;70,'2.1 Skjult ventetid person A'!P69,0),0)</f>
        <v>0</v>
      </c>
      <c r="Q103" s="1">
        <f>IFERROR(IF('1.1 Alternativ A'!R259&lt;70,'2.1 Skjult ventetid person A'!Q69,0),0)</f>
        <v>0</v>
      </c>
      <c r="R103" s="1">
        <f>IFERROR(IF('1.1 Alternativ A'!S259&lt;70,'2.1 Skjult ventetid person A'!R69,0),0)</f>
        <v>0</v>
      </c>
      <c r="S103" s="1">
        <f>IFERROR(IF('1.1 Alternativ A'!T259&lt;70,'2.1 Skjult ventetid person A'!S69,0),0)</f>
        <v>0</v>
      </c>
      <c r="T103" s="1">
        <f>IFERROR(IF('1.1 Alternativ A'!U259&lt;70,'2.1 Skjult ventetid person A'!T69,0),0)</f>
        <v>0</v>
      </c>
      <c r="U103" s="1">
        <f>IFERROR(IF('1.1 Alternativ A'!V259&lt;70,'2.1 Skjult ventetid person A'!U69,0),0)</f>
        <v>0</v>
      </c>
      <c r="V103" s="1">
        <f>IFERROR(IF('1.1 Alternativ A'!W259&lt;70,'2.1 Skjult ventetid person A'!V69,0),0)</f>
        <v>0</v>
      </c>
      <c r="W103" s="1">
        <f>IFERROR(IF('1.1 Alternativ A'!X259&lt;70,'2.1 Skjult ventetid person A'!W69,0),0)</f>
        <v>0</v>
      </c>
      <c r="X103" s="1">
        <f>IFERROR(IF('1.1 Alternativ A'!Y259&lt;70,'2.1 Skjult ventetid person A'!X69,0),0)</f>
        <v>0</v>
      </c>
      <c r="Y103" s="1">
        <f>IFERROR(IF('1.1 Alternativ A'!Z259&lt;70,'2.1 Skjult ventetid person A'!Y69,0),0)</f>
        <v>0</v>
      </c>
      <c r="Z103" s="1">
        <f>IFERROR(IF('1.1 Alternativ A'!AA259&lt;70,'2.1 Skjult ventetid person A'!Z69,0),0)</f>
        <v>0</v>
      </c>
      <c r="AA103" s="1">
        <f>IFERROR(IF('1.1 Alternativ A'!AB259&lt;70,'2.1 Skjult ventetid person A'!AA69,0),0)</f>
        <v>0</v>
      </c>
      <c r="AB103" s="1">
        <f>IFERROR(IF('1.1 Alternativ A'!AC259&lt;70,'2.1 Skjult ventetid person A'!AB69,0),0)</f>
        <v>0</v>
      </c>
      <c r="AC103" s="1">
        <f>IFERROR(IF('1.1 Alternativ A'!AD259&lt;70,'2.1 Skjult ventetid person A'!AC69,0),0)</f>
        <v>0</v>
      </c>
      <c r="AD103" s="1">
        <f>IFERROR(IF('1.1 Alternativ A'!AE259&lt;70,'2.1 Skjult ventetid person A'!AD69,0),0)</f>
        <v>0</v>
      </c>
      <c r="AE103" s="1">
        <f>IFERROR(IF('1.1 Alternativ A'!AF259&lt;70,'2.1 Skjult ventetid person A'!AE69,0),0)</f>
        <v>0</v>
      </c>
      <c r="AF103" s="1">
        <f>IFERROR(IF('1.1 Alternativ A'!AG259&lt;70,'2.1 Skjult ventetid person A'!AF69,0),0)</f>
        <v>0</v>
      </c>
    </row>
    <row r="104" spans="2:32" x14ac:dyDescent="0.2">
      <c r="B104" s="1" t="str">
        <f ca="1">IF(OFFSET('1.1 Alternativ A'!$E$19,0,ROW()-ROW($B$80))&gt;0,OFFSET('1.1 Alternativ A'!$E$19,0,ROW()-ROW($B$80)),"")</f>
        <v/>
      </c>
      <c r="C104" s="1">
        <f>IFERROR(IF('1.1 Alternativ A'!D260&lt;70,'2.1 Skjult ventetid person A'!C70,0),0)</f>
        <v>0</v>
      </c>
      <c r="D104" s="1">
        <f>IFERROR(IF('1.1 Alternativ A'!E260&lt;70,'2.1 Skjult ventetid person A'!D70,0),0)</f>
        <v>0</v>
      </c>
      <c r="E104" s="1">
        <f>IFERROR(IF('1.1 Alternativ A'!F260&lt;70,'2.1 Skjult ventetid person A'!E70,0),0)</f>
        <v>0</v>
      </c>
      <c r="F104" s="1">
        <f>IFERROR(IF('1.1 Alternativ A'!G260&lt;70,'2.1 Skjult ventetid person A'!F70,0),0)</f>
        <v>0</v>
      </c>
      <c r="G104" s="1">
        <f>IFERROR(IF('1.1 Alternativ A'!H260&lt;70,'2.1 Skjult ventetid person A'!G70,0),0)</f>
        <v>0</v>
      </c>
      <c r="H104" s="1">
        <f>IFERROR(IF('1.1 Alternativ A'!I260&lt;70,'2.1 Skjult ventetid person A'!H70,0),0)</f>
        <v>0</v>
      </c>
      <c r="I104" s="1">
        <f>IFERROR(IF('1.1 Alternativ A'!J260&lt;70,'2.1 Skjult ventetid person A'!I70,0),0)</f>
        <v>0</v>
      </c>
      <c r="J104" s="1">
        <f>IFERROR(IF('1.1 Alternativ A'!K260&lt;70,'2.1 Skjult ventetid person A'!J70,0),0)</f>
        <v>0</v>
      </c>
      <c r="K104" s="1">
        <f>IFERROR(IF('1.1 Alternativ A'!L260&lt;70,'2.1 Skjult ventetid person A'!K70,0),0)</f>
        <v>0</v>
      </c>
      <c r="L104" s="1">
        <f>IFERROR(IF('1.1 Alternativ A'!M260&lt;70,'2.1 Skjult ventetid person A'!L70,0),0)</f>
        <v>0</v>
      </c>
      <c r="M104" s="1">
        <f>IFERROR(IF('1.1 Alternativ A'!N260&lt;70,'2.1 Skjult ventetid person A'!M70,0),0)</f>
        <v>0</v>
      </c>
      <c r="N104" s="1">
        <f>IFERROR(IF('1.1 Alternativ A'!O260&lt;70,'2.1 Skjult ventetid person A'!N70,0),0)</f>
        <v>0</v>
      </c>
      <c r="O104" s="1">
        <f>IFERROR(IF('1.1 Alternativ A'!P260&lt;70,'2.1 Skjult ventetid person A'!O70,0),0)</f>
        <v>0</v>
      </c>
      <c r="P104" s="1">
        <f>IFERROR(IF('1.1 Alternativ A'!Q260&lt;70,'2.1 Skjult ventetid person A'!P70,0),0)</f>
        <v>0</v>
      </c>
      <c r="Q104" s="1">
        <f>IFERROR(IF('1.1 Alternativ A'!R260&lt;70,'2.1 Skjult ventetid person A'!Q70,0),0)</f>
        <v>0</v>
      </c>
      <c r="R104" s="1">
        <f>IFERROR(IF('1.1 Alternativ A'!S260&lt;70,'2.1 Skjult ventetid person A'!R70,0),0)</f>
        <v>0</v>
      </c>
      <c r="S104" s="1">
        <f>IFERROR(IF('1.1 Alternativ A'!T260&lt;70,'2.1 Skjult ventetid person A'!S70,0),0)</f>
        <v>0</v>
      </c>
      <c r="T104" s="1">
        <f>IFERROR(IF('1.1 Alternativ A'!U260&lt;70,'2.1 Skjult ventetid person A'!T70,0),0)</f>
        <v>0</v>
      </c>
      <c r="U104" s="1">
        <f>IFERROR(IF('1.1 Alternativ A'!V260&lt;70,'2.1 Skjult ventetid person A'!U70,0),0)</f>
        <v>0</v>
      </c>
      <c r="V104" s="1">
        <f>IFERROR(IF('1.1 Alternativ A'!W260&lt;70,'2.1 Skjult ventetid person A'!V70,0),0)</f>
        <v>0</v>
      </c>
      <c r="W104" s="1">
        <f>IFERROR(IF('1.1 Alternativ A'!X260&lt;70,'2.1 Skjult ventetid person A'!W70,0),0)</f>
        <v>0</v>
      </c>
      <c r="X104" s="1">
        <f>IFERROR(IF('1.1 Alternativ A'!Y260&lt;70,'2.1 Skjult ventetid person A'!X70,0),0)</f>
        <v>0</v>
      </c>
      <c r="Y104" s="1">
        <f>IFERROR(IF('1.1 Alternativ A'!Z260&lt;70,'2.1 Skjult ventetid person A'!Y70,0),0)</f>
        <v>0</v>
      </c>
      <c r="Z104" s="1">
        <f>IFERROR(IF('1.1 Alternativ A'!AA260&lt;70,'2.1 Skjult ventetid person A'!Z70,0),0)</f>
        <v>0</v>
      </c>
      <c r="AA104" s="1">
        <f>IFERROR(IF('1.1 Alternativ A'!AB260&lt;70,'2.1 Skjult ventetid person A'!AA70,0),0)</f>
        <v>0</v>
      </c>
      <c r="AB104" s="1">
        <f>IFERROR(IF('1.1 Alternativ A'!AC260&lt;70,'2.1 Skjult ventetid person A'!AB70,0),0)</f>
        <v>0</v>
      </c>
      <c r="AC104" s="1">
        <f>IFERROR(IF('1.1 Alternativ A'!AD260&lt;70,'2.1 Skjult ventetid person A'!AC70,0),0)</f>
        <v>0</v>
      </c>
      <c r="AD104" s="1">
        <f>IFERROR(IF('1.1 Alternativ A'!AE260&lt;70,'2.1 Skjult ventetid person A'!AD70,0),0)</f>
        <v>0</v>
      </c>
      <c r="AE104" s="1">
        <f>IFERROR(IF('1.1 Alternativ A'!AF260&lt;70,'2.1 Skjult ventetid person A'!AE70,0),0)</f>
        <v>0</v>
      </c>
      <c r="AF104" s="1">
        <f>IFERROR(IF('1.1 Alternativ A'!AG260&lt;70,'2.1 Skjult ventetid person A'!AF70,0),0)</f>
        <v>0</v>
      </c>
    </row>
    <row r="105" spans="2:32" x14ac:dyDescent="0.2">
      <c r="B105" s="1" t="str">
        <f ca="1">IF(OFFSET('1.1 Alternativ A'!$E$19,0,ROW()-ROW($B$80))&gt;0,OFFSET('1.1 Alternativ A'!$E$19,0,ROW()-ROW($B$80)),"")</f>
        <v/>
      </c>
      <c r="C105" s="1">
        <f>IFERROR(IF('1.1 Alternativ A'!D261&lt;70,'2.1 Skjult ventetid person A'!C71,0),0)</f>
        <v>0</v>
      </c>
      <c r="D105" s="1">
        <f>IFERROR(IF('1.1 Alternativ A'!E261&lt;70,'2.1 Skjult ventetid person A'!D71,0),0)</f>
        <v>0</v>
      </c>
      <c r="E105" s="1">
        <f>IFERROR(IF('1.1 Alternativ A'!F261&lt;70,'2.1 Skjult ventetid person A'!E71,0),0)</f>
        <v>0</v>
      </c>
      <c r="F105" s="1">
        <f>IFERROR(IF('1.1 Alternativ A'!G261&lt;70,'2.1 Skjult ventetid person A'!F71,0),0)</f>
        <v>0</v>
      </c>
      <c r="G105" s="1">
        <f>IFERROR(IF('1.1 Alternativ A'!H261&lt;70,'2.1 Skjult ventetid person A'!G71,0),0)</f>
        <v>0</v>
      </c>
      <c r="H105" s="1">
        <f>IFERROR(IF('1.1 Alternativ A'!I261&lt;70,'2.1 Skjult ventetid person A'!H71,0),0)</f>
        <v>0</v>
      </c>
      <c r="I105" s="1">
        <f>IFERROR(IF('1.1 Alternativ A'!J261&lt;70,'2.1 Skjult ventetid person A'!I71,0),0)</f>
        <v>0</v>
      </c>
      <c r="J105" s="1">
        <f>IFERROR(IF('1.1 Alternativ A'!K261&lt;70,'2.1 Skjult ventetid person A'!J71,0),0)</f>
        <v>0</v>
      </c>
      <c r="K105" s="1">
        <f>IFERROR(IF('1.1 Alternativ A'!L261&lt;70,'2.1 Skjult ventetid person A'!K71,0),0)</f>
        <v>0</v>
      </c>
      <c r="L105" s="1">
        <f>IFERROR(IF('1.1 Alternativ A'!M261&lt;70,'2.1 Skjult ventetid person A'!L71,0),0)</f>
        <v>0</v>
      </c>
      <c r="M105" s="1">
        <f>IFERROR(IF('1.1 Alternativ A'!N261&lt;70,'2.1 Skjult ventetid person A'!M71,0),0)</f>
        <v>0</v>
      </c>
      <c r="N105" s="1">
        <f>IFERROR(IF('1.1 Alternativ A'!O261&lt;70,'2.1 Skjult ventetid person A'!N71,0),0)</f>
        <v>0</v>
      </c>
      <c r="O105" s="1">
        <f>IFERROR(IF('1.1 Alternativ A'!P261&lt;70,'2.1 Skjult ventetid person A'!O71,0),0)</f>
        <v>0</v>
      </c>
      <c r="P105" s="1">
        <f>IFERROR(IF('1.1 Alternativ A'!Q261&lt;70,'2.1 Skjult ventetid person A'!P71,0),0)</f>
        <v>0</v>
      </c>
      <c r="Q105" s="1">
        <f>IFERROR(IF('1.1 Alternativ A'!R261&lt;70,'2.1 Skjult ventetid person A'!Q71,0),0)</f>
        <v>0</v>
      </c>
      <c r="R105" s="1">
        <f>IFERROR(IF('1.1 Alternativ A'!S261&lt;70,'2.1 Skjult ventetid person A'!R71,0),0)</f>
        <v>0</v>
      </c>
      <c r="S105" s="1">
        <f>IFERROR(IF('1.1 Alternativ A'!T261&lt;70,'2.1 Skjult ventetid person A'!S71,0),0)</f>
        <v>0</v>
      </c>
      <c r="T105" s="1">
        <f>IFERROR(IF('1.1 Alternativ A'!U261&lt;70,'2.1 Skjult ventetid person A'!T71,0),0)</f>
        <v>0</v>
      </c>
      <c r="U105" s="1">
        <f>IFERROR(IF('1.1 Alternativ A'!V261&lt;70,'2.1 Skjult ventetid person A'!U71,0),0)</f>
        <v>0</v>
      </c>
      <c r="V105" s="1">
        <f>IFERROR(IF('1.1 Alternativ A'!W261&lt;70,'2.1 Skjult ventetid person A'!V71,0),0)</f>
        <v>0</v>
      </c>
      <c r="W105" s="1">
        <f>IFERROR(IF('1.1 Alternativ A'!X261&lt;70,'2.1 Skjult ventetid person A'!W71,0),0)</f>
        <v>0</v>
      </c>
      <c r="X105" s="1">
        <f>IFERROR(IF('1.1 Alternativ A'!Y261&lt;70,'2.1 Skjult ventetid person A'!X71,0),0)</f>
        <v>0</v>
      </c>
      <c r="Y105" s="1">
        <f>IFERROR(IF('1.1 Alternativ A'!Z261&lt;70,'2.1 Skjult ventetid person A'!Y71,0),0)</f>
        <v>0</v>
      </c>
      <c r="Z105" s="1">
        <f>IFERROR(IF('1.1 Alternativ A'!AA261&lt;70,'2.1 Skjult ventetid person A'!Z71,0),0)</f>
        <v>0</v>
      </c>
      <c r="AA105" s="1">
        <f>IFERROR(IF('1.1 Alternativ A'!AB261&lt;70,'2.1 Skjult ventetid person A'!AA71,0),0)</f>
        <v>0</v>
      </c>
      <c r="AB105" s="1">
        <f>IFERROR(IF('1.1 Alternativ A'!AC261&lt;70,'2.1 Skjult ventetid person A'!AB71,0),0)</f>
        <v>0</v>
      </c>
      <c r="AC105" s="1">
        <f>IFERROR(IF('1.1 Alternativ A'!AD261&lt;70,'2.1 Skjult ventetid person A'!AC71,0),0)</f>
        <v>0</v>
      </c>
      <c r="AD105" s="1">
        <f>IFERROR(IF('1.1 Alternativ A'!AE261&lt;70,'2.1 Skjult ventetid person A'!AD71,0),0)</f>
        <v>0</v>
      </c>
      <c r="AE105" s="1">
        <f>IFERROR(IF('1.1 Alternativ A'!AF261&lt;70,'2.1 Skjult ventetid person A'!AE71,0),0)</f>
        <v>0</v>
      </c>
      <c r="AF105" s="1">
        <f>IFERROR(IF('1.1 Alternativ A'!AG261&lt;70,'2.1 Skjult ventetid person A'!AF71,0),0)</f>
        <v>0</v>
      </c>
    </row>
    <row r="106" spans="2:32" x14ac:dyDescent="0.2">
      <c r="B106" s="1" t="str">
        <f ca="1">IF(OFFSET('1.1 Alternativ A'!$E$19,0,ROW()-ROW($B$80))&gt;0,OFFSET('1.1 Alternativ A'!$E$19,0,ROW()-ROW($B$80)),"")</f>
        <v/>
      </c>
      <c r="C106" s="1">
        <f>IFERROR(IF('1.1 Alternativ A'!D262&lt;70,'2.1 Skjult ventetid person A'!C72,0),0)</f>
        <v>0</v>
      </c>
      <c r="D106" s="1">
        <f>IFERROR(IF('1.1 Alternativ A'!E262&lt;70,'2.1 Skjult ventetid person A'!D72,0),0)</f>
        <v>0</v>
      </c>
      <c r="E106" s="1">
        <f>IFERROR(IF('1.1 Alternativ A'!F262&lt;70,'2.1 Skjult ventetid person A'!E72,0),0)</f>
        <v>0</v>
      </c>
      <c r="F106" s="1">
        <f>IFERROR(IF('1.1 Alternativ A'!G262&lt;70,'2.1 Skjult ventetid person A'!F72,0),0)</f>
        <v>0</v>
      </c>
      <c r="G106" s="1">
        <f>IFERROR(IF('1.1 Alternativ A'!H262&lt;70,'2.1 Skjult ventetid person A'!G72,0),0)</f>
        <v>0</v>
      </c>
      <c r="H106" s="1">
        <f>IFERROR(IF('1.1 Alternativ A'!I262&lt;70,'2.1 Skjult ventetid person A'!H72,0),0)</f>
        <v>0</v>
      </c>
      <c r="I106" s="1">
        <f>IFERROR(IF('1.1 Alternativ A'!J262&lt;70,'2.1 Skjult ventetid person A'!I72,0),0)</f>
        <v>0</v>
      </c>
      <c r="J106" s="1">
        <f>IFERROR(IF('1.1 Alternativ A'!K262&lt;70,'2.1 Skjult ventetid person A'!J72,0),0)</f>
        <v>0</v>
      </c>
      <c r="K106" s="1">
        <f>IFERROR(IF('1.1 Alternativ A'!L262&lt;70,'2.1 Skjult ventetid person A'!K72,0),0)</f>
        <v>0</v>
      </c>
      <c r="L106" s="1">
        <f>IFERROR(IF('1.1 Alternativ A'!M262&lt;70,'2.1 Skjult ventetid person A'!L72,0),0)</f>
        <v>0</v>
      </c>
      <c r="M106" s="1">
        <f>IFERROR(IF('1.1 Alternativ A'!N262&lt;70,'2.1 Skjult ventetid person A'!M72,0),0)</f>
        <v>0</v>
      </c>
      <c r="N106" s="1">
        <f>IFERROR(IF('1.1 Alternativ A'!O262&lt;70,'2.1 Skjult ventetid person A'!N72,0),0)</f>
        <v>0</v>
      </c>
      <c r="O106" s="1">
        <f>IFERROR(IF('1.1 Alternativ A'!P262&lt;70,'2.1 Skjult ventetid person A'!O72,0),0)</f>
        <v>0</v>
      </c>
      <c r="P106" s="1">
        <f>IFERROR(IF('1.1 Alternativ A'!Q262&lt;70,'2.1 Skjult ventetid person A'!P72,0),0)</f>
        <v>0</v>
      </c>
      <c r="Q106" s="1">
        <f>IFERROR(IF('1.1 Alternativ A'!R262&lt;70,'2.1 Skjult ventetid person A'!Q72,0),0)</f>
        <v>0</v>
      </c>
      <c r="R106" s="1">
        <f>IFERROR(IF('1.1 Alternativ A'!S262&lt;70,'2.1 Skjult ventetid person A'!R72,0),0)</f>
        <v>0</v>
      </c>
      <c r="S106" s="1">
        <f>IFERROR(IF('1.1 Alternativ A'!T262&lt;70,'2.1 Skjult ventetid person A'!S72,0),0)</f>
        <v>0</v>
      </c>
      <c r="T106" s="1">
        <f>IFERROR(IF('1.1 Alternativ A'!U262&lt;70,'2.1 Skjult ventetid person A'!T72,0),0)</f>
        <v>0</v>
      </c>
      <c r="U106" s="1">
        <f>IFERROR(IF('1.1 Alternativ A'!V262&lt;70,'2.1 Skjult ventetid person A'!U72,0),0)</f>
        <v>0</v>
      </c>
      <c r="V106" s="1">
        <f>IFERROR(IF('1.1 Alternativ A'!W262&lt;70,'2.1 Skjult ventetid person A'!V72,0),0)</f>
        <v>0</v>
      </c>
      <c r="W106" s="1">
        <f>IFERROR(IF('1.1 Alternativ A'!X262&lt;70,'2.1 Skjult ventetid person A'!W72,0),0)</f>
        <v>0</v>
      </c>
      <c r="X106" s="1">
        <f>IFERROR(IF('1.1 Alternativ A'!Y262&lt;70,'2.1 Skjult ventetid person A'!X72,0),0)</f>
        <v>0</v>
      </c>
      <c r="Y106" s="1">
        <f>IFERROR(IF('1.1 Alternativ A'!Z262&lt;70,'2.1 Skjult ventetid person A'!Y72,0),0)</f>
        <v>0</v>
      </c>
      <c r="Z106" s="1">
        <f>IFERROR(IF('1.1 Alternativ A'!AA262&lt;70,'2.1 Skjult ventetid person A'!Z72,0),0)</f>
        <v>0</v>
      </c>
      <c r="AA106" s="1">
        <f>IFERROR(IF('1.1 Alternativ A'!AB262&lt;70,'2.1 Skjult ventetid person A'!AA72,0),0)</f>
        <v>0</v>
      </c>
      <c r="AB106" s="1">
        <f>IFERROR(IF('1.1 Alternativ A'!AC262&lt;70,'2.1 Skjult ventetid person A'!AB72,0),0)</f>
        <v>0</v>
      </c>
      <c r="AC106" s="1">
        <f>IFERROR(IF('1.1 Alternativ A'!AD262&lt;70,'2.1 Skjult ventetid person A'!AC72,0),0)</f>
        <v>0</v>
      </c>
      <c r="AD106" s="1">
        <f>IFERROR(IF('1.1 Alternativ A'!AE262&lt;70,'2.1 Skjult ventetid person A'!AD72,0),0)</f>
        <v>0</v>
      </c>
      <c r="AE106" s="1">
        <f>IFERROR(IF('1.1 Alternativ A'!AF262&lt;70,'2.1 Skjult ventetid person A'!AE72,0),0)</f>
        <v>0</v>
      </c>
      <c r="AF106" s="1">
        <f>IFERROR(IF('1.1 Alternativ A'!AG262&lt;70,'2.1 Skjult ventetid person A'!AF72,0),0)</f>
        <v>0</v>
      </c>
    </row>
    <row r="107" spans="2:32" x14ac:dyDescent="0.2">
      <c r="B107" s="1" t="str">
        <f ca="1">IF(OFFSET('1.1 Alternativ A'!$E$19,0,ROW()-ROW($B$80))&gt;0,OFFSET('1.1 Alternativ A'!$E$19,0,ROW()-ROW($B$80)),"")</f>
        <v/>
      </c>
      <c r="C107" s="1">
        <f>IFERROR(IF('1.1 Alternativ A'!D263&lt;70,'2.1 Skjult ventetid person A'!C73,0),0)</f>
        <v>0</v>
      </c>
      <c r="D107" s="1">
        <f>IFERROR(IF('1.1 Alternativ A'!E263&lt;70,'2.1 Skjult ventetid person A'!D73,0),0)</f>
        <v>0</v>
      </c>
      <c r="E107" s="1">
        <f>IFERROR(IF('1.1 Alternativ A'!F263&lt;70,'2.1 Skjult ventetid person A'!E73,0),0)</f>
        <v>0</v>
      </c>
      <c r="F107" s="1">
        <f>IFERROR(IF('1.1 Alternativ A'!G263&lt;70,'2.1 Skjult ventetid person A'!F73,0),0)</f>
        <v>0</v>
      </c>
      <c r="G107" s="1">
        <f>IFERROR(IF('1.1 Alternativ A'!H263&lt;70,'2.1 Skjult ventetid person A'!G73,0),0)</f>
        <v>0</v>
      </c>
      <c r="H107" s="1">
        <f>IFERROR(IF('1.1 Alternativ A'!I263&lt;70,'2.1 Skjult ventetid person A'!H73,0),0)</f>
        <v>0</v>
      </c>
      <c r="I107" s="1">
        <f>IFERROR(IF('1.1 Alternativ A'!J263&lt;70,'2.1 Skjult ventetid person A'!I73,0),0)</f>
        <v>0</v>
      </c>
      <c r="J107" s="1">
        <f>IFERROR(IF('1.1 Alternativ A'!K263&lt;70,'2.1 Skjult ventetid person A'!J73,0),0)</f>
        <v>0</v>
      </c>
      <c r="K107" s="1">
        <f>IFERROR(IF('1.1 Alternativ A'!L263&lt;70,'2.1 Skjult ventetid person A'!K73,0),0)</f>
        <v>0</v>
      </c>
      <c r="L107" s="1">
        <f>IFERROR(IF('1.1 Alternativ A'!M263&lt;70,'2.1 Skjult ventetid person A'!L73,0),0)</f>
        <v>0</v>
      </c>
      <c r="M107" s="1">
        <f>IFERROR(IF('1.1 Alternativ A'!N263&lt;70,'2.1 Skjult ventetid person A'!M73,0),0)</f>
        <v>0</v>
      </c>
      <c r="N107" s="1">
        <f>IFERROR(IF('1.1 Alternativ A'!O263&lt;70,'2.1 Skjult ventetid person A'!N73,0),0)</f>
        <v>0</v>
      </c>
      <c r="O107" s="1">
        <f>IFERROR(IF('1.1 Alternativ A'!P263&lt;70,'2.1 Skjult ventetid person A'!O73,0),0)</f>
        <v>0</v>
      </c>
      <c r="P107" s="1">
        <f>IFERROR(IF('1.1 Alternativ A'!Q263&lt;70,'2.1 Skjult ventetid person A'!P73,0),0)</f>
        <v>0</v>
      </c>
      <c r="Q107" s="1">
        <f>IFERROR(IF('1.1 Alternativ A'!R263&lt;70,'2.1 Skjult ventetid person A'!Q73,0),0)</f>
        <v>0</v>
      </c>
      <c r="R107" s="1">
        <f>IFERROR(IF('1.1 Alternativ A'!S263&lt;70,'2.1 Skjult ventetid person A'!R73,0),0)</f>
        <v>0</v>
      </c>
      <c r="S107" s="1">
        <f>IFERROR(IF('1.1 Alternativ A'!T263&lt;70,'2.1 Skjult ventetid person A'!S73,0),0)</f>
        <v>0</v>
      </c>
      <c r="T107" s="1">
        <f>IFERROR(IF('1.1 Alternativ A'!U263&lt;70,'2.1 Skjult ventetid person A'!T73,0),0)</f>
        <v>0</v>
      </c>
      <c r="U107" s="1">
        <f>IFERROR(IF('1.1 Alternativ A'!V263&lt;70,'2.1 Skjult ventetid person A'!U73,0),0)</f>
        <v>0</v>
      </c>
      <c r="V107" s="1">
        <f>IFERROR(IF('1.1 Alternativ A'!W263&lt;70,'2.1 Skjult ventetid person A'!V73,0),0)</f>
        <v>0</v>
      </c>
      <c r="W107" s="1">
        <f>IFERROR(IF('1.1 Alternativ A'!X263&lt;70,'2.1 Skjult ventetid person A'!W73,0),0)</f>
        <v>0</v>
      </c>
      <c r="X107" s="1">
        <f>IFERROR(IF('1.1 Alternativ A'!Y263&lt;70,'2.1 Skjult ventetid person A'!X73,0),0)</f>
        <v>0</v>
      </c>
      <c r="Y107" s="1">
        <f>IFERROR(IF('1.1 Alternativ A'!Z263&lt;70,'2.1 Skjult ventetid person A'!Y73,0),0)</f>
        <v>0</v>
      </c>
      <c r="Z107" s="1">
        <f>IFERROR(IF('1.1 Alternativ A'!AA263&lt;70,'2.1 Skjult ventetid person A'!Z73,0),0)</f>
        <v>0</v>
      </c>
      <c r="AA107" s="1">
        <f>IFERROR(IF('1.1 Alternativ A'!AB263&lt;70,'2.1 Skjult ventetid person A'!AA73,0),0)</f>
        <v>0</v>
      </c>
      <c r="AB107" s="1">
        <f>IFERROR(IF('1.1 Alternativ A'!AC263&lt;70,'2.1 Skjult ventetid person A'!AB73,0),0)</f>
        <v>0</v>
      </c>
      <c r="AC107" s="1">
        <f>IFERROR(IF('1.1 Alternativ A'!AD263&lt;70,'2.1 Skjult ventetid person A'!AC73,0),0)</f>
        <v>0</v>
      </c>
      <c r="AD107" s="1">
        <f>IFERROR(IF('1.1 Alternativ A'!AE263&lt;70,'2.1 Skjult ventetid person A'!AD73,0),0)</f>
        <v>0</v>
      </c>
      <c r="AE107" s="1">
        <f>IFERROR(IF('1.1 Alternativ A'!AF263&lt;70,'2.1 Skjult ventetid person A'!AE73,0),0)</f>
        <v>0</v>
      </c>
      <c r="AF107" s="1">
        <f>IFERROR(IF('1.1 Alternativ A'!AG263&lt;70,'2.1 Skjult ventetid person A'!AF73,0),0)</f>
        <v>0</v>
      </c>
    </row>
    <row r="108" spans="2:32" x14ac:dyDescent="0.2">
      <c r="B108" s="1" t="str">
        <f ca="1">IF(OFFSET('1.1 Alternativ A'!$E$19,0,ROW()-ROW($B$80))&gt;0,OFFSET('1.1 Alternativ A'!$E$19,0,ROW()-ROW($B$80)),"")</f>
        <v/>
      </c>
      <c r="C108" s="1">
        <f>IFERROR(IF('1.1 Alternativ A'!D264&lt;70,'2.1 Skjult ventetid person A'!C74,0),0)</f>
        <v>0</v>
      </c>
      <c r="D108" s="1">
        <f>IFERROR(IF('1.1 Alternativ A'!E264&lt;70,'2.1 Skjult ventetid person A'!D74,0),0)</f>
        <v>0</v>
      </c>
      <c r="E108" s="1">
        <f>IFERROR(IF('1.1 Alternativ A'!F264&lt;70,'2.1 Skjult ventetid person A'!E74,0),0)</f>
        <v>0</v>
      </c>
      <c r="F108" s="1">
        <f>IFERROR(IF('1.1 Alternativ A'!G264&lt;70,'2.1 Skjult ventetid person A'!F74,0),0)</f>
        <v>0</v>
      </c>
      <c r="G108" s="1">
        <f>IFERROR(IF('1.1 Alternativ A'!H264&lt;70,'2.1 Skjult ventetid person A'!G74,0),0)</f>
        <v>0</v>
      </c>
      <c r="H108" s="1">
        <f>IFERROR(IF('1.1 Alternativ A'!I264&lt;70,'2.1 Skjult ventetid person A'!H74,0),0)</f>
        <v>0</v>
      </c>
      <c r="I108" s="1">
        <f>IFERROR(IF('1.1 Alternativ A'!J264&lt;70,'2.1 Skjult ventetid person A'!I74,0),0)</f>
        <v>0</v>
      </c>
      <c r="J108" s="1">
        <f>IFERROR(IF('1.1 Alternativ A'!K264&lt;70,'2.1 Skjult ventetid person A'!J74,0),0)</f>
        <v>0</v>
      </c>
      <c r="K108" s="1">
        <f>IFERROR(IF('1.1 Alternativ A'!L264&lt;70,'2.1 Skjult ventetid person A'!K74,0),0)</f>
        <v>0</v>
      </c>
      <c r="L108" s="1">
        <f>IFERROR(IF('1.1 Alternativ A'!M264&lt;70,'2.1 Skjult ventetid person A'!L74,0),0)</f>
        <v>0</v>
      </c>
      <c r="M108" s="1">
        <f>IFERROR(IF('1.1 Alternativ A'!N264&lt;70,'2.1 Skjult ventetid person A'!M74,0),0)</f>
        <v>0</v>
      </c>
      <c r="N108" s="1">
        <f>IFERROR(IF('1.1 Alternativ A'!O264&lt;70,'2.1 Skjult ventetid person A'!N74,0),0)</f>
        <v>0</v>
      </c>
      <c r="O108" s="1">
        <f>IFERROR(IF('1.1 Alternativ A'!P264&lt;70,'2.1 Skjult ventetid person A'!O74,0),0)</f>
        <v>0</v>
      </c>
      <c r="P108" s="1">
        <f>IFERROR(IF('1.1 Alternativ A'!Q264&lt;70,'2.1 Skjult ventetid person A'!P74,0),0)</f>
        <v>0</v>
      </c>
      <c r="Q108" s="1">
        <f>IFERROR(IF('1.1 Alternativ A'!R264&lt;70,'2.1 Skjult ventetid person A'!Q74,0),0)</f>
        <v>0</v>
      </c>
      <c r="R108" s="1">
        <f>IFERROR(IF('1.1 Alternativ A'!S264&lt;70,'2.1 Skjult ventetid person A'!R74,0),0)</f>
        <v>0</v>
      </c>
      <c r="S108" s="1">
        <f>IFERROR(IF('1.1 Alternativ A'!T264&lt;70,'2.1 Skjult ventetid person A'!S74,0),0)</f>
        <v>0</v>
      </c>
      <c r="T108" s="1">
        <f>IFERROR(IF('1.1 Alternativ A'!U264&lt;70,'2.1 Skjult ventetid person A'!T74,0),0)</f>
        <v>0</v>
      </c>
      <c r="U108" s="1">
        <f>IFERROR(IF('1.1 Alternativ A'!V264&lt;70,'2.1 Skjult ventetid person A'!U74,0),0)</f>
        <v>0</v>
      </c>
      <c r="V108" s="1">
        <f>IFERROR(IF('1.1 Alternativ A'!W264&lt;70,'2.1 Skjult ventetid person A'!V74,0),0)</f>
        <v>0</v>
      </c>
      <c r="W108" s="1">
        <f>IFERROR(IF('1.1 Alternativ A'!X264&lt;70,'2.1 Skjult ventetid person A'!W74,0),0)</f>
        <v>0</v>
      </c>
      <c r="X108" s="1">
        <f>IFERROR(IF('1.1 Alternativ A'!Y264&lt;70,'2.1 Skjult ventetid person A'!X74,0),0)</f>
        <v>0</v>
      </c>
      <c r="Y108" s="1">
        <f>IFERROR(IF('1.1 Alternativ A'!Z264&lt;70,'2.1 Skjult ventetid person A'!Y74,0),0)</f>
        <v>0</v>
      </c>
      <c r="Z108" s="1">
        <f>IFERROR(IF('1.1 Alternativ A'!AA264&lt;70,'2.1 Skjult ventetid person A'!Z74,0),0)</f>
        <v>0</v>
      </c>
      <c r="AA108" s="1">
        <f>IFERROR(IF('1.1 Alternativ A'!AB264&lt;70,'2.1 Skjult ventetid person A'!AA74,0),0)</f>
        <v>0</v>
      </c>
      <c r="AB108" s="1">
        <f>IFERROR(IF('1.1 Alternativ A'!AC264&lt;70,'2.1 Skjult ventetid person A'!AB74,0),0)</f>
        <v>0</v>
      </c>
      <c r="AC108" s="1">
        <f>IFERROR(IF('1.1 Alternativ A'!AD264&lt;70,'2.1 Skjult ventetid person A'!AC74,0),0)</f>
        <v>0</v>
      </c>
      <c r="AD108" s="1">
        <f>IFERROR(IF('1.1 Alternativ A'!AE264&lt;70,'2.1 Skjult ventetid person A'!AD74,0),0)</f>
        <v>0</v>
      </c>
      <c r="AE108" s="1">
        <f>IFERROR(IF('1.1 Alternativ A'!AF264&lt;70,'2.1 Skjult ventetid person A'!AE74,0),0)</f>
        <v>0</v>
      </c>
      <c r="AF108" s="1">
        <f>IFERROR(IF('1.1 Alternativ A'!AG264&lt;70,'2.1 Skjult ventetid person A'!AF74,0),0)</f>
        <v>0</v>
      </c>
    </row>
    <row r="109" spans="2:32" x14ac:dyDescent="0.2">
      <c r="B109" s="1" t="str">
        <f ca="1">IF(OFFSET('1.1 Alternativ A'!$E$19,0,ROW()-ROW($B$80))&gt;0,OFFSET('1.1 Alternativ A'!$E$19,0,ROW()-ROW($B$80)),"")</f>
        <v/>
      </c>
      <c r="C109" s="1">
        <f>IFERROR(IF('1.1 Alternativ A'!D265&lt;70,'2.1 Skjult ventetid person A'!C75,0),0)</f>
        <v>0</v>
      </c>
      <c r="D109" s="1">
        <f>IFERROR(IF('1.1 Alternativ A'!E265&lt;70,'2.1 Skjult ventetid person A'!D75,0),0)</f>
        <v>0</v>
      </c>
      <c r="E109" s="1">
        <f>IFERROR(IF('1.1 Alternativ A'!F265&lt;70,'2.1 Skjult ventetid person A'!E75,0),0)</f>
        <v>0</v>
      </c>
      <c r="F109" s="1">
        <f>IFERROR(IF('1.1 Alternativ A'!G265&lt;70,'2.1 Skjult ventetid person A'!F75,0),0)</f>
        <v>0</v>
      </c>
      <c r="G109" s="1">
        <f>IFERROR(IF('1.1 Alternativ A'!H265&lt;70,'2.1 Skjult ventetid person A'!G75,0),0)</f>
        <v>0</v>
      </c>
      <c r="H109" s="1">
        <f>IFERROR(IF('1.1 Alternativ A'!I265&lt;70,'2.1 Skjult ventetid person A'!H75,0),0)</f>
        <v>0</v>
      </c>
      <c r="I109" s="1">
        <f>IFERROR(IF('1.1 Alternativ A'!J265&lt;70,'2.1 Skjult ventetid person A'!I75,0),0)</f>
        <v>0</v>
      </c>
      <c r="J109" s="1">
        <f>IFERROR(IF('1.1 Alternativ A'!K265&lt;70,'2.1 Skjult ventetid person A'!J75,0),0)</f>
        <v>0</v>
      </c>
      <c r="K109" s="1">
        <f>IFERROR(IF('1.1 Alternativ A'!L265&lt;70,'2.1 Skjult ventetid person A'!K75,0),0)</f>
        <v>0</v>
      </c>
      <c r="L109" s="1">
        <f>IFERROR(IF('1.1 Alternativ A'!M265&lt;70,'2.1 Skjult ventetid person A'!L75,0),0)</f>
        <v>0</v>
      </c>
      <c r="M109" s="1">
        <f>IFERROR(IF('1.1 Alternativ A'!N265&lt;70,'2.1 Skjult ventetid person A'!M75,0),0)</f>
        <v>0</v>
      </c>
      <c r="N109" s="1">
        <f>IFERROR(IF('1.1 Alternativ A'!O265&lt;70,'2.1 Skjult ventetid person A'!N75,0),0)</f>
        <v>0</v>
      </c>
      <c r="O109" s="1">
        <f>IFERROR(IF('1.1 Alternativ A'!P265&lt;70,'2.1 Skjult ventetid person A'!O75,0),0)</f>
        <v>0</v>
      </c>
      <c r="P109" s="1">
        <f>IFERROR(IF('1.1 Alternativ A'!Q265&lt;70,'2.1 Skjult ventetid person A'!P75,0),0)</f>
        <v>0</v>
      </c>
      <c r="Q109" s="1">
        <f>IFERROR(IF('1.1 Alternativ A'!R265&lt;70,'2.1 Skjult ventetid person A'!Q75,0),0)</f>
        <v>0</v>
      </c>
      <c r="R109" s="1">
        <f>IFERROR(IF('1.1 Alternativ A'!S265&lt;70,'2.1 Skjult ventetid person A'!R75,0),0)</f>
        <v>0</v>
      </c>
      <c r="S109" s="1">
        <f>IFERROR(IF('1.1 Alternativ A'!T265&lt;70,'2.1 Skjult ventetid person A'!S75,0),0)</f>
        <v>0</v>
      </c>
      <c r="T109" s="1">
        <f>IFERROR(IF('1.1 Alternativ A'!U265&lt;70,'2.1 Skjult ventetid person A'!T75,0),0)</f>
        <v>0</v>
      </c>
      <c r="U109" s="1">
        <f>IFERROR(IF('1.1 Alternativ A'!V265&lt;70,'2.1 Skjult ventetid person A'!U75,0),0)</f>
        <v>0</v>
      </c>
      <c r="V109" s="1">
        <f>IFERROR(IF('1.1 Alternativ A'!W265&lt;70,'2.1 Skjult ventetid person A'!V75,0),0)</f>
        <v>0</v>
      </c>
      <c r="W109" s="1">
        <f>IFERROR(IF('1.1 Alternativ A'!X265&lt;70,'2.1 Skjult ventetid person A'!W75,0),0)</f>
        <v>0</v>
      </c>
      <c r="X109" s="1">
        <f>IFERROR(IF('1.1 Alternativ A'!Y265&lt;70,'2.1 Skjult ventetid person A'!X75,0),0)</f>
        <v>0</v>
      </c>
      <c r="Y109" s="1">
        <f>IFERROR(IF('1.1 Alternativ A'!Z265&lt;70,'2.1 Skjult ventetid person A'!Y75,0),0)</f>
        <v>0</v>
      </c>
      <c r="Z109" s="1">
        <f>IFERROR(IF('1.1 Alternativ A'!AA265&lt;70,'2.1 Skjult ventetid person A'!Z75,0),0)</f>
        <v>0</v>
      </c>
      <c r="AA109" s="1">
        <f>IFERROR(IF('1.1 Alternativ A'!AB265&lt;70,'2.1 Skjult ventetid person A'!AA75,0),0)</f>
        <v>0</v>
      </c>
      <c r="AB109" s="1">
        <f>IFERROR(IF('1.1 Alternativ A'!AC265&lt;70,'2.1 Skjult ventetid person A'!AB75,0),0)</f>
        <v>0</v>
      </c>
      <c r="AC109" s="1">
        <f>IFERROR(IF('1.1 Alternativ A'!AD265&lt;70,'2.1 Skjult ventetid person A'!AC75,0),0)</f>
        <v>0</v>
      </c>
      <c r="AD109" s="1">
        <f>IFERROR(IF('1.1 Alternativ A'!AE265&lt;70,'2.1 Skjult ventetid person A'!AD75,0),0)</f>
        <v>0</v>
      </c>
      <c r="AE109" s="1">
        <f>IFERROR(IF('1.1 Alternativ A'!AF265&lt;70,'2.1 Skjult ventetid person A'!AE75,0),0)</f>
        <v>0</v>
      </c>
      <c r="AF109" s="1">
        <f>IFERROR(IF('1.1 Alternativ A'!AG265&lt;70,'2.1 Skjult ventetid person A'!AF75,0),0)</f>
        <v>0</v>
      </c>
    </row>
    <row r="110" spans="2:32" x14ac:dyDescent="0.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2" spans="2:32" x14ac:dyDescent="0.2">
      <c r="B112" s="46" t="s">
        <v>466</v>
      </c>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row>
    <row r="113" spans="2:32" x14ac:dyDescent="0.2">
      <c r="B113" s="1"/>
      <c r="C113" s="1" t="str">
        <f>IF('1.1 Alternativ A'!E19&gt;0,'1.1 Alternativ A'!E19,"")</f>
        <v/>
      </c>
      <c r="D113" s="1" t="str">
        <f>IF('1.1 Alternativ A'!F19&gt;0,'1.1 Alternativ A'!F19,"")</f>
        <v/>
      </c>
      <c r="E113" s="1" t="str">
        <f>IF('1.1 Alternativ A'!G19&gt;0,'1.1 Alternativ A'!G19,"")</f>
        <v/>
      </c>
      <c r="F113" s="1" t="str">
        <f>IF('1.1 Alternativ A'!H19&gt;0,'1.1 Alternativ A'!H19,"")</f>
        <v/>
      </c>
      <c r="G113" s="1" t="str">
        <f>IF('1.1 Alternativ A'!I19&gt;0,'1.1 Alternativ A'!I19,"")</f>
        <v/>
      </c>
      <c r="H113" s="1" t="str">
        <f>IF('1.1 Alternativ A'!J19&gt;0,'1.1 Alternativ A'!J19,"")</f>
        <v/>
      </c>
      <c r="I113" s="1" t="str">
        <f>IF('1.1 Alternativ A'!K19&gt;0,'1.1 Alternativ A'!K19,"")</f>
        <v/>
      </c>
      <c r="J113" s="1" t="str">
        <f>IF('1.1 Alternativ A'!L19&gt;0,'1.1 Alternativ A'!L19,"")</f>
        <v/>
      </c>
      <c r="K113" s="1" t="str">
        <f>IF('1.1 Alternativ A'!M19&gt;0,'1.1 Alternativ A'!M19,"")</f>
        <v/>
      </c>
      <c r="L113" s="1" t="str">
        <f>IF('1.1 Alternativ A'!N19&gt;0,'1.1 Alternativ A'!N19,"")</f>
        <v/>
      </c>
      <c r="M113" s="1" t="str">
        <f>IF('1.1 Alternativ A'!O19&gt;0,'1.1 Alternativ A'!O19,"")</f>
        <v/>
      </c>
      <c r="N113" s="1" t="str">
        <f>IF('1.1 Alternativ A'!P19&gt;0,'1.1 Alternativ A'!P19,"")</f>
        <v/>
      </c>
      <c r="O113" s="1" t="str">
        <f>IF('1.1 Alternativ A'!Q19&gt;0,'1.1 Alternativ A'!Q19,"")</f>
        <v/>
      </c>
      <c r="P113" s="1" t="str">
        <f>IF('1.1 Alternativ A'!R19&gt;0,'1.1 Alternativ A'!R19,"")</f>
        <v/>
      </c>
      <c r="Q113" s="1" t="str">
        <f>IF('1.1 Alternativ A'!S19&gt;0,'1.1 Alternativ A'!S19,"")</f>
        <v/>
      </c>
      <c r="R113" s="1" t="str">
        <f>IF('1.1 Alternativ A'!T19&gt;0,'1.1 Alternativ A'!T19,"")</f>
        <v/>
      </c>
      <c r="S113" s="1" t="str">
        <f>IF('1.1 Alternativ A'!U19&gt;0,'1.1 Alternativ A'!U19,"")</f>
        <v/>
      </c>
      <c r="T113" s="1" t="str">
        <f>IF('1.1 Alternativ A'!V19&gt;0,'1.1 Alternativ A'!V19,"")</f>
        <v/>
      </c>
      <c r="U113" s="1" t="str">
        <f>IF('1.1 Alternativ A'!W19&gt;0,'1.1 Alternativ A'!W19,"")</f>
        <v/>
      </c>
      <c r="V113" s="1" t="str">
        <f>IF('1.1 Alternativ A'!X19&gt;0,'1.1 Alternativ A'!X19,"")</f>
        <v/>
      </c>
      <c r="W113" s="1" t="str">
        <f>IF('1.1 Alternativ A'!Y19&gt;0,'1.1 Alternativ A'!Y19,"")</f>
        <v/>
      </c>
      <c r="X113" s="1" t="str">
        <f>IF('1.1 Alternativ A'!Z19&gt;0,'1.1 Alternativ A'!Z19,"")</f>
        <v/>
      </c>
      <c r="Y113" s="1" t="str">
        <f>IF('1.1 Alternativ A'!AA19&gt;0,'1.1 Alternativ A'!AA19,"")</f>
        <v/>
      </c>
      <c r="Z113" s="1" t="str">
        <f>IF('1.1 Alternativ A'!AB19&gt;0,'1.1 Alternativ A'!AB19,"")</f>
        <v/>
      </c>
      <c r="AA113" s="1" t="str">
        <f>IF('1.1 Alternativ A'!AC19&gt;0,'1.1 Alternativ A'!AC19,"")</f>
        <v/>
      </c>
      <c r="AB113" s="1" t="str">
        <f>IF('1.1 Alternativ A'!AD19&gt;0,'1.1 Alternativ A'!AD19,"")</f>
        <v/>
      </c>
      <c r="AC113" s="1" t="str">
        <f>IF('1.1 Alternativ A'!AE19&gt;0,'1.1 Alternativ A'!AE19,"")</f>
        <v/>
      </c>
      <c r="AD113" s="1" t="str">
        <f>IF('1.1 Alternativ A'!AF19&gt;0,'1.1 Alternativ A'!AF19,"")</f>
        <v/>
      </c>
      <c r="AE113" s="1" t="str">
        <f>IF('1.1 Alternativ A'!AG19&gt;0,'1.1 Alternativ A'!AG19,"")</f>
        <v/>
      </c>
      <c r="AF113" s="1" t="str">
        <f>IF('1.1 Alternativ A'!AH19&gt;0,'1.1 Alternativ A'!AH19,"")</f>
        <v/>
      </c>
    </row>
    <row r="114" spans="2:32" x14ac:dyDescent="0.2">
      <c r="B114" s="1" t="str">
        <f ca="1">IF(OFFSET('1.1 Alternativ A'!$E$19,0,ROW()-ROW($B$114))&gt;0,OFFSET('1.1 Alternativ A'!$E$19,0,ROW()-ROW($B$114)),"")</f>
        <v/>
      </c>
      <c r="C114" s="1">
        <f>IFERROR(IF(AND('1.1 Alternativ A'!D236&gt;=70,'1.1 Alternativ A'!D236&lt;200),'2.1 Skjult ventetid person A'!C46,0),0)</f>
        <v>0</v>
      </c>
      <c r="D114" s="1">
        <f>IFERROR(IF(AND('1.1 Alternativ A'!E236&gt;=70,'1.1 Alternativ A'!E236&lt;200),'2.1 Skjult ventetid person A'!D46,0),0)</f>
        <v>0</v>
      </c>
      <c r="E114" s="1">
        <f>IFERROR(IF(AND('1.1 Alternativ A'!F236&gt;=70,'1.1 Alternativ A'!F236&lt;200),'2.1 Skjult ventetid person A'!E46,0),0)</f>
        <v>0</v>
      </c>
      <c r="F114" s="1">
        <f>IFERROR(IF(AND('1.1 Alternativ A'!G236&gt;=70,'1.1 Alternativ A'!G236&lt;200),'2.1 Skjult ventetid person A'!F46,0),0)</f>
        <v>0</v>
      </c>
      <c r="G114" s="1">
        <f>IFERROR(IF(AND('1.1 Alternativ A'!H236&gt;=70,'1.1 Alternativ A'!H236&lt;200),'2.1 Skjult ventetid person A'!G46,0),0)</f>
        <v>0</v>
      </c>
      <c r="H114" s="1">
        <f>IFERROR(IF(AND('1.1 Alternativ A'!I236&gt;=70,'1.1 Alternativ A'!I236&lt;200),'2.1 Skjult ventetid person A'!H46,0),0)</f>
        <v>0</v>
      </c>
      <c r="I114" s="1">
        <f>IFERROR(IF(AND('1.1 Alternativ A'!J236&gt;=70,'1.1 Alternativ A'!J236&lt;200),'2.1 Skjult ventetid person A'!I46,0),0)</f>
        <v>0</v>
      </c>
      <c r="J114" s="1">
        <f>IFERROR(IF(AND('1.1 Alternativ A'!K236&gt;=70,'1.1 Alternativ A'!K236&lt;200),'2.1 Skjult ventetid person A'!J46,0),0)</f>
        <v>0</v>
      </c>
      <c r="K114" s="1">
        <f>IFERROR(IF(AND('1.1 Alternativ A'!L236&gt;=70,'1.1 Alternativ A'!L236&lt;200),'2.1 Skjult ventetid person A'!K46,0),0)</f>
        <v>0</v>
      </c>
      <c r="L114" s="1">
        <f>IFERROR(IF(AND('1.1 Alternativ A'!M236&gt;=70,'1.1 Alternativ A'!M236&lt;200),'2.1 Skjult ventetid person A'!L46,0),0)</f>
        <v>0</v>
      </c>
      <c r="M114" s="1">
        <f>IFERROR(IF(AND('1.1 Alternativ A'!N236&gt;=70,'1.1 Alternativ A'!N236&lt;200),'2.1 Skjult ventetid person A'!M46,0),0)</f>
        <v>0</v>
      </c>
      <c r="N114" s="1">
        <f>IFERROR(IF(AND('1.1 Alternativ A'!O236&gt;=70,'1.1 Alternativ A'!O236&lt;200),'2.1 Skjult ventetid person A'!N46,0),0)</f>
        <v>0</v>
      </c>
      <c r="O114" s="1">
        <f>IFERROR(IF(AND('1.1 Alternativ A'!P236&gt;=70,'1.1 Alternativ A'!P236&lt;200),'2.1 Skjult ventetid person A'!O46,0),0)</f>
        <v>0</v>
      </c>
      <c r="P114" s="1">
        <f>IFERROR(IF(AND('1.1 Alternativ A'!Q236&gt;=70,'1.1 Alternativ A'!Q236&lt;200),'2.1 Skjult ventetid person A'!P46,0),0)</f>
        <v>0</v>
      </c>
      <c r="Q114" s="1">
        <f>IFERROR(IF(AND('1.1 Alternativ A'!R236&gt;=70,'1.1 Alternativ A'!R236&lt;200),'2.1 Skjult ventetid person A'!Q46,0),0)</f>
        <v>0</v>
      </c>
      <c r="R114" s="1">
        <f>IFERROR(IF(AND('1.1 Alternativ A'!S236&gt;=70,'1.1 Alternativ A'!S236&lt;200),'2.1 Skjult ventetid person A'!R46,0),0)</f>
        <v>0</v>
      </c>
      <c r="S114" s="1">
        <f>IFERROR(IF(AND('1.1 Alternativ A'!T236&gt;=70,'1.1 Alternativ A'!T236&lt;200),'2.1 Skjult ventetid person A'!S46,0),0)</f>
        <v>0</v>
      </c>
      <c r="T114" s="1">
        <f>IFERROR(IF(AND('1.1 Alternativ A'!U236&gt;=70,'1.1 Alternativ A'!U236&lt;200),'2.1 Skjult ventetid person A'!T46,0),0)</f>
        <v>0</v>
      </c>
      <c r="U114" s="1">
        <f>IFERROR(IF(AND('1.1 Alternativ A'!V236&gt;=70,'1.1 Alternativ A'!V236&lt;200),'2.1 Skjult ventetid person A'!U46,0),0)</f>
        <v>0</v>
      </c>
      <c r="V114" s="1">
        <f>IFERROR(IF(AND('1.1 Alternativ A'!W236&gt;=70,'1.1 Alternativ A'!W236&lt;200),'2.1 Skjult ventetid person A'!V46,0),0)</f>
        <v>0</v>
      </c>
      <c r="W114" s="1">
        <f>IFERROR(IF(AND('1.1 Alternativ A'!X236&gt;=70,'1.1 Alternativ A'!X236&lt;200),'2.1 Skjult ventetid person A'!W46,0),0)</f>
        <v>0</v>
      </c>
      <c r="X114" s="1">
        <f>IFERROR(IF(AND('1.1 Alternativ A'!Y236&gt;=70,'1.1 Alternativ A'!Y236&lt;200),'2.1 Skjult ventetid person A'!X46,0),0)</f>
        <v>0</v>
      </c>
      <c r="Y114" s="1">
        <f>IFERROR(IF(AND('1.1 Alternativ A'!Z236&gt;=70,'1.1 Alternativ A'!Z236&lt;200),'2.1 Skjult ventetid person A'!Y46,0),0)</f>
        <v>0</v>
      </c>
      <c r="Z114" s="1">
        <f>IFERROR(IF(AND('1.1 Alternativ A'!AA236&gt;=70,'1.1 Alternativ A'!AA236&lt;200),'2.1 Skjult ventetid person A'!Z46,0),0)</f>
        <v>0</v>
      </c>
      <c r="AA114" s="1">
        <f>IFERROR(IF(AND('1.1 Alternativ A'!AB236&gt;=70,'1.1 Alternativ A'!AB236&lt;200),'2.1 Skjult ventetid person A'!AA46,0),0)</f>
        <v>0</v>
      </c>
      <c r="AB114" s="1">
        <f>IFERROR(IF(AND('1.1 Alternativ A'!AC236&gt;=70,'1.1 Alternativ A'!AC236&lt;200),'2.1 Skjult ventetid person A'!AB46,0),0)</f>
        <v>0</v>
      </c>
      <c r="AC114" s="1">
        <f>IFERROR(IF(AND('1.1 Alternativ A'!AD236&gt;=70,'1.1 Alternativ A'!AD236&lt;200),'2.1 Skjult ventetid person A'!AC46,0),0)</f>
        <v>0</v>
      </c>
      <c r="AD114" s="1">
        <f>IFERROR(IF(AND('1.1 Alternativ A'!AE236&gt;=70,'1.1 Alternativ A'!AE236&lt;200),'2.1 Skjult ventetid person A'!AD46,0),0)</f>
        <v>0</v>
      </c>
      <c r="AE114" s="1">
        <f>IFERROR(IF(AND('1.1 Alternativ A'!AF236&gt;=70,'1.1 Alternativ A'!AF236&lt;200),'2.1 Skjult ventetid person A'!AE46,0),0)</f>
        <v>0</v>
      </c>
      <c r="AF114" s="1">
        <f>IFERROR(IF(AND('1.1 Alternativ A'!AG236&gt;=70,'1.1 Alternativ A'!AG236&lt;200),'2.1 Skjult ventetid person A'!AF46,0),0)</f>
        <v>0</v>
      </c>
    </row>
    <row r="115" spans="2:32" x14ac:dyDescent="0.2">
      <c r="B115" s="1" t="str">
        <f ca="1">IF(OFFSET('1.1 Alternativ A'!$E$19,0,ROW()-ROW($B$114))&gt;0,OFFSET('1.1 Alternativ A'!$E$19,0,ROW()-ROW($B$114)),"")</f>
        <v/>
      </c>
      <c r="C115" s="1">
        <f>IFERROR(IF(AND('1.1 Alternativ A'!D237&gt;=70,'1.1 Alternativ A'!D237&lt;200),'2.1 Skjult ventetid person A'!C47,0),0)</f>
        <v>0</v>
      </c>
      <c r="D115" s="1">
        <f>IFERROR(IF(AND('1.1 Alternativ A'!E237&gt;=70,'1.1 Alternativ A'!E237&lt;200),'2.1 Skjult ventetid person A'!D47,0),0)</f>
        <v>0</v>
      </c>
      <c r="E115" s="1">
        <f>IFERROR(IF(AND('1.1 Alternativ A'!F237&gt;=70,'1.1 Alternativ A'!F237&lt;200),'2.1 Skjult ventetid person A'!E47,0),0)</f>
        <v>0</v>
      </c>
      <c r="F115" s="1">
        <f>IFERROR(IF(AND('1.1 Alternativ A'!G237&gt;=70,'1.1 Alternativ A'!G237&lt;200),'2.1 Skjult ventetid person A'!F47,0),0)</f>
        <v>0</v>
      </c>
      <c r="G115" s="1">
        <f>IFERROR(IF(AND('1.1 Alternativ A'!H237&gt;=70,'1.1 Alternativ A'!H237&lt;200),'2.1 Skjult ventetid person A'!G47,0),0)</f>
        <v>0</v>
      </c>
      <c r="H115" s="1">
        <f>IFERROR(IF(AND('1.1 Alternativ A'!I237&gt;=70,'1.1 Alternativ A'!I237&lt;200),'2.1 Skjult ventetid person A'!H47,0),0)</f>
        <v>0</v>
      </c>
      <c r="I115" s="1">
        <f>IFERROR(IF(AND('1.1 Alternativ A'!J237&gt;=70,'1.1 Alternativ A'!J237&lt;200),'2.1 Skjult ventetid person A'!I47,0),0)</f>
        <v>0</v>
      </c>
      <c r="J115" s="1">
        <f>IFERROR(IF(AND('1.1 Alternativ A'!K237&gt;=70,'1.1 Alternativ A'!K237&lt;200),'2.1 Skjult ventetid person A'!J47,0),0)</f>
        <v>0</v>
      </c>
      <c r="K115" s="1">
        <f>IFERROR(IF(AND('1.1 Alternativ A'!L237&gt;=70,'1.1 Alternativ A'!L237&lt;200),'2.1 Skjult ventetid person A'!K47,0),0)</f>
        <v>0</v>
      </c>
      <c r="L115" s="1">
        <f>IFERROR(IF(AND('1.1 Alternativ A'!M237&gt;=70,'1.1 Alternativ A'!M237&lt;200),'2.1 Skjult ventetid person A'!L47,0),0)</f>
        <v>0</v>
      </c>
      <c r="M115" s="1">
        <f>IFERROR(IF(AND('1.1 Alternativ A'!N237&gt;=70,'1.1 Alternativ A'!N237&lt;200),'2.1 Skjult ventetid person A'!M47,0),0)</f>
        <v>0</v>
      </c>
      <c r="N115" s="1">
        <f>IFERROR(IF(AND('1.1 Alternativ A'!O237&gt;=70,'1.1 Alternativ A'!O237&lt;200),'2.1 Skjult ventetid person A'!N47,0),0)</f>
        <v>0</v>
      </c>
      <c r="O115" s="1">
        <f>IFERROR(IF(AND('1.1 Alternativ A'!P237&gt;=70,'1.1 Alternativ A'!P237&lt;200),'2.1 Skjult ventetid person A'!O47,0),0)</f>
        <v>0</v>
      </c>
      <c r="P115" s="1">
        <f>IFERROR(IF(AND('1.1 Alternativ A'!Q237&gt;=70,'1.1 Alternativ A'!Q237&lt;200),'2.1 Skjult ventetid person A'!P47,0),0)</f>
        <v>0</v>
      </c>
      <c r="Q115" s="1">
        <f>IFERROR(IF(AND('1.1 Alternativ A'!R237&gt;=70,'1.1 Alternativ A'!R237&lt;200),'2.1 Skjult ventetid person A'!Q47,0),0)</f>
        <v>0</v>
      </c>
      <c r="R115" s="1">
        <f>IFERROR(IF(AND('1.1 Alternativ A'!S237&gt;=70,'1.1 Alternativ A'!S237&lt;200),'2.1 Skjult ventetid person A'!R47,0),0)</f>
        <v>0</v>
      </c>
      <c r="S115" s="1">
        <f>IFERROR(IF(AND('1.1 Alternativ A'!T237&gt;=70,'1.1 Alternativ A'!T237&lt;200),'2.1 Skjult ventetid person A'!S47,0),0)</f>
        <v>0</v>
      </c>
      <c r="T115" s="1">
        <f>IFERROR(IF(AND('1.1 Alternativ A'!U237&gt;=70,'1.1 Alternativ A'!U237&lt;200),'2.1 Skjult ventetid person A'!T47,0),0)</f>
        <v>0</v>
      </c>
      <c r="U115" s="1">
        <f>IFERROR(IF(AND('1.1 Alternativ A'!V237&gt;=70,'1.1 Alternativ A'!V237&lt;200),'2.1 Skjult ventetid person A'!U47,0),0)</f>
        <v>0</v>
      </c>
      <c r="V115" s="1">
        <f>IFERROR(IF(AND('1.1 Alternativ A'!W237&gt;=70,'1.1 Alternativ A'!W237&lt;200),'2.1 Skjult ventetid person A'!V47,0),0)</f>
        <v>0</v>
      </c>
      <c r="W115" s="1">
        <f>IFERROR(IF(AND('1.1 Alternativ A'!X237&gt;=70,'1.1 Alternativ A'!X237&lt;200),'2.1 Skjult ventetid person A'!W47,0),0)</f>
        <v>0</v>
      </c>
      <c r="X115" s="1">
        <f>IFERROR(IF(AND('1.1 Alternativ A'!Y237&gt;=70,'1.1 Alternativ A'!Y237&lt;200),'2.1 Skjult ventetid person A'!X47,0),0)</f>
        <v>0</v>
      </c>
      <c r="Y115" s="1">
        <f>IFERROR(IF(AND('1.1 Alternativ A'!Z237&gt;=70,'1.1 Alternativ A'!Z237&lt;200),'2.1 Skjult ventetid person A'!Y47,0),0)</f>
        <v>0</v>
      </c>
      <c r="Z115" s="1">
        <f>IFERROR(IF(AND('1.1 Alternativ A'!AA237&gt;=70,'1.1 Alternativ A'!AA237&lt;200),'2.1 Skjult ventetid person A'!Z47,0),0)</f>
        <v>0</v>
      </c>
      <c r="AA115" s="1">
        <f>IFERROR(IF(AND('1.1 Alternativ A'!AB237&gt;=70,'1.1 Alternativ A'!AB237&lt;200),'2.1 Skjult ventetid person A'!AA47,0),0)</f>
        <v>0</v>
      </c>
      <c r="AB115" s="1">
        <f>IFERROR(IF(AND('1.1 Alternativ A'!AC237&gt;=70,'1.1 Alternativ A'!AC237&lt;200),'2.1 Skjult ventetid person A'!AB47,0),0)</f>
        <v>0</v>
      </c>
      <c r="AC115" s="1">
        <f>IFERROR(IF(AND('1.1 Alternativ A'!AD237&gt;=70,'1.1 Alternativ A'!AD237&lt;200),'2.1 Skjult ventetid person A'!AC47,0),0)</f>
        <v>0</v>
      </c>
      <c r="AD115" s="1">
        <f>IFERROR(IF(AND('1.1 Alternativ A'!AE237&gt;=70,'1.1 Alternativ A'!AE237&lt;200),'2.1 Skjult ventetid person A'!AD47,0),0)</f>
        <v>0</v>
      </c>
      <c r="AE115" s="1">
        <f>IFERROR(IF(AND('1.1 Alternativ A'!AF237&gt;=70,'1.1 Alternativ A'!AF237&lt;200),'2.1 Skjult ventetid person A'!AE47,0),0)</f>
        <v>0</v>
      </c>
      <c r="AF115" s="1">
        <f>IFERROR(IF(AND('1.1 Alternativ A'!AG237&gt;=70,'1.1 Alternativ A'!AG237&lt;200),'2.1 Skjult ventetid person A'!AF47,0),0)</f>
        <v>0</v>
      </c>
    </row>
    <row r="116" spans="2:32" x14ac:dyDescent="0.2">
      <c r="B116" s="1" t="str">
        <f ca="1">IF(OFFSET('1.1 Alternativ A'!$E$19,0,ROW()-ROW($B$114))&gt;0,OFFSET('1.1 Alternativ A'!$E$19,0,ROW()-ROW($B$114)),"")</f>
        <v/>
      </c>
      <c r="C116" s="1">
        <f>IFERROR(IF(AND('1.1 Alternativ A'!D238&gt;=70,'1.1 Alternativ A'!D238&lt;200),'2.1 Skjult ventetid person A'!C48,0),0)</f>
        <v>0</v>
      </c>
      <c r="D116" s="1">
        <f>IFERROR(IF(AND('1.1 Alternativ A'!E238&gt;=70,'1.1 Alternativ A'!E238&lt;200),'2.1 Skjult ventetid person A'!D48,0),0)</f>
        <v>0</v>
      </c>
      <c r="E116" s="1">
        <f>IFERROR(IF(AND('1.1 Alternativ A'!F238&gt;=70,'1.1 Alternativ A'!F238&lt;200),'2.1 Skjult ventetid person A'!E48,0),0)</f>
        <v>0</v>
      </c>
      <c r="F116" s="1">
        <f>IFERROR(IF(AND('1.1 Alternativ A'!G238&gt;=70,'1.1 Alternativ A'!G238&lt;200),'2.1 Skjult ventetid person A'!F48,0),0)</f>
        <v>0</v>
      </c>
      <c r="G116" s="1">
        <f>IFERROR(IF(AND('1.1 Alternativ A'!H238&gt;=70,'1.1 Alternativ A'!H238&lt;200),'2.1 Skjult ventetid person A'!G48,0),0)</f>
        <v>0</v>
      </c>
      <c r="H116" s="1">
        <f>IFERROR(IF(AND('1.1 Alternativ A'!I238&gt;=70,'1.1 Alternativ A'!I238&lt;200),'2.1 Skjult ventetid person A'!H48,0),0)</f>
        <v>0</v>
      </c>
      <c r="I116" s="1">
        <f>IFERROR(IF(AND('1.1 Alternativ A'!J238&gt;=70,'1.1 Alternativ A'!J238&lt;200),'2.1 Skjult ventetid person A'!I48,0),0)</f>
        <v>0</v>
      </c>
      <c r="J116" s="1">
        <f>IFERROR(IF(AND('1.1 Alternativ A'!K238&gt;=70,'1.1 Alternativ A'!K238&lt;200),'2.1 Skjult ventetid person A'!J48,0),0)</f>
        <v>0</v>
      </c>
      <c r="K116" s="1">
        <f>IFERROR(IF(AND('1.1 Alternativ A'!L238&gt;=70,'1.1 Alternativ A'!L238&lt;200),'2.1 Skjult ventetid person A'!K48,0),0)</f>
        <v>0</v>
      </c>
      <c r="L116" s="1">
        <f>IFERROR(IF(AND('1.1 Alternativ A'!M238&gt;=70,'1.1 Alternativ A'!M238&lt;200),'2.1 Skjult ventetid person A'!L48,0),0)</f>
        <v>0</v>
      </c>
      <c r="M116" s="1">
        <f>IFERROR(IF(AND('1.1 Alternativ A'!N238&gt;=70,'1.1 Alternativ A'!N238&lt;200),'2.1 Skjult ventetid person A'!M48,0),0)</f>
        <v>0</v>
      </c>
      <c r="N116" s="1">
        <f>IFERROR(IF(AND('1.1 Alternativ A'!O238&gt;=70,'1.1 Alternativ A'!O238&lt;200),'2.1 Skjult ventetid person A'!N48,0),0)</f>
        <v>0</v>
      </c>
      <c r="O116" s="1">
        <f>IFERROR(IF(AND('1.1 Alternativ A'!P238&gt;=70,'1.1 Alternativ A'!P238&lt;200),'2.1 Skjult ventetid person A'!O48,0),0)</f>
        <v>0</v>
      </c>
      <c r="P116" s="1">
        <f>IFERROR(IF(AND('1.1 Alternativ A'!Q238&gt;=70,'1.1 Alternativ A'!Q238&lt;200),'2.1 Skjult ventetid person A'!P48,0),0)</f>
        <v>0</v>
      </c>
      <c r="Q116" s="1">
        <f>IFERROR(IF(AND('1.1 Alternativ A'!R238&gt;=70,'1.1 Alternativ A'!R238&lt;200),'2.1 Skjult ventetid person A'!Q48,0),0)</f>
        <v>0</v>
      </c>
      <c r="R116" s="1">
        <f>IFERROR(IF(AND('1.1 Alternativ A'!S238&gt;=70,'1.1 Alternativ A'!S238&lt;200),'2.1 Skjult ventetid person A'!R48,0),0)</f>
        <v>0</v>
      </c>
      <c r="S116" s="1">
        <f>IFERROR(IF(AND('1.1 Alternativ A'!T238&gt;=70,'1.1 Alternativ A'!T238&lt;200),'2.1 Skjult ventetid person A'!S48,0),0)</f>
        <v>0</v>
      </c>
      <c r="T116" s="1">
        <f>IFERROR(IF(AND('1.1 Alternativ A'!U238&gt;=70,'1.1 Alternativ A'!U238&lt;200),'2.1 Skjult ventetid person A'!T48,0),0)</f>
        <v>0</v>
      </c>
      <c r="U116" s="1">
        <f>IFERROR(IF(AND('1.1 Alternativ A'!V238&gt;=70,'1.1 Alternativ A'!V238&lt;200),'2.1 Skjult ventetid person A'!U48,0),0)</f>
        <v>0</v>
      </c>
      <c r="V116" s="1">
        <f>IFERROR(IF(AND('1.1 Alternativ A'!W238&gt;=70,'1.1 Alternativ A'!W238&lt;200),'2.1 Skjult ventetid person A'!V48,0),0)</f>
        <v>0</v>
      </c>
      <c r="W116" s="1">
        <f>IFERROR(IF(AND('1.1 Alternativ A'!X238&gt;=70,'1.1 Alternativ A'!X238&lt;200),'2.1 Skjult ventetid person A'!W48,0),0)</f>
        <v>0</v>
      </c>
      <c r="X116" s="1">
        <f>IFERROR(IF(AND('1.1 Alternativ A'!Y238&gt;=70,'1.1 Alternativ A'!Y238&lt;200),'2.1 Skjult ventetid person A'!X48,0),0)</f>
        <v>0</v>
      </c>
      <c r="Y116" s="1">
        <f>IFERROR(IF(AND('1.1 Alternativ A'!Z238&gt;=70,'1.1 Alternativ A'!Z238&lt;200),'2.1 Skjult ventetid person A'!Y48,0),0)</f>
        <v>0</v>
      </c>
      <c r="Z116" s="1">
        <f>IFERROR(IF(AND('1.1 Alternativ A'!AA238&gt;=70,'1.1 Alternativ A'!AA238&lt;200),'2.1 Skjult ventetid person A'!Z48,0),0)</f>
        <v>0</v>
      </c>
      <c r="AA116" s="1">
        <f>IFERROR(IF(AND('1.1 Alternativ A'!AB238&gt;=70,'1.1 Alternativ A'!AB238&lt;200),'2.1 Skjult ventetid person A'!AA48,0),0)</f>
        <v>0</v>
      </c>
      <c r="AB116" s="1">
        <f>IFERROR(IF(AND('1.1 Alternativ A'!AC238&gt;=70,'1.1 Alternativ A'!AC238&lt;200),'2.1 Skjult ventetid person A'!AB48,0),0)</f>
        <v>0</v>
      </c>
      <c r="AC116" s="1">
        <f>IFERROR(IF(AND('1.1 Alternativ A'!AD238&gt;=70,'1.1 Alternativ A'!AD238&lt;200),'2.1 Skjult ventetid person A'!AC48,0),0)</f>
        <v>0</v>
      </c>
      <c r="AD116" s="1">
        <f>IFERROR(IF(AND('1.1 Alternativ A'!AE238&gt;=70,'1.1 Alternativ A'!AE238&lt;200),'2.1 Skjult ventetid person A'!AD48,0),0)</f>
        <v>0</v>
      </c>
      <c r="AE116" s="1">
        <f>IFERROR(IF(AND('1.1 Alternativ A'!AF238&gt;=70,'1.1 Alternativ A'!AF238&lt;200),'2.1 Skjult ventetid person A'!AE48,0),0)</f>
        <v>0</v>
      </c>
      <c r="AF116" s="1">
        <f>IFERROR(IF(AND('1.1 Alternativ A'!AG238&gt;=70,'1.1 Alternativ A'!AG238&lt;200),'2.1 Skjult ventetid person A'!AF48,0),0)</f>
        <v>0</v>
      </c>
    </row>
    <row r="117" spans="2:32" x14ac:dyDescent="0.2">
      <c r="B117" s="1" t="str">
        <f ca="1">IF(OFFSET('1.1 Alternativ A'!$E$19,0,ROW()-ROW($B$114))&gt;0,OFFSET('1.1 Alternativ A'!$E$19,0,ROW()-ROW($B$114)),"")</f>
        <v/>
      </c>
      <c r="C117" s="1">
        <f>IFERROR(IF(AND('1.1 Alternativ A'!D239&gt;=70,'1.1 Alternativ A'!D239&lt;200),'2.1 Skjult ventetid person A'!C49,0),0)</f>
        <v>0</v>
      </c>
      <c r="D117" s="1">
        <f>IFERROR(IF(AND('1.1 Alternativ A'!E239&gt;=70,'1.1 Alternativ A'!E239&lt;200),'2.1 Skjult ventetid person A'!D49,0),0)</f>
        <v>0</v>
      </c>
      <c r="E117" s="1">
        <f>IFERROR(IF(AND('1.1 Alternativ A'!F239&gt;=70,'1.1 Alternativ A'!F239&lt;200),'2.1 Skjult ventetid person A'!E49,0),0)</f>
        <v>0</v>
      </c>
      <c r="F117" s="1">
        <f>IFERROR(IF(AND('1.1 Alternativ A'!G239&gt;=70,'1.1 Alternativ A'!G239&lt;200),'2.1 Skjult ventetid person A'!F49,0),0)</f>
        <v>0</v>
      </c>
      <c r="G117" s="1">
        <f>IFERROR(IF(AND('1.1 Alternativ A'!H239&gt;=70,'1.1 Alternativ A'!H239&lt;200),'2.1 Skjult ventetid person A'!G49,0),0)</f>
        <v>0</v>
      </c>
      <c r="H117" s="1">
        <f>IFERROR(IF(AND('1.1 Alternativ A'!I239&gt;=70,'1.1 Alternativ A'!I239&lt;200),'2.1 Skjult ventetid person A'!H49,0),0)</f>
        <v>0</v>
      </c>
      <c r="I117" s="1">
        <f>IFERROR(IF(AND('1.1 Alternativ A'!J239&gt;=70,'1.1 Alternativ A'!J239&lt;200),'2.1 Skjult ventetid person A'!I49,0),0)</f>
        <v>0</v>
      </c>
      <c r="J117" s="1">
        <f>IFERROR(IF(AND('1.1 Alternativ A'!K239&gt;=70,'1.1 Alternativ A'!K239&lt;200),'2.1 Skjult ventetid person A'!J49,0),0)</f>
        <v>0</v>
      </c>
      <c r="K117" s="1">
        <f>IFERROR(IF(AND('1.1 Alternativ A'!L239&gt;=70,'1.1 Alternativ A'!L239&lt;200),'2.1 Skjult ventetid person A'!K49,0),0)</f>
        <v>0</v>
      </c>
      <c r="L117" s="1">
        <f>IFERROR(IF(AND('1.1 Alternativ A'!M239&gt;=70,'1.1 Alternativ A'!M239&lt;200),'2.1 Skjult ventetid person A'!L49,0),0)</f>
        <v>0</v>
      </c>
      <c r="M117" s="1">
        <f>IFERROR(IF(AND('1.1 Alternativ A'!N239&gt;=70,'1.1 Alternativ A'!N239&lt;200),'2.1 Skjult ventetid person A'!M49,0),0)</f>
        <v>0</v>
      </c>
      <c r="N117" s="1">
        <f>IFERROR(IF(AND('1.1 Alternativ A'!O239&gt;=70,'1.1 Alternativ A'!O239&lt;200),'2.1 Skjult ventetid person A'!N49,0),0)</f>
        <v>0</v>
      </c>
      <c r="O117" s="1">
        <f>IFERROR(IF(AND('1.1 Alternativ A'!P239&gt;=70,'1.1 Alternativ A'!P239&lt;200),'2.1 Skjult ventetid person A'!O49,0),0)</f>
        <v>0</v>
      </c>
      <c r="P117" s="1">
        <f>IFERROR(IF(AND('1.1 Alternativ A'!Q239&gt;=70,'1.1 Alternativ A'!Q239&lt;200),'2.1 Skjult ventetid person A'!P49,0),0)</f>
        <v>0</v>
      </c>
      <c r="Q117" s="1">
        <f>IFERROR(IF(AND('1.1 Alternativ A'!R239&gt;=70,'1.1 Alternativ A'!R239&lt;200),'2.1 Skjult ventetid person A'!Q49,0),0)</f>
        <v>0</v>
      </c>
      <c r="R117" s="1">
        <f>IFERROR(IF(AND('1.1 Alternativ A'!S239&gt;=70,'1.1 Alternativ A'!S239&lt;200),'2.1 Skjult ventetid person A'!R49,0),0)</f>
        <v>0</v>
      </c>
      <c r="S117" s="1">
        <f>IFERROR(IF(AND('1.1 Alternativ A'!T239&gt;=70,'1.1 Alternativ A'!T239&lt;200),'2.1 Skjult ventetid person A'!S49,0),0)</f>
        <v>0</v>
      </c>
      <c r="T117" s="1">
        <f>IFERROR(IF(AND('1.1 Alternativ A'!U239&gt;=70,'1.1 Alternativ A'!U239&lt;200),'2.1 Skjult ventetid person A'!T49,0),0)</f>
        <v>0</v>
      </c>
      <c r="U117" s="1">
        <f>IFERROR(IF(AND('1.1 Alternativ A'!V239&gt;=70,'1.1 Alternativ A'!V239&lt;200),'2.1 Skjult ventetid person A'!U49,0),0)</f>
        <v>0</v>
      </c>
      <c r="V117" s="1">
        <f>IFERROR(IF(AND('1.1 Alternativ A'!W239&gt;=70,'1.1 Alternativ A'!W239&lt;200),'2.1 Skjult ventetid person A'!V49,0),0)</f>
        <v>0</v>
      </c>
      <c r="W117" s="1">
        <f>IFERROR(IF(AND('1.1 Alternativ A'!X239&gt;=70,'1.1 Alternativ A'!X239&lt;200),'2.1 Skjult ventetid person A'!W49,0),0)</f>
        <v>0</v>
      </c>
      <c r="X117" s="1">
        <f>IFERROR(IF(AND('1.1 Alternativ A'!Y239&gt;=70,'1.1 Alternativ A'!Y239&lt;200),'2.1 Skjult ventetid person A'!X49,0),0)</f>
        <v>0</v>
      </c>
      <c r="Y117" s="1">
        <f>IFERROR(IF(AND('1.1 Alternativ A'!Z239&gt;=70,'1.1 Alternativ A'!Z239&lt;200),'2.1 Skjult ventetid person A'!Y49,0),0)</f>
        <v>0</v>
      </c>
      <c r="Z117" s="1">
        <f>IFERROR(IF(AND('1.1 Alternativ A'!AA239&gt;=70,'1.1 Alternativ A'!AA239&lt;200),'2.1 Skjult ventetid person A'!Z49,0),0)</f>
        <v>0</v>
      </c>
      <c r="AA117" s="1">
        <f>IFERROR(IF(AND('1.1 Alternativ A'!AB239&gt;=70,'1.1 Alternativ A'!AB239&lt;200),'2.1 Skjult ventetid person A'!AA49,0),0)</f>
        <v>0</v>
      </c>
      <c r="AB117" s="1">
        <f>IFERROR(IF(AND('1.1 Alternativ A'!AC239&gt;=70,'1.1 Alternativ A'!AC239&lt;200),'2.1 Skjult ventetid person A'!AB49,0),0)</f>
        <v>0</v>
      </c>
      <c r="AC117" s="1">
        <f>IFERROR(IF(AND('1.1 Alternativ A'!AD239&gt;=70,'1.1 Alternativ A'!AD239&lt;200),'2.1 Skjult ventetid person A'!AC49,0),0)</f>
        <v>0</v>
      </c>
      <c r="AD117" s="1">
        <f>IFERROR(IF(AND('1.1 Alternativ A'!AE239&gt;=70,'1.1 Alternativ A'!AE239&lt;200),'2.1 Skjult ventetid person A'!AD49,0),0)</f>
        <v>0</v>
      </c>
      <c r="AE117" s="1">
        <f>IFERROR(IF(AND('1.1 Alternativ A'!AF239&gt;=70,'1.1 Alternativ A'!AF239&lt;200),'2.1 Skjult ventetid person A'!AE49,0),0)</f>
        <v>0</v>
      </c>
      <c r="AF117" s="1">
        <f>IFERROR(IF(AND('1.1 Alternativ A'!AG239&gt;=70,'1.1 Alternativ A'!AG239&lt;200),'2.1 Skjult ventetid person A'!AF49,0),0)</f>
        <v>0</v>
      </c>
    </row>
    <row r="118" spans="2:32" x14ac:dyDescent="0.2">
      <c r="B118" s="1" t="str">
        <f ca="1">IF(OFFSET('1.1 Alternativ A'!$E$19,0,ROW()-ROW($B$114))&gt;0,OFFSET('1.1 Alternativ A'!$E$19,0,ROW()-ROW($B$114)),"")</f>
        <v/>
      </c>
      <c r="C118" s="1">
        <f>IFERROR(IF(AND('1.1 Alternativ A'!D240&gt;=70,'1.1 Alternativ A'!D240&lt;200),'2.1 Skjult ventetid person A'!C50,0),0)</f>
        <v>0</v>
      </c>
      <c r="D118" s="1">
        <f>IFERROR(IF(AND('1.1 Alternativ A'!E240&gt;=70,'1.1 Alternativ A'!E240&lt;200),'2.1 Skjult ventetid person A'!D50,0),0)</f>
        <v>0</v>
      </c>
      <c r="E118" s="1">
        <f>IFERROR(IF(AND('1.1 Alternativ A'!F240&gt;=70,'1.1 Alternativ A'!F240&lt;200),'2.1 Skjult ventetid person A'!E50,0),0)</f>
        <v>0</v>
      </c>
      <c r="F118" s="1">
        <f>IFERROR(IF(AND('1.1 Alternativ A'!G240&gt;=70,'1.1 Alternativ A'!G240&lt;200),'2.1 Skjult ventetid person A'!F50,0),0)</f>
        <v>0</v>
      </c>
      <c r="G118" s="1">
        <f>IFERROR(IF(AND('1.1 Alternativ A'!H240&gt;=70,'1.1 Alternativ A'!H240&lt;200),'2.1 Skjult ventetid person A'!G50,0),0)</f>
        <v>0</v>
      </c>
      <c r="H118" s="1">
        <f>IFERROR(IF(AND('1.1 Alternativ A'!I240&gt;=70,'1.1 Alternativ A'!I240&lt;200),'2.1 Skjult ventetid person A'!H50,0),0)</f>
        <v>0</v>
      </c>
      <c r="I118" s="1">
        <f>IFERROR(IF(AND('1.1 Alternativ A'!J240&gt;=70,'1.1 Alternativ A'!J240&lt;200),'2.1 Skjult ventetid person A'!I50,0),0)</f>
        <v>0</v>
      </c>
      <c r="J118" s="1">
        <f>IFERROR(IF(AND('1.1 Alternativ A'!K240&gt;=70,'1.1 Alternativ A'!K240&lt;200),'2.1 Skjult ventetid person A'!J50,0),0)</f>
        <v>0</v>
      </c>
      <c r="K118" s="1">
        <f>IFERROR(IF(AND('1.1 Alternativ A'!L240&gt;=70,'1.1 Alternativ A'!L240&lt;200),'2.1 Skjult ventetid person A'!K50,0),0)</f>
        <v>0</v>
      </c>
      <c r="L118" s="1">
        <f>IFERROR(IF(AND('1.1 Alternativ A'!M240&gt;=70,'1.1 Alternativ A'!M240&lt;200),'2.1 Skjult ventetid person A'!L50,0),0)</f>
        <v>0</v>
      </c>
      <c r="M118" s="1">
        <f>IFERROR(IF(AND('1.1 Alternativ A'!N240&gt;=70,'1.1 Alternativ A'!N240&lt;200),'2.1 Skjult ventetid person A'!M50,0),0)</f>
        <v>0</v>
      </c>
      <c r="N118" s="1">
        <f>IFERROR(IF(AND('1.1 Alternativ A'!O240&gt;=70,'1.1 Alternativ A'!O240&lt;200),'2.1 Skjult ventetid person A'!N50,0),0)</f>
        <v>0</v>
      </c>
      <c r="O118" s="1">
        <f>IFERROR(IF(AND('1.1 Alternativ A'!P240&gt;=70,'1.1 Alternativ A'!P240&lt;200),'2.1 Skjult ventetid person A'!O50,0),0)</f>
        <v>0</v>
      </c>
      <c r="P118" s="1">
        <f>IFERROR(IF(AND('1.1 Alternativ A'!Q240&gt;=70,'1.1 Alternativ A'!Q240&lt;200),'2.1 Skjult ventetid person A'!P50,0),0)</f>
        <v>0</v>
      </c>
      <c r="Q118" s="1">
        <f>IFERROR(IF(AND('1.1 Alternativ A'!R240&gt;=70,'1.1 Alternativ A'!R240&lt;200),'2.1 Skjult ventetid person A'!Q50,0),0)</f>
        <v>0</v>
      </c>
      <c r="R118" s="1">
        <f>IFERROR(IF(AND('1.1 Alternativ A'!S240&gt;=70,'1.1 Alternativ A'!S240&lt;200),'2.1 Skjult ventetid person A'!R50,0),0)</f>
        <v>0</v>
      </c>
      <c r="S118" s="1">
        <f>IFERROR(IF(AND('1.1 Alternativ A'!T240&gt;=70,'1.1 Alternativ A'!T240&lt;200),'2.1 Skjult ventetid person A'!S50,0),0)</f>
        <v>0</v>
      </c>
      <c r="T118" s="1">
        <f>IFERROR(IF(AND('1.1 Alternativ A'!U240&gt;=70,'1.1 Alternativ A'!U240&lt;200),'2.1 Skjult ventetid person A'!T50,0),0)</f>
        <v>0</v>
      </c>
      <c r="U118" s="1">
        <f>IFERROR(IF(AND('1.1 Alternativ A'!V240&gt;=70,'1.1 Alternativ A'!V240&lt;200),'2.1 Skjult ventetid person A'!U50,0),0)</f>
        <v>0</v>
      </c>
      <c r="V118" s="1">
        <f>IFERROR(IF(AND('1.1 Alternativ A'!W240&gt;=70,'1.1 Alternativ A'!W240&lt;200),'2.1 Skjult ventetid person A'!V50,0),0)</f>
        <v>0</v>
      </c>
      <c r="W118" s="1">
        <f>IFERROR(IF(AND('1.1 Alternativ A'!X240&gt;=70,'1.1 Alternativ A'!X240&lt;200),'2.1 Skjult ventetid person A'!W50,0),0)</f>
        <v>0</v>
      </c>
      <c r="X118" s="1">
        <f>IFERROR(IF(AND('1.1 Alternativ A'!Y240&gt;=70,'1.1 Alternativ A'!Y240&lt;200),'2.1 Skjult ventetid person A'!X50,0),0)</f>
        <v>0</v>
      </c>
      <c r="Y118" s="1">
        <f>IFERROR(IF(AND('1.1 Alternativ A'!Z240&gt;=70,'1.1 Alternativ A'!Z240&lt;200),'2.1 Skjult ventetid person A'!Y50,0),0)</f>
        <v>0</v>
      </c>
      <c r="Z118" s="1">
        <f>IFERROR(IF(AND('1.1 Alternativ A'!AA240&gt;=70,'1.1 Alternativ A'!AA240&lt;200),'2.1 Skjult ventetid person A'!Z50,0),0)</f>
        <v>0</v>
      </c>
      <c r="AA118" s="1">
        <f>IFERROR(IF(AND('1.1 Alternativ A'!AB240&gt;=70,'1.1 Alternativ A'!AB240&lt;200),'2.1 Skjult ventetid person A'!AA50,0),0)</f>
        <v>0</v>
      </c>
      <c r="AB118" s="1">
        <f>IFERROR(IF(AND('1.1 Alternativ A'!AC240&gt;=70,'1.1 Alternativ A'!AC240&lt;200),'2.1 Skjult ventetid person A'!AB50,0),0)</f>
        <v>0</v>
      </c>
      <c r="AC118" s="1">
        <f>IFERROR(IF(AND('1.1 Alternativ A'!AD240&gt;=70,'1.1 Alternativ A'!AD240&lt;200),'2.1 Skjult ventetid person A'!AC50,0),0)</f>
        <v>0</v>
      </c>
      <c r="AD118" s="1">
        <f>IFERROR(IF(AND('1.1 Alternativ A'!AE240&gt;=70,'1.1 Alternativ A'!AE240&lt;200),'2.1 Skjult ventetid person A'!AD50,0),0)</f>
        <v>0</v>
      </c>
      <c r="AE118" s="1">
        <f>IFERROR(IF(AND('1.1 Alternativ A'!AF240&gt;=70,'1.1 Alternativ A'!AF240&lt;200),'2.1 Skjult ventetid person A'!AE50,0),0)</f>
        <v>0</v>
      </c>
      <c r="AF118" s="1">
        <f>IFERROR(IF(AND('1.1 Alternativ A'!AG240&gt;=70,'1.1 Alternativ A'!AG240&lt;200),'2.1 Skjult ventetid person A'!AF50,0),0)</f>
        <v>0</v>
      </c>
    </row>
    <row r="119" spans="2:32" x14ac:dyDescent="0.2">
      <c r="B119" s="1" t="str">
        <f ca="1">IF(OFFSET('1.1 Alternativ A'!$E$19,0,ROW()-ROW($B$114))&gt;0,OFFSET('1.1 Alternativ A'!$E$19,0,ROW()-ROW($B$114)),"")</f>
        <v/>
      </c>
      <c r="C119" s="1">
        <f>IFERROR(IF(AND('1.1 Alternativ A'!D241&gt;=70,'1.1 Alternativ A'!D241&lt;200),'2.1 Skjult ventetid person A'!C51,0),0)</f>
        <v>0</v>
      </c>
      <c r="D119" s="1">
        <f>IFERROR(IF(AND('1.1 Alternativ A'!E241&gt;=70,'1.1 Alternativ A'!E241&lt;200),'2.1 Skjult ventetid person A'!D51,0),0)</f>
        <v>0</v>
      </c>
      <c r="E119" s="1">
        <f>IFERROR(IF(AND('1.1 Alternativ A'!F241&gt;=70,'1.1 Alternativ A'!F241&lt;200),'2.1 Skjult ventetid person A'!E51,0),0)</f>
        <v>0</v>
      </c>
      <c r="F119" s="1">
        <f>IFERROR(IF(AND('1.1 Alternativ A'!G241&gt;=70,'1.1 Alternativ A'!G241&lt;200),'2.1 Skjult ventetid person A'!F51,0),0)</f>
        <v>0</v>
      </c>
      <c r="G119" s="1">
        <f>IFERROR(IF(AND('1.1 Alternativ A'!H241&gt;=70,'1.1 Alternativ A'!H241&lt;200),'2.1 Skjult ventetid person A'!G51,0),0)</f>
        <v>0</v>
      </c>
      <c r="H119" s="1">
        <f>IFERROR(IF(AND('1.1 Alternativ A'!I241&gt;=70,'1.1 Alternativ A'!I241&lt;200),'2.1 Skjult ventetid person A'!H51,0),0)</f>
        <v>0</v>
      </c>
      <c r="I119" s="1">
        <f>IFERROR(IF(AND('1.1 Alternativ A'!J241&gt;=70,'1.1 Alternativ A'!J241&lt;200),'2.1 Skjult ventetid person A'!I51,0),0)</f>
        <v>0</v>
      </c>
      <c r="J119" s="1">
        <f>IFERROR(IF(AND('1.1 Alternativ A'!K241&gt;=70,'1.1 Alternativ A'!K241&lt;200),'2.1 Skjult ventetid person A'!J51,0),0)</f>
        <v>0</v>
      </c>
      <c r="K119" s="1">
        <f>IFERROR(IF(AND('1.1 Alternativ A'!L241&gt;=70,'1.1 Alternativ A'!L241&lt;200),'2.1 Skjult ventetid person A'!K51,0),0)</f>
        <v>0</v>
      </c>
      <c r="L119" s="1">
        <f>IFERROR(IF(AND('1.1 Alternativ A'!M241&gt;=70,'1.1 Alternativ A'!M241&lt;200),'2.1 Skjult ventetid person A'!L51,0),0)</f>
        <v>0</v>
      </c>
      <c r="M119" s="1">
        <f>IFERROR(IF(AND('1.1 Alternativ A'!N241&gt;=70,'1.1 Alternativ A'!N241&lt;200),'2.1 Skjult ventetid person A'!M51,0),0)</f>
        <v>0</v>
      </c>
      <c r="N119" s="1">
        <f>IFERROR(IF(AND('1.1 Alternativ A'!O241&gt;=70,'1.1 Alternativ A'!O241&lt;200),'2.1 Skjult ventetid person A'!N51,0),0)</f>
        <v>0</v>
      </c>
      <c r="O119" s="1">
        <f>IFERROR(IF(AND('1.1 Alternativ A'!P241&gt;=70,'1.1 Alternativ A'!P241&lt;200),'2.1 Skjult ventetid person A'!O51,0),0)</f>
        <v>0</v>
      </c>
      <c r="P119" s="1">
        <f>IFERROR(IF(AND('1.1 Alternativ A'!Q241&gt;=70,'1.1 Alternativ A'!Q241&lt;200),'2.1 Skjult ventetid person A'!P51,0),0)</f>
        <v>0</v>
      </c>
      <c r="Q119" s="1">
        <f>IFERROR(IF(AND('1.1 Alternativ A'!R241&gt;=70,'1.1 Alternativ A'!R241&lt;200),'2.1 Skjult ventetid person A'!Q51,0),0)</f>
        <v>0</v>
      </c>
      <c r="R119" s="1">
        <f>IFERROR(IF(AND('1.1 Alternativ A'!S241&gt;=70,'1.1 Alternativ A'!S241&lt;200),'2.1 Skjult ventetid person A'!R51,0),0)</f>
        <v>0</v>
      </c>
      <c r="S119" s="1">
        <f>IFERROR(IF(AND('1.1 Alternativ A'!T241&gt;=70,'1.1 Alternativ A'!T241&lt;200),'2.1 Skjult ventetid person A'!S51,0),0)</f>
        <v>0</v>
      </c>
      <c r="T119" s="1">
        <f>IFERROR(IF(AND('1.1 Alternativ A'!U241&gt;=70,'1.1 Alternativ A'!U241&lt;200),'2.1 Skjult ventetid person A'!T51,0),0)</f>
        <v>0</v>
      </c>
      <c r="U119" s="1">
        <f>IFERROR(IF(AND('1.1 Alternativ A'!V241&gt;=70,'1.1 Alternativ A'!V241&lt;200),'2.1 Skjult ventetid person A'!U51,0),0)</f>
        <v>0</v>
      </c>
      <c r="V119" s="1">
        <f>IFERROR(IF(AND('1.1 Alternativ A'!W241&gt;=70,'1.1 Alternativ A'!W241&lt;200),'2.1 Skjult ventetid person A'!V51,0),0)</f>
        <v>0</v>
      </c>
      <c r="W119" s="1">
        <f>IFERROR(IF(AND('1.1 Alternativ A'!X241&gt;=70,'1.1 Alternativ A'!X241&lt;200),'2.1 Skjult ventetid person A'!W51,0),0)</f>
        <v>0</v>
      </c>
      <c r="X119" s="1">
        <f>IFERROR(IF(AND('1.1 Alternativ A'!Y241&gt;=70,'1.1 Alternativ A'!Y241&lt;200),'2.1 Skjult ventetid person A'!X51,0),0)</f>
        <v>0</v>
      </c>
      <c r="Y119" s="1">
        <f>IFERROR(IF(AND('1.1 Alternativ A'!Z241&gt;=70,'1.1 Alternativ A'!Z241&lt;200),'2.1 Skjult ventetid person A'!Y51,0),0)</f>
        <v>0</v>
      </c>
      <c r="Z119" s="1">
        <f>IFERROR(IF(AND('1.1 Alternativ A'!AA241&gt;=70,'1.1 Alternativ A'!AA241&lt;200),'2.1 Skjult ventetid person A'!Z51,0),0)</f>
        <v>0</v>
      </c>
      <c r="AA119" s="1">
        <f>IFERROR(IF(AND('1.1 Alternativ A'!AB241&gt;=70,'1.1 Alternativ A'!AB241&lt;200),'2.1 Skjult ventetid person A'!AA51,0),0)</f>
        <v>0</v>
      </c>
      <c r="AB119" s="1">
        <f>IFERROR(IF(AND('1.1 Alternativ A'!AC241&gt;=70,'1.1 Alternativ A'!AC241&lt;200),'2.1 Skjult ventetid person A'!AB51,0),0)</f>
        <v>0</v>
      </c>
      <c r="AC119" s="1">
        <f>IFERROR(IF(AND('1.1 Alternativ A'!AD241&gt;=70,'1.1 Alternativ A'!AD241&lt;200),'2.1 Skjult ventetid person A'!AC51,0),0)</f>
        <v>0</v>
      </c>
      <c r="AD119" s="1">
        <f>IFERROR(IF(AND('1.1 Alternativ A'!AE241&gt;=70,'1.1 Alternativ A'!AE241&lt;200),'2.1 Skjult ventetid person A'!AD51,0),0)</f>
        <v>0</v>
      </c>
      <c r="AE119" s="1">
        <f>IFERROR(IF(AND('1.1 Alternativ A'!AF241&gt;=70,'1.1 Alternativ A'!AF241&lt;200),'2.1 Skjult ventetid person A'!AE51,0),0)</f>
        <v>0</v>
      </c>
      <c r="AF119" s="1">
        <f>IFERROR(IF(AND('1.1 Alternativ A'!AG241&gt;=70,'1.1 Alternativ A'!AG241&lt;200),'2.1 Skjult ventetid person A'!AF51,0),0)</f>
        <v>0</v>
      </c>
    </row>
    <row r="120" spans="2:32" x14ac:dyDescent="0.2">
      <c r="B120" s="1" t="str">
        <f ca="1">IF(OFFSET('1.1 Alternativ A'!$E$19,0,ROW()-ROW($B$114))&gt;0,OFFSET('1.1 Alternativ A'!$E$19,0,ROW()-ROW($B$114)),"")</f>
        <v/>
      </c>
      <c r="C120" s="1">
        <f>IFERROR(IF(AND('1.1 Alternativ A'!D242&gt;=70,'1.1 Alternativ A'!D242&lt;200),'2.1 Skjult ventetid person A'!C52,0),0)</f>
        <v>0</v>
      </c>
      <c r="D120" s="1">
        <f>IFERROR(IF(AND('1.1 Alternativ A'!E242&gt;=70,'1.1 Alternativ A'!E242&lt;200),'2.1 Skjult ventetid person A'!D52,0),0)</f>
        <v>0</v>
      </c>
      <c r="E120" s="1">
        <f>IFERROR(IF(AND('1.1 Alternativ A'!F242&gt;=70,'1.1 Alternativ A'!F242&lt;200),'2.1 Skjult ventetid person A'!E52,0),0)</f>
        <v>0</v>
      </c>
      <c r="F120" s="1">
        <f>IFERROR(IF(AND('1.1 Alternativ A'!G242&gt;=70,'1.1 Alternativ A'!G242&lt;200),'2.1 Skjult ventetid person A'!F52,0),0)</f>
        <v>0</v>
      </c>
      <c r="G120" s="1">
        <f>IFERROR(IF(AND('1.1 Alternativ A'!H242&gt;=70,'1.1 Alternativ A'!H242&lt;200),'2.1 Skjult ventetid person A'!G52,0),0)</f>
        <v>0</v>
      </c>
      <c r="H120" s="1">
        <f>IFERROR(IF(AND('1.1 Alternativ A'!I242&gt;=70,'1.1 Alternativ A'!I242&lt;200),'2.1 Skjult ventetid person A'!H52,0),0)</f>
        <v>0</v>
      </c>
      <c r="I120" s="1">
        <f>IFERROR(IF(AND('1.1 Alternativ A'!J242&gt;=70,'1.1 Alternativ A'!J242&lt;200),'2.1 Skjult ventetid person A'!I52,0),0)</f>
        <v>0</v>
      </c>
      <c r="J120" s="1">
        <f>IFERROR(IF(AND('1.1 Alternativ A'!K242&gt;=70,'1.1 Alternativ A'!K242&lt;200),'2.1 Skjult ventetid person A'!J52,0),0)</f>
        <v>0</v>
      </c>
      <c r="K120" s="1">
        <f>IFERROR(IF(AND('1.1 Alternativ A'!L242&gt;=70,'1.1 Alternativ A'!L242&lt;200),'2.1 Skjult ventetid person A'!K52,0),0)</f>
        <v>0</v>
      </c>
      <c r="L120" s="1">
        <f>IFERROR(IF(AND('1.1 Alternativ A'!M242&gt;=70,'1.1 Alternativ A'!M242&lt;200),'2.1 Skjult ventetid person A'!L52,0),0)</f>
        <v>0</v>
      </c>
      <c r="M120" s="1">
        <f>IFERROR(IF(AND('1.1 Alternativ A'!N242&gt;=70,'1.1 Alternativ A'!N242&lt;200),'2.1 Skjult ventetid person A'!M52,0),0)</f>
        <v>0</v>
      </c>
      <c r="N120" s="1">
        <f>IFERROR(IF(AND('1.1 Alternativ A'!O242&gt;=70,'1.1 Alternativ A'!O242&lt;200),'2.1 Skjult ventetid person A'!N52,0),0)</f>
        <v>0</v>
      </c>
      <c r="O120" s="1">
        <f>IFERROR(IF(AND('1.1 Alternativ A'!P242&gt;=70,'1.1 Alternativ A'!P242&lt;200),'2.1 Skjult ventetid person A'!O52,0),0)</f>
        <v>0</v>
      </c>
      <c r="P120" s="1">
        <f>IFERROR(IF(AND('1.1 Alternativ A'!Q242&gt;=70,'1.1 Alternativ A'!Q242&lt;200),'2.1 Skjult ventetid person A'!P52,0),0)</f>
        <v>0</v>
      </c>
      <c r="Q120" s="1">
        <f>IFERROR(IF(AND('1.1 Alternativ A'!R242&gt;=70,'1.1 Alternativ A'!R242&lt;200),'2.1 Skjult ventetid person A'!Q52,0),0)</f>
        <v>0</v>
      </c>
      <c r="R120" s="1">
        <f>IFERROR(IF(AND('1.1 Alternativ A'!S242&gt;=70,'1.1 Alternativ A'!S242&lt;200),'2.1 Skjult ventetid person A'!R52,0),0)</f>
        <v>0</v>
      </c>
      <c r="S120" s="1">
        <f>IFERROR(IF(AND('1.1 Alternativ A'!T242&gt;=70,'1.1 Alternativ A'!T242&lt;200),'2.1 Skjult ventetid person A'!S52,0),0)</f>
        <v>0</v>
      </c>
      <c r="T120" s="1">
        <f>IFERROR(IF(AND('1.1 Alternativ A'!U242&gt;=70,'1.1 Alternativ A'!U242&lt;200),'2.1 Skjult ventetid person A'!T52,0),0)</f>
        <v>0</v>
      </c>
      <c r="U120" s="1">
        <f>IFERROR(IF(AND('1.1 Alternativ A'!V242&gt;=70,'1.1 Alternativ A'!V242&lt;200),'2.1 Skjult ventetid person A'!U52,0),0)</f>
        <v>0</v>
      </c>
      <c r="V120" s="1">
        <f>IFERROR(IF(AND('1.1 Alternativ A'!W242&gt;=70,'1.1 Alternativ A'!W242&lt;200),'2.1 Skjult ventetid person A'!V52,0),0)</f>
        <v>0</v>
      </c>
      <c r="W120" s="1">
        <f>IFERROR(IF(AND('1.1 Alternativ A'!X242&gt;=70,'1.1 Alternativ A'!X242&lt;200),'2.1 Skjult ventetid person A'!W52,0),0)</f>
        <v>0</v>
      </c>
      <c r="X120" s="1">
        <f>IFERROR(IF(AND('1.1 Alternativ A'!Y242&gt;=70,'1.1 Alternativ A'!Y242&lt;200),'2.1 Skjult ventetid person A'!X52,0),0)</f>
        <v>0</v>
      </c>
      <c r="Y120" s="1">
        <f>IFERROR(IF(AND('1.1 Alternativ A'!Z242&gt;=70,'1.1 Alternativ A'!Z242&lt;200),'2.1 Skjult ventetid person A'!Y52,0),0)</f>
        <v>0</v>
      </c>
      <c r="Z120" s="1">
        <f>IFERROR(IF(AND('1.1 Alternativ A'!AA242&gt;=70,'1.1 Alternativ A'!AA242&lt;200),'2.1 Skjult ventetid person A'!Z52,0),0)</f>
        <v>0</v>
      </c>
      <c r="AA120" s="1">
        <f>IFERROR(IF(AND('1.1 Alternativ A'!AB242&gt;=70,'1.1 Alternativ A'!AB242&lt;200),'2.1 Skjult ventetid person A'!AA52,0),0)</f>
        <v>0</v>
      </c>
      <c r="AB120" s="1">
        <f>IFERROR(IF(AND('1.1 Alternativ A'!AC242&gt;=70,'1.1 Alternativ A'!AC242&lt;200),'2.1 Skjult ventetid person A'!AB52,0),0)</f>
        <v>0</v>
      </c>
      <c r="AC120" s="1">
        <f>IFERROR(IF(AND('1.1 Alternativ A'!AD242&gt;=70,'1.1 Alternativ A'!AD242&lt;200),'2.1 Skjult ventetid person A'!AC52,0),0)</f>
        <v>0</v>
      </c>
      <c r="AD120" s="1">
        <f>IFERROR(IF(AND('1.1 Alternativ A'!AE242&gt;=70,'1.1 Alternativ A'!AE242&lt;200),'2.1 Skjult ventetid person A'!AD52,0),0)</f>
        <v>0</v>
      </c>
      <c r="AE120" s="1">
        <f>IFERROR(IF(AND('1.1 Alternativ A'!AF242&gt;=70,'1.1 Alternativ A'!AF242&lt;200),'2.1 Skjult ventetid person A'!AE52,0),0)</f>
        <v>0</v>
      </c>
      <c r="AF120" s="1">
        <f>IFERROR(IF(AND('1.1 Alternativ A'!AG242&gt;=70,'1.1 Alternativ A'!AG242&lt;200),'2.1 Skjult ventetid person A'!AF52,0),0)</f>
        <v>0</v>
      </c>
    </row>
    <row r="121" spans="2:32" x14ac:dyDescent="0.2">
      <c r="B121" s="1" t="str">
        <f ca="1">IF(OFFSET('1.1 Alternativ A'!$E$19,0,ROW()-ROW($B$114))&gt;0,OFFSET('1.1 Alternativ A'!$E$19,0,ROW()-ROW($B$114)),"")</f>
        <v/>
      </c>
      <c r="C121" s="1">
        <f>IFERROR(IF(AND('1.1 Alternativ A'!D243&gt;=70,'1.1 Alternativ A'!D243&lt;200),'2.1 Skjult ventetid person A'!C53,0),0)</f>
        <v>0</v>
      </c>
      <c r="D121" s="1">
        <f>IFERROR(IF(AND('1.1 Alternativ A'!E243&gt;=70,'1.1 Alternativ A'!E243&lt;200),'2.1 Skjult ventetid person A'!D53,0),0)</f>
        <v>0</v>
      </c>
      <c r="E121" s="1">
        <f>IFERROR(IF(AND('1.1 Alternativ A'!F243&gt;=70,'1.1 Alternativ A'!F243&lt;200),'2.1 Skjult ventetid person A'!E53,0),0)</f>
        <v>0</v>
      </c>
      <c r="F121" s="1">
        <f>IFERROR(IF(AND('1.1 Alternativ A'!G243&gt;=70,'1.1 Alternativ A'!G243&lt;200),'2.1 Skjult ventetid person A'!F53,0),0)</f>
        <v>0</v>
      </c>
      <c r="G121" s="1">
        <f>IFERROR(IF(AND('1.1 Alternativ A'!H243&gt;=70,'1.1 Alternativ A'!H243&lt;200),'2.1 Skjult ventetid person A'!G53,0),0)</f>
        <v>0</v>
      </c>
      <c r="H121" s="1">
        <f>IFERROR(IF(AND('1.1 Alternativ A'!I243&gt;=70,'1.1 Alternativ A'!I243&lt;200),'2.1 Skjult ventetid person A'!H53,0),0)</f>
        <v>0</v>
      </c>
      <c r="I121" s="1">
        <f>IFERROR(IF(AND('1.1 Alternativ A'!J243&gt;=70,'1.1 Alternativ A'!J243&lt;200),'2.1 Skjult ventetid person A'!I53,0),0)</f>
        <v>0</v>
      </c>
      <c r="J121" s="1">
        <f>IFERROR(IF(AND('1.1 Alternativ A'!K243&gt;=70,'1.1 Alternativ A'!K243&lt;200),'2.1 Skjult ventetid person A'!J53,0),0)</f>
        <v>0</v>
      </c>
      <c r="K121" s="1">
        <f>IFERROR(IF(AND('1.1 Alternativ A'!L243&gt;=70,'1.1 Alternativ A'!L243&lt;200),'2.1 Skjult ventetid person A'!K53,0),0)</f>
        <v>0</v>
      </c>
      <c r="L121" s="1">
        <f>IFERROR(IF(AND('1.1 Alternativ A'!M243&gt;=70,'1.1 Alternativ A'!M243&lt;200),'2.1 Skjult ventetid person A'!L53,0),0)</f>
        <v>0</v>
      </c>
      <c r="M121" s="1">
        <f>IFERROR(IF(AND('1.1 Alternativ A'!N243&gt;=70,'1.1 Alternativ A'!N243&lt;200),'2.1 Skjult ventetid person A'!M53,0),0)</f>
        <v>0</v>
      </c>
      <c r="N121" s="1">
        <f>IFERROR(IF(AND('1.1 Alternativ A'!O243&gt;=70,'1.1 Alternativ A'!O243&lt;200),'2.1 Skjult ventetid person A'!N53,0),0)</f>
        <v>0</v>
      </c>
      <c r="O121" s="1">
        <f>IFERROR(IF(AND('1.1 Alternativ A'!P243&gt;=70,'1.1 Alternativ A'!P243&lt;200),'2.1 Skjult ventetid person A'!O53,0),0)</f>
        <v>0</v>
      </c>
      <c r="P121" s="1">
        <f>IFERROR(IF(AND('1.1 Alternativ A'!Q243&gt;=70,'1.1 Alternativ A'!Q243&lt;200),'2.1 Skjult ventetid person A'!P53,0),0)</f>
        <v>0</v>
      </c>
      <c r="Q121" s="1">
        <f>IFERROR(IF(AND('1.1 Alternativ A'!R243&gt;=70,'1.1 Alternativ A'!R243&lt;200),'2.1 Skjult ventetid person A'!Q53,0),0)</f>
        <v>0</v>
      </c>
      <c r="R121" s="1">
        <f>IFERROR(IF(AND('1.1 Alternativ A'!S243&gt;=70,'1.1 Alternativ A'!S243&lt;200),'2.1 Skjult ventetid person A'!R53,0),0)</f>
        <v>0</v>
      </c>
      <c r="S121" s="1">
        <f>IFERROR(IF(AND('1.1 Alternativ A'!T243&gt;=70,'1.1 Alternativ A'!T243&lt;200),'2.1 Skjult ventetid person A'!S53,0),0)</f>
        <v>0</v>
      </c>
      <c r="T121" s="1">
        <f>IFERROR(IF(AND('1.1 Alternativ A'!U243&gt;=70,'1.1 Alternativ A'!U243&lt;200),'2.1 Skjult ventetid person A'!T53,0),0)</f>
        <v>0</v>
      </c>
      <c r="U121" s="1">
        <f>IFERROR(IF(AND('1.1 Alternativ A'!V243&gt;=70,'1.1 Alternativ A'!V243&lt;200),'2.1 Skjult ventetid person A'!U53,0),0)</f>
        <v>0</v>
      </c>
      <c r="V121" s="1">
        <f>IFERROR(IF(AND('1.1 Alternativ A'!W243&gt;=70,'1.1 Alternativ A'!W243&lt;200),'2.1 Skjult ventetid person A'!V53,0),0)</f>
        <v>0</v>
      </c>
      <c r="W121" s="1">
        <f>IFERROR(IF(AND('1.1 Alternativ A'!X243&gt;=70,'1.1 Alternativ A'!X243&lt;200),'2.1 Skjult ventetid person A'!W53,0),0)</f>
        <v>0</v>
      </c>
      <c r="X121" s="1">
        <f>IFERROR(IF(AND('1.1 Alternativ A'!Y243&gt;=70,'1.1 Alternativ A'!Y243&lt;200),'2.1 Skjult ventetid person A'!X53,0),0)</f>
        <v>0</v>
      </c>
      <c r="Y121" s="1">
        <f>IFERROR(IF(AND('1.1 Alternativ A'!Z243&gt;=70,'1.1 Alternativ A'!Z243&lt;200),'2.1 Skjult ventetid person A'!Y53,0),0)</f>
        <v>0</v>
      </c>
      <c r="Z121" s="1">
        <f>IFERROR(IF(AND('1.1 Alternativ A'!AA243&gt;=70,'1.1 Alternativ A'!AA243&lt;200),'2.1 Skjult ventetid person A'!Z53,0),0)</f>
        <v>0</v>
      </c>
      <c r="AA121" s="1">
        <f>IFERROR(IF(AND('1.1 Alternativ A'!AB243&gt;=70,'1.1 Alternativ A'!AB243&lt;200),'2.1 Skjult ventetid person A'!AA53,0),0)</f>
        <v>0</v>
      </c>
      <c r="AB121" s="1">
        <f>IFERROR(IF(AND('1.1 Alternativ A'!AC243&gt;=70,'1.1 Alternativ A'!AC243&lt;200),'2.1 Skjult ventetid person A'!AB53,0),0)</f>
        <v>0</v>
      </c>
      <c r="AC121" s="1">
        <f>IFERROR(IF(AND('1.1 Alternativ A'!AD243&gt;=70,'1.1 Alternativ A'!AD243&lt;200),'2.1 Skjult ventetid person A'!AC53,0),0)</f>
        <v>0</v>
      </c>
      <c r="AD121" s="1">
        <f>IFERROR(IF(AND('1.1 Alternativ A'!AE243&gt;=70,'1.1 Alternativ A'!AE243&lt;200),'2.1 Skjult ventetid person A'!AD53,0),0)</f>
        <v>0</v>
      </c>
      <c r="AE121" s="1">
        <f>IFERROR(IF(AND('1.1 Alternativ A'!AF243&gt;=70,'1.1 Alternativ A'!AF243&lt;200),'2.1 Skjult ventetid person A'!AE53,0),0)</f>
        <v>0</v>
      </c>
      <c r="AF121" s="1">
        <f>IFERROR(IF(AND('1.1 Alternativ A'!AG243&gt;=70,'1.1 Alternativ A'!AG243&lt;200),'2.1 Skjult ventetid person A'!AF53,0),0)</f>
        <v>0</v>
      </c>
    </row>
    <row r="122" spans="2:32" x14ac:dyDescent="0.2">
      <c r="B122" s="1" t="str">
        <f ca="1">IF(OFFSET('1.1 Alternativ A'!$E$19,0,ROW()-ROW($B$114))&gt;0,OFFSET('1.1 Alternativ A'!$E$19,0,ROW()-ROW($B$114)),"")</f>
        <v/>
      </c>
      <c r="C122" s="1">
        <f>IFERROR(IF(AND('1.1 Alternativ A'!D244&gt;=70,'1.1 Alternativ A'!D244&lt;200),'2.1 Skjult ventetid person A'!C54,0),0)</f>
        <v>0</v>
      </c>
      <c r="D122" s="1">
        <f>IFERROR(IF(AND('1.1 Alternativ A'!E244&gt;=70,'1.1 Alternativ A'!E244&lt;200),'2.1 Skjult ventetid person A'!D54,0),0)</f>
        <v>0</v>
      </c>
      <c r="E122" s="1">
        <f>IFERROR(IF(AND('1.1 Alternativ A'!F244&gt;=70,'1.1 Alternativ A'!F244&lt;200),'2.1 Skjult ventetid person A'!E54,0),0)</f>
        <v>0</v>
      </c>
      <c r="F122" s="1">
        <f>IFERROR(IF(AND('1.1 Alternativ A'!G244&gt;=70,'1.1 Alternativ A'!G244&lt;200),'2.1 Skjult ventetid person A'!F54,0),0)</f>
        <v>0</v>
      </c>
      <c r="G122" s="1">
        <f>IFERROR(IF(AND('1.1 Alternativ A'!H244&gt;=70,'1.1 Alternativ A'!H244&lt;200),'2.1 Skjult ventetid person A'!G54,0),0)</f>
        <v>0</v>
      </c>
      <c r="H122" s="1">
        <f>IFERROR(IF(AND('1.1 Alternativ A'!I244&gt;=70,'1.1 Alternativ A'!I244&lt;200),'2.1 Skjult ventetid person A'!H54,0),0)</f>
        <v>0</v>
      </c>
      <c r="I122" s="1">
        <f>IFERROR(IF(AND('1.1 Alternativ A'!J244&gt;=70,'1.1 Alternativ A'!J244&lt;200),'2.1 Skjult ventetid person A'!I54,0),0)</f>
        <v>0</v>
      </c>
      <c r="J122" s="1">
        <f>IFERROR(IF(AND('1.1 Alternativ A'!K244&gt;=70,'1.1 Alternativ A'!K244&lt;200),'2.1 Skjult ventetid person A'!J54,0),0)</f>
        <v>0</v>
      </c>
      <c r="K122" s="1">
        <f>IFERROR(IF(AND('1.1 Alternativ A'!L244&gt;=70,'1.1 Alternativ A'!L244&lt;200),'2.1 Skjult ventetid person A'!K54,0),0)</f>
        <v>0</v>
      </c>
      <c r="L122" s="1">
        <f>IFERROR(IF(AND('1.1 Alternativ A'!M244&gt;=70,'1.1 Alternativ A'!M244&lt;200),'2.1 Skjult ventetid person A'!L54,0),0)</f>
        <v>0</v>
      </c>
      <c r="M122" s="1">
        <f>IFERROR(IF(AND('1.1 Alternativ A'!N244&gt;=70,'1.1 Alternativ A'!N244&lt;200),'2.1 Skjult ventetid person A'!M54,0),0)</f>
        <v>0</v>
      </c>
      <c r="N122" s="1">
        <f>IFERROR(IF(AND('1.1 Alternativ A'!O244&gt;=70,'1.1 Alternativ A'!O244&lt;200),'2.1 Skjult ventetid person A'!N54,0),0)</f>
        <v>0</v>
      </c>
      <c r="O122" s="1">
        <f>IFERROR(IF(AND('1.1 Alternativ A'!P244&gt;=70,'1.1 Alternativ A'!P244&lt;200),'2.1 Skjult ventetid person A'!O54,0),0)</f>
        <v>0</v>
      </c>
      <c r="P122" s="1">
        <f>IFERROR(IF(AND('1.1 Alternativ A'!Q244&gt;=70,'1.1 Alternativ A'!Q244&lt;200),'2.1 Skjult ventetid person A'!P54,0),0)</f>
        <v>0</v>
      </c>
      <c r="Q122" s="1">
        <f>IFERROR(IF(AND('1.1 Alternativ A'!R244&gt;=70,'1.1 Alternativ A'!R244&lt;200),'2.1 Skjult ventetid person A'!Q54,0),0)</f>
        <v>0</v>
      </c>
      <c r="R122" s="1">
        <f>IFERROR(IF(AND('1.1 Alternativ A'!S244&gt;=70,'1.1 Alternativ A'!S244&lt;200),'2.1 Skjult ventetid person A'!R54,0),0)</f>
        <v>0</v>
      </c>
      <c r="S122" s="1">
        <f>IFERROR(IF(AND('1.1 Alternativ A'!T244&gt;=70,'1.1 Alternativ A'!T244&lt;200),'2.1 Skjult ventetid person A'!S54,0),0)</f>
        <v>0</v>
      </c>
      <c r="T122" s="1">
        <f>IFERROR(IF(AND('1.1 Alternativ A'!U244&gt;=70,'1.1 Alternativ A'!U244&lt;200),'2.1 Skjult ventetid person A'!T54,0),0)</f>
        <v>0</v>
      </c>
      <c r="U122" s="1">
        <f>IFERROR(IF(AND('1.1 Alternativ A'!V244&gt;=70,'1.1 Alternativ A'!V244&lt;200),'2.1 Skjult ventetid person A'!U54,0),0)</f>
        <v>0</v>
      </c>
      <c r="V122" s="1">
        <f>IFERROR(IF(AND('1.1 Alternativ A'!W244&gt;=70,'1.1 Alternativ A'!W244&lt;200),'2.1 Skjult ventetid person A'!V54,0),0)</f>
        <v>0</v>
      </c>
      <c r="W122" s="1">
        <f>IFERROR(IF(AND('1.1 Alternativ A'!X244&gt;=70,'1.1 Alternativ A'!X244&lt;200),'2.1 Skjult ventetid person A'!W54,0),0)</f>
        <v>0</v>
      </c>
      <c r="X122" s="1">
        <f>IFERROR(IF(AND('1.1 Alternativ A'!Y244&gt;=70,'1.1 Alternativ A'!Y244&lt;200),'2.1 Skjult ventetid person A'!X54,0),0)</f>
        <v>0</v>
      </c>
      <c r="Y122" s="1">
        <f>IFERROR(IF(AND('1.1 Alternativ A'!Z244&gt;=70,'1.1 Alternativ A'!Z244&lt;200),'2.1 Skjult ventetid person A'!Y54,0),0)</f>
        <v>0</v>
      </c>
      <c r="Z122" s="1">
        <f>IFERROR(IF(AND('1.1 Alternativ A'!AA244&gt;=70,'1.1 Alternativ A'!AA244&lt;200),'2.1 Skjult ventetid person A'!Z54,0),0)</f>
        <v>0</v>
      </c>
      <c r="AA122" s="1">
        <f>IFERROR(IF(AND('1.1 Alternativ A'!AB244&gt;=70,'1.1 Alternativ A'!AB244&lt;200),'2.1 Skjult ventetid person A'!AA54,0),0)</f>
        <v>0</v>
      </c>
      <c r="AB122" s="1">
        <f>IFERROR(IF(AND('1.1 Alternativ A'!AC244&gt;=70,'1.1 Alternativ A'!AC244&lt;200),'2.1 Skjult ventetid person A'!AB54,0),0)</f>
        <v>0</v>
      </c>
      <c r="AC122" s="1">
        <f>IFERROR(IF(AND('1.1 Alternativ A'!AD244&gt;=70,'1.1 Alternativ A'!AD244&lt;200),'2.1 Skjult ventetid person A'!AC54,0),0)</f>
        <v>0</v>
      </c>
      <c r="AD122" s="1">
        <f>IFERROR(IF(AND('1.1 Alternativ A'!AE244&gt;=70,'1.1 Alternativ A'!AE244&lt;200),'2.1 Skjult ventetid person A'!AD54,0),0)</f>
        <v>0</v>
      </c>
      <c r="AE122" s="1">
        <f>IFERROR(IF(AND('1.1 Alternativ A'!AF244&gt;=70,'1.1 Alternativ A'!AF244&lt;200),'2.1 Skjult ventetid person A'!AE54,0),0)</f>
        <v>0</v>
      </c>
      <c r="AF122" s="1">
        <f>IFERROR(IF(AND('1.1 Alternativ A'!AG244&gt;=70,'1.1 Alternativ A'!AG244&lt;200),'2.1 Skjult ventetid person A'!AF54,0),0)</f>
        <v>0</v>
      </c>
    </row>
    <row r="123" spans="2:32" x14ac:dyDescent="0.2">
      <c r="B123" s="1" t="str">
        <f ca="1">IF(OFFSET('1.1 Alternativ A'!$E$19,0,ROW()-ROW($B$114))&gt;0,OFFSET('1.1 Alternativ A'!$E$19,0,ROW()-ROW($B$114)),"")</f>
        <v/>
      </c>
      <c r="C123" s="1">
        <f>IFERROR(IF(AND('1.1 Alternativ A'!D245&gt;=70,'1.1 Alternativ A'!D245&lt;200),'2.1 Skjult ventetid person A'!C55,0),0)</f>
        <v>0</v>
      </c>
      <c r="D123" s="1">
        <f>IFERROR(IF(AND('1.1 Alternativ A'!E245&gt;=70,'1.1 Alternativ A'!E245&lt;200),'2.1 Skjult ventetid person A'!D55,0),0)</f>
        <v>0</v>
      </c>
      <c r="E123" s="1">
        <f>IFERROR(IF(AND('1.1 Alternativ A'!F245&gt;=70,'1.1 Alternativ A'!F245&lt;200),'2.1 Skjult ventetid person A'!E55,0),0)</f>
        <v>0</v>
      </c>
      <c r="F123" s="1">
        <f>IFERROR(IF(AND('1.1 Alternativ A'!G245&gt;=70,'1.1 Alternativ A'!G245&lt;200),'2.1 Skjult ventetid person A'!F55,0),0)</f>
        <v>0</v>
      </c>
      <c r="G123" s="1">
        <f>IFERROR(IF(AND('1.1 Alternativ A'!H245&gt;=70,'1.1 Alternativ A'!H245&lt;200),'2.1 Skjult ventetid person A'!G55,0),0)</f>
        <v>0</v>
      </c>
      <c r="H123" s="1">
        <f>IFERROR(IF(AND('1.1 Alternativ A'!I245&gt;=70,'1.1 Alternativ A'!I245&lt;200),'2.1 Skjult ventetid person A'!H55,0),0)</f>
        <v>0</v>
      </c>
      <c r="I123" s="1">
        <f>IFERROR(IF(AND('1.1 Alternativ A'!J245&gt;=70,'1.1 Alternativ A'!J245&lt;200),'2.1 Skjult ventetid person A'!I55,0),0)</f>
        <v>0</v>
      </c>
      <c r="J123" s="1">
        <f>IFERROR(IF(AND('1.1 Alternativ A'!K245&gt;=70,'1.1 Alternativ A'!K245&lt;200),'2.1 Skjult ventetid person A'!J55,0),0)</f>
        <v>0</v>
      </c>
      <c r="K123" s="1">
        <f>IFERROR(IF(AND('1.1 Alternativ A'!L245&gt;=70,'1.1 Alternativ A'!L245&lt;200),'2.1 Skjult ventetid person A'!K55,0),0)</f>
        <v>0</v>
      </c>
      <c r="L123" s="1">
        <f>IFERROR(IF(AND('1.1 Alternativ A'!M245&gt;=70,'1.1 Alternativ A'!M245&lt;200),'2.1 Skjult ventetid person A'!L55,0),0)</f>
        <v>0</v>
      </c>
      <c r="M123" s="1">
        <f>IFERROR(IF(AND('1.1 Alternativ A'!N245&gt;=70,'1.1 Alternativ A'!N245&lt;200),'2.1 Skjult ventetid person A'!M55,0),0)</f>
        <v>0</v>
      </c>
      <c r="N123" s="1">
        <f>IFERROR(IF(AND('1.1 Alternativ A'!O245&gt;=70,'1.1 Alternativ A'!O245&lt;200),'2.1 Skjult ventetid person A'!N55,0),0)</f>
        <v>0</v>
      </c>
      <c r="O123" s="1">
        <f>IFERROR(IF(AND('1.1 Alternativ A'!P245&gt;=70,'1.1 Alternativ A'!P245&lt;200),'2.1 Skjult ventetid person A'!O55,0),0)</f>
        <v>0</v>
      </c>
      <c r="P123" s="1">
        <f>IFERROR(IF(AND('1.1 Alternativ A'!Q245&gt;=70,'1.1 Alternativ A'!Q245&lt;200),'2.1 Skjult ventetid person A'!P55,0),0)</f>
        <v>0</v>
      </c>
      <c r="Q123" s="1">
        <f>IFERROR(IF(AND('1.1 Alternativ A'!R245&gt;=70,'1.1 Alternativ A'!R245&lt;200),'2.1 Skjult ventetid person A'!Q55,0),0)</f>
        <v>0</v>
      </c>
      <c r="R123" s="1">
        <f>IFERROR(IF(AND('1.1 Alternativ A'!S245&gt;=70,'1.1 Alternativ A'!S245&lt;200),'2.1 Skjult ventetid person A'!R55,0),0)</f>
        <v>0</v>
      </c>
      <c r="S123" s="1">
        <f>IFERROR(IF(AND('1.1 Alternativ A'!T245&gt;=70,'1.1 Alternativ A'!T245&lt;200),'2.1 Skjult ventetid person A'!S55,0),0)</f>
        <v>0</v>
      </c>
      <c r="T123" s="1">
        <f>IFERROR(IF(AND('1.1 Alternativ A'!U245&gt;=70,'1.1 Alternativ A'!U245&lt;200),'2.1 Skjult ventetid person A'!T55,0),0)</f>
        <v>0</v>
      </c>
      <c r="U123" s="1">
        <f>IFERROR(IF(AND('1.1 Alternativ A'!V245&gt;=70,'1.1 Alternativ A'!V245&lt;200),'2.1 Skjult ventetid person A'!U55,0),0)</f>
        <v>0</v>
      </c>
      <c r="V123" s="1">
        <f>IFERROR(IF(AND('1.1 Alternativ A'!W245&gt;=70,'1.1 Alternativ A'!W245&lt;200),'2.1 Skjult ventetid person A'!V55,0),0)</f>
        <v>0</v>
      </c>
      <c r="W123" s="1">
        <f>IFERROR(IF(AND('1.1 Alternativ A'!X245&gt;=70,'1.1 Alternativ A'!X245&lt;200),'2.1 Skjult ventetid person A'!W55,0),0)</f>
        <v>0</v>
      </c>
      <c r="X123" s="1">
        <f>IFERROR(IF(AND('1.1 Alternativ A'!Y245&gt;=70,'1.1 Alternativ A'!Y245&lt;200),'2.1 Skjult ventetid person A'!X55,0),0)</f>
        <v>0</v>
      </c>
      <c r="Y123" s="1">
        <f>IFERROR(IF(AND('1.1 Alternativ A'!Z245&gt;=70,'1.1 Alternativ A'!Z245&lt;200),'2.1 Skjult ventetid person A'!Y55,0),0)</f>
        <v>0</v>
      </c>
      <c r="Z123" s="1">
        <f>IFERROR(IF(AND('1.1 Alternativ A'!AA245&gt;=70,'1.1 Alternativ A'!AA245&lt;200),'2.1 Skjult ventetid person A'!Z55,0),0)</f>
        <v>0</v>
      </c>
      <c r="AA123" s="1">
        <f>IFERROR(IF(AND('1.1 Alternativ A'!AB245&gt;=70,'1.1 Alternativ A'!AB245&lt;200),'2.1 Skjult ventetid person A'!AA55,0),0)</f>
        <v>0</v>
      </c>
      <c r="AB123" s="1">
        <f>IFERROR(IF(AND('1.1 Alternativ A'!AC245&gt;=70,'1.1 Alternativ A'!AC245&lt;200),'2.1 Skjult ventetid person A'!AB55,0),0)</f>
        <v>0</v>
      </c>
      <c r="AC123" s="1">
        <f>IFERROR(IF(AND('1.1 Alternativ A'!AD245&gt;=70,'1.1 Alternativ A'!AD245&lt;200),'2.1 Skjult ventetid person A'!AC55,0),0)</f>
        <v>0</v>
      </c>
      <c r="AD123" s="1">
        <f>IFERROR(IF(AND('1.1 Alternativ A'!AE245&gt;=70,'1.1 Alternativ A'!AE245&lt;200),'2.1 Skjult ventetid person A'!AD55,0),0)</f>
        <v>0</v>
      </c>
      <c r="AE123" s="1">
        <f>IFERROR(IF(AND('1.1 Alternativ A'!AF245&gt;=70,'1.1 Alternativ A'!AF245&lt;200),'2.1 Skjult ventetid person A'!AE55,0),0)</f>
        <v>0</v>
      </c>
      <c r="AF123" s="1">
        <f>IFERROR(IF(AND('1.1 Alternativ A'!AG245&gt;=70,'1.1 Alternativ A'!AG245&lt;200),'2.1 Skjult ventetid person A'!AF55,0),0)</f>
        <v>0</v>
      </c>
    </row>
    <row r="124" spans="2:32" x14ac:dyDescent="0.2">
      <c r="B124" s="1" t="str">
        <f ca="1">IF(OFFSET('1.1 Alternativ A'!$E$19,0,ROW()-ROW($B$114))&gt;0,OFFSET('1.1 Alternativ A'!$E$19,0,ROW()-ROW($B$114)),"")</f>
        <v/>
      </c>
      <c r="C124" s="1">
        <f>IFERROR(IF(AND('1.1 Alternativ A'!D246&gt;=70,'1.1 Alternativ A'!D246&lt;200),'2.1 Skjult ventetid person A'!C56,0),0)</f>
        <v>0</v>
      </c>
      <c r="D124" s="1">
        <f>IFERROR(IF(AND('1.1 Alternativ A'!E246&gt;=70,'1.1 Alternativ A'!E246&lt;200),'2.1 Skjult ventetid person A'!D56,0),0)</f>
        <v>0</v>
      </c>
      <c r="E124" s="1">
        <f>IFERROR(IF(AND('1.1 Alternativ A'!F246&gt;=70,'1.1 Alternativ A'!F246&lt;200),'2.1 Skjult ventetid person A'!E56,0),0)</f>
        <v>0</v>
      </c>
      <c r="F124" s="1">
        <f>IFERROR(IF(AND('1.1 Alternativ A'!G246&gt;=70,'1.1 Alternativ A'!G246&lt;200),'2.1 Skjult ventetid person A'!F56,0),0)</f>
        <v>0</v>
      </c>
      <c r="G124" s="1">
        <f>IFERROR(IF(AND('1.1 Alternativ A'!H246&gt;=70,'1.1 Alternativ A'!H246&lt;200),'2.1 Skjult ventetid person A'!G56,0),0)</f>
        <v>0</v>
      </c>
      <c r="H124" s="1">
        <f>IFERROR(IF(AND('1.1 Alternativ A'!I246&gt;=70,'1.1 Alternativ A'!I246&lt;200),'2.1 Skjult ventetid person A'!H56,0),0)</f>
        <v>0</v>
      </c>
      <c r="I124" s="1">
        <f>IFERROR(IF(AND('1.1 Alternativ A'!J246&gt;=70,'1.1 Alternativ A'!J246&lt;200),'2.1 Skjult ventetid person A'!I56,0),0)</f>
        <v>0</v>
      </c>
      <c r="J124" s="1">
        <f>IFERROR(IF(AND('1.1 Alternativ A'!K246&gt;=70,'1.1 Alternativ A'!K246&lt;200),'2.1 Skjult ventetid person A'!J56,0),0)</f>
        <v>0</v>
      </c>
      <c r="K124" s="1">
        <f>IFERROR(IF(AND('1.1 Alternativ A'!L246&gt;=70,'1.1 Alternativ A'!L246&lt;200),'2.1 Skjult ventetid person A'!K56,0),0)</f>
        <v>0</v>
      </c>
      <c r="L124" s="1">
        <f>IFERROR(IF(AND('1.1 Alternativ A'!M246&gt;=70,'1.1 Alternativ A'!M246&lt;200),'2.1 Skjult ventetid person A'!L56,0),0)</f>
        <v>0</v>
      </c>
      <c r="M124" s="1">
        <f>IFERROR(IF(AND('1.1 Alternativ A'!N246&gt;=70,'1.1 Alternativ A'!N246&lt;200),'2.1 Skjult ventetid person A'!M56,0),0)</f>
        <v>0</v>
      </c>
      <c r="N124" s="1">
        <f>IFERROR(IF(AND('1.1 Alternativ A'!O246&gt;=70,'1.1 Alternativ A'!O246&lt;200),'2.1 Skjult ventetid person A'!N56,0),0)</f>
        <v>0</v>
      </c>
      <c r="O124" s="1">
        <f>IFERROR(IF(AND('1.1 Alternativ A'!P246&gt;=70,'1.1 Alternativ A'!P246&lt;200),'2.1 Skjult ventetid person A'!O56,0),0)</f>
        <v>0</v>
      </c>
      <c r="P124" s="1">
        <f>IFERROR(IF(AND('1.1 Alternativ A'!Q246&gt;=70,'1.1 Alternativ A'!Q246&lt;200),'2.1 Skjult ventetid person A'!P56,0),0)</f>
        <v>0</v>
      </c>
      <c r="Q124" s="1">
        <f>IFERROR(IF(AND('1.1 Alternativ A'!R246&gt;=70,'1.1 Alternativ A'!R246&lt;200),'2.1 Skjult ventetid person A'!Q56,0),0)</f>
        <v>0</v>
      </c>
      <c r="R124" s="1">
        <f>IFERROR(IF(AND('1.1 Alternativ A'!S246&gt;=70,'1.1 Alternativ A'!S246&lt;200),'2.1 Skjult ventetid person A'!R56,0),0)</f>
        <v>0</v>
      </c>
      <c r="S124" s="1">
        <f>IFERROR(IF(AND('1.1 Alternativ A'!T246&gt;=70,'1.1 Alternativ A'!T246&lt;200),'2.1 Skjult ventetid person A'!S56,0),0)</f>
        <v>0</v>
      </c>
      <c r="T124" s="1">
        <f>IFERROR(IF(AND('1.1 Alternativ A'!U246&gt;=70,'1.1 Alternativ A'!U246&lt;200),'2.1 Skjult ventetid person A'!T56,0),0)</f>
        <v>0</v>
      </c>
      <c r="U124" s="1">
        <f>IFERROR(IF(AND('1.1 Alternativ A'!V246&gt;=70,'1.1 Alternativ A'!V246&lt;200),'2.1 Skjult ventetid person A'!U56,0),0)</f>
        <v>0</v>
      </c>
      <c r="V124" s="1">
        <f>IFERROR(IF(AND('1.1 Alternativ A'!W246&gt;=70,'1.1 Alternativ A'!W246&lt;200),'2.1 Skjult ventetid person A'!V56,0),0)</f>
        <v>0</v>
      </c>
      <c r="W124" s="1">
        <f>IFERROR(IF(AND('1.1 Alternativ A'!X246&gt;=70,'1.1 Alternativ A'!X246&lt;200),'2.1 Skjult ventetid person A'!W56,0),0)</f>
        <v>0</v>
      </c>
      <c r="X124" s="1">
        <f>IFERROR(IF(AND('1.1 Alternativ A'!Y246&gt;=70,'1.1 Alternativ A'!Y246&lt;200),'2.1 Skjult ventetid person A'!X56,0),0)</f>
        <v>0</v>
      </c>
      <c r="Y124" s="1">
        <f>IFERROR(IF(AND('1.1 Alternativ A'!Z246&gt;=70,'1.1 Alternativ A'!Z246&lt;200),'2.1 Skjult ventetid person A'!Y56,0),0)</f>
        <v>0</v>
      </c>
      <c r="Z124" s="1">
        <f>IFERROR(IF(AND('1.1 Alternativ A'!AA246&gt;=70,'1.1 Alternativ A'!AA246&lt;200),'2.1 Skjult ventetid person A'!Z56,0),0)</f>
        <v>0</v>
      </c>
      <c r="AA124" s="1">
        <f>IFERROR(IF(AND('1.1 Alternativ A'!AB246&gt;=70,'1.1 Alternativ A'!AB246&lt;200),'2.1 Skjult ventetid person A'!AA56,0),0)</f>
        <v>0</v>
      </c>
      <c r="AB124" s="1">
        <f>IFERROR(IF(AND('1.1 Alternativ A'!AC246&gt;=70,'1.1 Alternativ A'!AC246&lt;200),'2.1 Skjult ventetid person A'!AB56,0),0)</f>
        <v>0</v>
      </c>
      <c r="AC124" s="1">
        <f>IFERROR(IF(AND('1.1 Alternativ A'!AD246&gt;=70,'1.1 Alternativ A'!AD246&lt;200),'2.1 Skjult ventetid person A'!AC56,0),0)</f>
        <v>0</v>
      </c>
      <c r="AD124" s="1">
        <f>IFERROR(IF(AND('1.1 Alternativ A'!AE246&gt;=70,'1.1 Alternativ A'!AE246&lt;200),'2.1 Skjult ventetid person A'!AD56,0),0)</f>
        <v>0</v>
      </c>
      <c r="AE124" s="1">
        <f>IFERROR(IF(AND('1.1 Alternativ A'!AF246&gt;=70,'1.1 Alternativ A'!AF246&lt;200),'2.1 Skjult ventetid person A'!AE56,0),0)</f>
        <v>0</v>
      </c>
      <c r="AF124" s="1">
        <f>IFERROR(IF(AND('1.1 Alternativ A'!AG246&gt;=70,'1.1 Alternativ A'!AG246&lt;200),'2.1 Skjult ventetid person A'!AF56,0),0)</f>
        <v>0</v>
      </c>
    </row>
    <row r="125" spans="2:32" x14ac:dyDescent="0.2">
      <c r="B125" s="1" t="str">
        <f ca="1">IF(OFFSET('1.1 Alternativ A'!$E$19,0,ROW()-ROW($B$114))&gt;0,OFFSET('1.1 Alternativ A'!$E$19,0,ROW()-ROW($B$114)),"")</f>
        <v/>
      </c>
      <c r="C125" s="1">
        <f>IFERROR(IF(AND('1.1 Alternativ A'!D247&gt;=70,'1.1 Alternativ A'!D247&lt;200),'2.1 Skjult ventetid person A'!C57,0),0)</f>
        <v>0</v>
      </c>
      <c r="D125" s="1">
        <f>IFERROR(IF(AND('1.1 Alternativ A'!E247&gt;=70,'1.1 Alternativ A'!E247&lt;200),'2.1 Skjult ventetid person A'!D57,0),0)</f>
        <v>0</v>
      </c>
      <c r="E125" s="1">
        <f>IFERROR(IF(AND('1.1 Alternativ A'!F247&gt;=70,'1.1 Alternativ A'!F247&lt;200),'2.1 Skjult ventetid person A'!E57,0),0)</f>
        <v>0</v>
      </c>
      <c r="F125" s="1">
        <f>IFERROR(IF(AND('1.1 Alternativ A'!G247&gt;=70,'1.1 Alternativ A'!G247&lt;200),'2.1 Skjult ventetid person A'!F57,0),0)</f>
        <v>0</v>
      </c>
      <c r="G125" s="1">
        <f>IFERROR(IF(AND('1.1 Alternativ A'!H247&gt;=70,'1.1 Alternativ A'!H247&lt;200),'2.1 Skjult ventetid person A'!G57,0),0)</f>
        <v>0</v>
      </c>
      <c r="H125" s="1">
        <f>IFERROR(IF(AND('1.1 Alternativ A'!I247&gt;=70,'1.1 Alternativ A'!I247&lt;200),'2.1 Skjult ventetid person A'!H57,0),0)</f>
        <v>0</v>
      </c>
      <c r="I125" s="1">
        <f>IFERROR(IF(AND('1.1 Alternativ A'!J247&gt;=70,'1.1 Alternativ A'!J247&lt;200),'2.1 Skjult ventetid person A'!I57,0),0)</f>
        <v>0</v>
      </c>
      <c r="J125" s="1">
        <f>IFERROR(IF(AND('1.1 Alternativ A'!K247&gt;=70,'1.1 Alternativ A'!K247&lt;200),'2.1 Skjult ventetid person A'!J57,0),0)</f>
        <v>0</v>
      </c>
      <c r="K125" s="1">
        <f>IFERROR(IF(AND('1.1 Alternativ A'!L247&gt;=70,'1.1 Alternativ A'!L247&lt;200),'2.1 Skjult ventetid person A'!K57,0),0)</f>
        <v>0</v>
      </c>
      <c r="L125" s="1">
        <f>IFERROR(IF(AND('1.1 Alternativ A'!M247&gt;=70,'1.1 Alternativ A'!M247&lt;200),'2.1 Skjult ventetid person A'!L57,0),0)</f>
        <v>0</v>
      </c>
      <c r="M125" s="1">
        <f>IFERROR(IF(AND('1.1 Alternativ A'!N247&gt;=70,'1.1 Alternativ A'!N247&lt;200),'2.1 Skjult ventetid person A'!M57,0),0)</f>
        <v>0</v>
      </c>
      <c r="N125" s="1">
        <f>IFERROR(IF(AND('1.1 Alternativ A'!O247&gt;=70,'1.1 Alternativ A'!O247&lt;200),'2.1 Skjult ventetid person A'!N57,0),0)</f>
        <v>0</v>
      </c>
      <c r="O125" s="1">
        <f>IFERROR(IF(AND('1.1 Alternativ A'!P247&gt;=70,'1.1 Alternativ A'!P247&lt;200),'2.1 Skjult ventetid person A'!O57,0),0)</f>
        <v>0</v>
      </c>
      <c r="P125" s="1">
        <f>IFERROR(IF(AND('1.1 Alternativ A'!Q247&gt;=70,'1.1 Alternativ A'!Q247&lt;200),'2.1 Skjult ventetid person A'!P57,0),0)</f>
        <v>0</v>
      </c>
      <c r="Q125" s="1">
        <f>IFERROR(IF(AND('1.1 Alternativ A'!R247&gt;=70,'1.1 Alternativ A'!R247&lt;200),'2.1 Skjult ventetid person A'!Q57,0),0)</f>
        <v>0</v>
      </c>
      <c r="R125" s="1">
        <f>IFERROR(IF(AND('1.1 Alternativ A'!S247&gt;=70,'1.1 Alternativ A'!S247&lt;200),'2.1 Skjult ventetid person A'!R57,0),0)</f>
        <v>0</v>
      </c>
      <c r="S125" s="1">
        <f>IFERROR(IF(AND('1.1 Alternativ A'!T247&gt;=70,'1.1 Alternativ A'!T247&lt;200),'2.1 Skjult ventetid person A'!S57,0),0)</f>
        <v>0</v>
      </c>
      <c r="T125" s="1">
        <f>IFERROR(IF(AND('1.1 Alternativ A'!U247&gt;=70,'1.1 Alternativ A'!U247&lt;200),'2.1 Skjult ventetid person A'!T57,0),0)</f>
        <v>0</v>
      </c>
      <c r="U125" s="1">
        <f>IFERROR(IF(AND('1.1 Alternativ A'!V247&gt;=70,'1.1 Alternativ A'!V247&lt;200),'2.1 Skjult ventetid person A'!U57,0),0)</f>
        <v>0</v>
      </c>
      <c r="V125" s="1">
        <f>IFERROR(IF(AND('1.1 Alternativ A'!W247&gt;=70,'1.1 Alternativ A'!W247&lt;200),'2.1 Skjult ventetid person A'!V57,0),0)</f>
        <v>0</v>
      </c>
      <c r="W125" s="1">
        <f>IFERROR(IF(AND('1.1 Alternativ A'!X247&gt;=70,'1.1 Alternativ A'!X247&lt;200),'2.1 Skjult ventetid person A'!W57,0),0)</f>
        <v>0</v>
      </c>
      <c r="X125" s="1">
        <f>IFERROR(IF(AND('1.1 Alternativ A'!Y247&gt;=70,'1.1 Alternativ A'!Y247&lt;200),'2.1 Skjult ventetid person A'!X57,0),0)</f>
        <v>0</v>
      </c>
      <c r="Y125" s="1">
        <f>IFERROR(IF(AND('1.1 Alternativ A'!Z247&gt;=70,'1.1 Alternativ A'!Z247&lt;200),'2.1 Skjult ventetid person A'!Y57,0),0)</f>
        <v>0</v>
      </c>
      <c r="Z125" s="1">
        <f>IFERROR(IF(AND('1.1 Alternativ A'!AA247&gt;=70,'1.1 Alternativ A'!AA247&lt;200),'2.1 Skjult ventetid person A'!Z57,0),0)</f>
        <v>0</v>
      </c>
      <c r="AA125" s="1">
        <f>IFERROR(IF(AND('1.1 Alternativ A'!AB247&gt;=70,'1.1 Alternativ A'!AB247&lt;200),'2.1 Skjult ventetid person A'!AA57,0),0)</f>
        <v>0</v>
      </c>
      <c r="AB125" s="1">
        <f>IFERROR(IF(AND('1.1 Alternativ A'!AC247&gt;=70,'1.1 Alternativ A'!AC247&lt;200),'2.1 Skjult ventetid person A'!AB57,0),0)</f>
        <v>0</v>
      </c>
      <c r="AC125" s="1">
        <f>IFERROR(IF(AND('1.1 Alternativ A'!AD247&gt;=70,'1.1 Alternativ A'!AD247&lt;200),'2.1 Skjult ventetid person A'!AC57,0),0)</f>
        <v>0</v>
      </c>
      <c r="AD125" s="1">
        <f>IFERROR(IF(AND('1.1 Alternativ A'!AE247&gt;=70,'1.1 Alternativ A'!AE247&lt;200),'2.1 Skjult ventetid person A'!AD57,0),0)</f>
        <v>0</v>
      </c>
      <c r="AE125" s="1">
        <f>IFERROR(IF(AND('1.1 Alternativ A'!AF247&gt;=70,'1.1 Alternativ A'!AF247&lt;200),'2.1 Skjult ventetid person A'!AE57,0),0)</f>
        <v>0</v>
      </c>
      <c r="AF125" s="1">
        <f>IFERROR(IF(AND('1.1 Alternativ A'!AG247&gt;=70,'1.1 Alternativ A'!AG247&lt;200),'2.1 Skjult ventetid person A'!AF57,0),0)</f>
        <v>0</v>
      </c>
    </row>
    <row r="126" spans="2:32" x14ac:dyDescent="0.2">
      <c r="B126" s="1" t="str">
        <f ca="1">IF(OFFSET('1.1 Alternativ A'!$E$19,0,ROW()-ROW($B$114))&gt;0,OFFSET('1.1 Alternativ A'!$E$19,0,ROW()-ROW($B$114)),"")</f>
        <v/>
      </c>
      <c r="C126" s="1">
        <f>IFERROR(IF(AND('1.1 Alternativ A'!D248&gt;=70,'1.1 Alternativ A'!D248&lt;200),'2.1 Skjult ventetid person A'!C58,0),0)</f>
        <v>0</v>
      </c>
      <c r="D126" s="1">
        <f>IFERROR(IF(AND('1.1 Alternativ A'!E248&gt;=70,'1.1 Alternativ A'!E248&lt;200),'2.1 Skjult ventetid person A'!D58,0),0)</f>
        <v>0</v>
      </c>
      <c r="E126" s="1">
        <f>IFERROR(IF(AND('1.1 Alternativ A'!F248&gt;=70,'1.1 Alternativ A'!F248&lt;200),'2.1 Skjult ventetid person A'!E58,0),0)</f>
        <v>0</v>
      </c>
      <c r="F126" s="1">
        <f>IFERROR(IF(AND('1.1 Alternativ A'!G248&gt;=70,'1.1 Alternativ A'!G248&lt;200),'2.1 Skjult ventetid person A'!F58,0),0)</f>
        <v>0</v>
      </c>
      <c r="G126" s="1">
        <f>IFERROR(IF(AND('1.1 Alternativ A'!H248&gt;=70,'1.1 Alternativ A'!H248&lt;200),'2.1 Skjult ventetid person A'!G58,0),0)</f>
        <v>0</v>
      </c>
      <c r="H126" s="1">
        <f>IFERROR(IF(AND('1.1 Alternativ A'!I248&gt;=70,'1.1 Alternativ A'!I248&lt;200),'2.1 Skjult ventetid person A'!H58,0),0)</f>
        <v>0</v>
      </c>
      <c r="I126" s="1">
        <f>IFERROR(IF(AND('1.1 Alternativ A'!J248&gt;=70,'1.1 Alternativ A'!J248&lt;200),'2.1 Skjult ventetid person A'!I58,0),0)</f>
        <v>0</v>
      </c>
      <c r="J126" s="1">
        <f>IFERROR(IF(AND('1.1 Alternativ A'!K248&gt;=70,'1.1 Alternativ A'!K248&lt;200),'2.1 Skjult ventetid person A'!J58,0),0)</f>
        <v>0</v>
      </c>
      <c r="K126" s="1">
        <f>IFERROR(IF(AND('1.1 Alternativ A'!L248&gt;=70,'1.1 Alternativ A'!L248&lt;200),'2.1 Skjult ventetid person A'!K58,0),0)</f>
        <v>0</v>
      </c>
      <c r="L126" s="1">
        <f>IFERROR(IF(AND('1.1 Alternativ A'!M248&gt;=70,'1.1 Alternativ A'!M248&lt;200),'2.1 Skjult ventetid person A'!L58,0),0)</f>
        <v>0</v>
      </c>
      <c r="M126" s="1">
        <f>IFERROR(IF(AND('1.1 Alternativ A'!N248&gt;=70,'1.1 Alternativ A'!N248&lt;200),'2.1 Skjult ventetid person A'!M58,0),0)</f>
        <v>0</v>
      </c>
      <c r="N126" s="1">
        <f>IFERROR(IF(AND('1.1 Alternativ A'!O248&gt;=70,'1.1 Alternativ A'!O248&lt;200),'2.1 Skjult ventetid person A'!N58,0),0)</f>
        <v>0</v>
      </c>
      <c r="O126" s="1">
        <f>IFERROR(IF(AND('1.1 Alternativ A'!P248&gt;=70,'1.1 Alternativ A'!P248&lt;200),'2.1 Skjult ventetid person A'!O58,0),0)</f>
        <v>0</v>
      </c>
      <c r="P126" s="1">
        <f>IFERROR(IF(AND('1.1 Alternativ A'!Q248&gt;=70,'1.1 Alternativ A'!Q248&lt;200),'2.1 Skjult ventetid person A'!P58,0),0)</f>
        <v>0</v>
      </c>
      <c r="Q126" s="1">
        <f>IFERROR(IF(AND('1.1 Alternativ A'!R248&gt;=70,'1.1 Alternativ A'!R248&lt;200),'2.1 Skjult ventetid person A'!Q58,0),0)</f>
        <v>0</v>
      </c>
      <c r="R126" s="1">
        <f>IFERROR(IF(AND('1.1 Alternativ A'!S248&gt;=70,'1.1 Alternativ A'!S248&lt;200),'2.1 Skjult ventetid person A'!R58,0),0)</f>
        <v>0</v>
      </c>
      <c r="S126" s="1">
        <f>IFERROR(IF(AND('1.1 Alternativ A'!T248&gt;=70,'1.1 Alternativ A'!T248&lt;200),'2.1 Skjult ventetid person A'!S58,0),0)</f>
        <v>0</v>
      </c>
      <c r="T126" s="1">
        <f>IFERROR(IF(AND('1.1 Alternativ A'!U248&gt;=70,'1.1 Alternativ A'!U248&lt;200),'2.1 Skjult ventetid person A'!T58,0),0)</f>
        <v>0</v>
      </c>
      <c r="U126" s="1">
        <f>IFERROR(IF(AND('1.1 Alternativ A'!V248&gt;=70,'1.1 Alternativ A'!V248&lt;200),'2.1 Skjult ventetid person A'!U58,0),0)</f>
        <v>0</v>
      </c>
      <c r="V126" s="1">
        <f>IFERROR(IF(AND('1.1 Alternativ A'!W248&gt;=70,'1.1 Alternativ A'!W248&lt;200),'2.1 Skjult ventetid person A'!V58,0),0)</f>
        <v>0</v>
      </c>
      <c r="W126" s="1">
        <f>IFERROR(IF(AND('1.1 Alternativ A'!X248&gt;=70,'1.1 Alternativ A'!X248&lt;200),'2.1 Skjult ventetid person A'!W58,0),0)</f>
        <v>0</v>
      </c>
      <c r="X126" s="1">
        <f>IFERROR(IF(AND('1.1 Alternativ A'!Y248&gt;=70,'1.1 Alternativ A'!Y248&lt;200),'2.1 Skjult ventetid person A'!X58,0),0)</f>
        <v>0</v>
      </c>
      <c r="Y126" s="1">
        <f>IFERROR(IF(AND('1.1 Alternativ A'!Z248&gt;=70,'1.1 Alternativ A'!Z248&lt;200),'2.1 Skjult ventetid person A'!Y58,0),0)</f>
        <v>0</v>
      </c>
      <c r="Z126" s="1">
        <f>IFERROR(IF(AND('1.1 Alternativ A'!AA248&gt;=70,'1.1 Alternativ A'!AA248&lt;200),'2.1 Skjult ventetid person A'!Z58,0),0)</f>
        <v>0</v>
      </c>
      <c r="AA126" s="1">
        <f>IFERROR(IF(AND('1.1 Alternativ A'!AB248&gt;=70,'1.1 Alternativ A'!AB248&lt;200),'2.1 Skjult ventetid person A'!AA58,0),0)</f>
        <v>0</v>
      </c>
      <c r="AB126" s="1">
        <f>IFERROR(IF(AND('1.1 Alternativ A'!AC248&gt;=70,'1.1 Alternativ A'!AC248&lt;200),'2.1 Skjult ventetid person A'!AB58,0),0)</f>
        <v>0</v>
      </c>
      <c r="AC126" s="1">
        <f>IFERROR(IF(AND('1.1 Alternativ A'!AD248&gt;=70,'1.1 Alternativ A'!AD248&lt;200),'2.1 Skjult ventetid person A'!AC58,0),0)</f>
        <v>0</v>
      </c>
      <c r="AD126" s="1">
        <f>IFERROR(IF(AND('1.1 Alternativ A'!AE248&gt;=70,'1.1 Alternativ A'!AE248&lt;200),'2.1 Skjult ventetid person A'!AD58,0),0)</f>
        <v>0</v>
      </c>
      <c r="AE126" s="1">
        <f>IFERROR(IF(AND('1.1 Alternativ A'!AF248&gt;=70,'1.1 Alternativ A'!AF248&lt;200),'2.1 Skjult ventetid person A'!AE58,0),0)</f>
        <v>0</v>
      </c>
      <c r="AF126" s="1">
        <f>IFERROR(IF(AND('1.1 Alternativ A'!AG248&gt;=70,'1.1 Alternativ A'!AG248&lt;200),'2.1 Skjult ventetid person A'!AF58,0),0)</f>
        <v>0</v>
      </c>
    </row>
    <row r="127" spans="2:32" x14ac:dyDescent="0.2">
      <c r="B127" s="1" t="str">
        <f ca="1">IF(OFFSET('1.1 Alternativ A'!$E$19,0,ROW()-ROW($B$114))&gt;0,OFFSET('1.1 Alternativ A'!$E$19,0,ROW()-ROW($B$114)),"")</f>
        <v/>
      </c>
      <c r="C127" s="1">
        <f>IFERROR(IF(AND('1.1 Alternativ A'!D249&gt;=70,'1.1 Alternativ A'!D249&lt;200),'2.1 Skjult ventetid person A'!C59,0),0)</f>
        <v>0</v>
      </c>
      <c r="D127" s="1">
        <f>IFERROR(IF(AND('1.1 Alternativ A'!E249&gt;=70,'1.1 Alternativ A'!E249&lt;200),'2.1 Skjult ventetid person A'!D59,0),0)</f>
        <v>0</v>
      </c>
      <c r="E127" s="1">
        <f>IFERROR(IF(AND('1.1 Alternativ A'!F249&gt;=70,'1.1 Alternativ A'!F249&lt;200),'2.1 Skjult ventetid person A'!E59,0),0)</f>
        <v>0</v>
      </c>
      <c r="F127" s="1">
        <f>IFERROR(IF(AND('1.1 Alternativ A'!G249&gt;=70,'1.1 Alternativ A'!G249&lt;200),'2.1 Skjult ventetid person A'!F59,0),0)</f>
        <v>0</v>
      </c>
      <c r="G127" s="1">
        <f>IFERROR(IF(AND('1.1 Alternativ A'!H249&gt;=70,'1.1 Alternativ A'!H249&lt;200),'2.1 Skjult ventetid person A'!G59,0),0)</f>
        <v>0</v>
      </c>
      <c r="H127" s="1">
        <f>IFERROR(IF(AND('1.1 Alternativ A'!I249&gt;=70,'1.1 Alternativ A'!I249&lt;200),'2.1 Skjult ventetid person A'!H59,0),0)</f>
        <v>0</v>
      </c>
      <c r="I127" s="1">
        <f>IFERROR(IF(AND('1.1 Alternativ A'!J249&gt;=70,'1.1 Alternativ A'!J249&lt;200),'2.1 Skjult ventetid person A'!I59,0),0)</f>
        <v>0</v>
      </c>
      <c r="J127" s="1">
        <f>IFERROR(IF(AND('1.1 Alternativ A'!K249&gt;=70,'1.1 Alternativ A'!K249&lt;200),'2.1 Skjult ventetid person A'!J59,0),0)</f>
        <v>0</v>
      </c>
      <c r="K127" s="1">
        <f>IFERROR(IF(AND('1.1 Alternativ A'!L249&gt;=70,'1.1 Alternativ A'!L249&lt;200),'2.1 Skjult ventetid person A'!K59,0),0)</f>
        <v>0</v>
      </c>
      <c r="L127" s="1">
        <f>IFERROR(IF(AND('1.1 Alternativ A'!M249&gt;=70,'1.1 Alternativ A'!M249&lt;200),'2.1 Skjult ventetid person A'!L59,0),0)</f>
        <v>0</v>
      </c>
      <c r="M127" s="1">
        <f>IFERROR(IF(AND('1.1 Alternativ A'!N249&gt;=70,'1.1 Alternativ A'!N249&lt;200),'2.1 Skjult ventetid person A'!M59,0),0)</f>
        <v>0</v>
      </c>
      <c r="N127" s="1">
        <f>IFERROR(IF(AND('1.1 Alternativ A'!O249&gt;=70,'1.1 Alternativ A'!O249&lt;200),'2.1 Skjult ventetid person A'!N59,0),0)</f>
        <v>0</v>
      </c>
      <c r="O127" s="1">
        <f>IFERROR(IF(AND('1.1 Alternativ A'!P249&gt;=70,'1.1 Alternativ A'!P249&lt;200),'2.1 Skjult ventetid person A'!O59,0),0)</f>
        <v>0</v>
      </c>
      <c r="P127" s="1">
        <f>IFERROR(IF(AND('1.1 Alternativ A'!Q249&gt;=70,'1.1 Alternativ A'!Q249&lt;200),'2.1 Skjult ventetid person A'!P59,0),0)</f>
        <v>0</v>
      </c>
      <c r="Q127" s="1">
        <f>IFERROR(IF(AND('1.1 Alternativ A'!R249&gt;=70,'1.1 Alternativ A'!R249&lt;200),'2.1 Skjult ventetid person A'!Q59,0),0)</f>
        <v>0</v>
      </c>
      <c r="R127" s="1">
        <f>IFERROR(IF(AND('1.1 Alternativ A'!S249&gt;=70,'1.1 Alternativ A'!S249&lt;200),'2.1 Skjult ventetid person A'!R59,0),0)</f>
        <v>0</v>
      </c>
      <c r="S127" s="1">
        <f>IFERROR(IF(AND('1.1 Alternativ A'!T249&gt;=70,'1.1 Alternativ A'!T249&lt;200),'2.1 Skjult ventetid person A'!S59,0),0)</f>
        <v>0</v>
      </c>
      <c r="T127" s="1">
        <f>IFERROR(IF(AND('1.1 Alternativ A'!U249&gt;=70,'1.1 Alternativ A'!U249&lt;200),'2.1 Skjult ventetid person A'!T59,0),0)</f>
        <v>0</v>
      </c>
      <c r="U127" s="1">
        <f>IFERROR(IF(AND('1.1 Alternativ A'!V249&gt;=70,'1.1 Alternativ A'!V249&lt;200),'2.1 Skjult ventetid person A'!U59,0),0)</f>
        <v>0</v>
      </c>
      <c r="V127" s="1">
        <f>IFERROR(IF(AND('1.1 Alternativ A'!W249&gt;=70,'1.1 Alternativ A'!W249&lt;200),'2.1 Skjult ventetid person A'!V59,0),0)</f>
        <v>0</v>
      </c>
      <c r="W127" s="1">
        <f>IFERROR(IF(AND('1.1 Alternativ A'!X249&gt;=70,'1.1 Alternativ A'!X249&lt;200),'2.1 Skjult ventetid person A'!W59,0),0)</f>
        <v>0</v>
      </c>
      <c r="X127" s="1">
        <f>IFERROR(IF(AND('1.1 Alternativ A'!Y249&gt;=70,'1.1 Alternativ A'!Y249&lt;200),'2.1 Skjult ventetid person A'!X59,0),0)</f>
        <v>0</v>
      </c>
      <c r="Y127" s="1">
        <f>IFERROR(IF(AND('1.1 Alternativ A'!Z249&gt;=70,'1.1 Alternativ A'!Z249&lt;200),'2.1 Skjult ventetid person A'!Y59,0),0)</f>
        <v>0</v>
      </c>
      <c r="Z127" s="1">
        <f>IFERROR(IF(AND('1.1 Alternativ A'!AA249&gt;=70,'1.1 Alternativ A'!AA249&lt;200),'2.1 Skjult ventetid person A'!Z59,0),0)</f>
        <v>0</v>
      </c>
      <c r="AA127" s="1">
        <f>IFERROR(IF(AND('1.1 Alternativ A'!AB249&gt;=70,'1.1 Alternativ A'!AB249&lt;200),'2.1 Skjult ventetid person A'!AA59,0),0)</f>
        <v>0</v>
      </c>
      <c r="AB127" s="1">
        <f>IFERROR(IF(AND('1.1 Alternativ A'!AC249&gt;=70,'1.1 Alternativ A'!AC249&lt;200),'2.1 Skjult ventetid person A'!AB59,0),0)</f>
        <v>0</v>
      </c>
      <c r="AC127" s="1">
        <f>IFERROR(IF(AND('1.1 Alternativ A'!AD249&gt;=70,'1.1 Alternativ A'!AD249&lt;200),'2.1 Skjult ventetid person A'!AC59,0),0)</f>
        <v>0</v>
      </c>
      <c r="AD127" s="1">
        <f>IFERROR(IF(AND('1.1 Alternativ A'!AE249&gt;=70,'1.1 Alternativ A'!AE249&lt;200),'2.1 Skjult ventetid person A'!AD59,0),0)</f>
        <v>0</v>
      </c>
      <c r="AE127" s="1">
        <f>IFERROR(IF(AND('1.1 Alternativ A'!AF249&gt;=70,'1.1 Alternativ A'!AF249&lt;200),'2.1 Skjult ventetid person A'!AE59,0),0)</f>
        <v>0</v>
      </c>
      <c r="AF127" s="1">
        <f>IFERROR(IF(AND('1.1 Alternativ A'!AG249&gt;=70,'1.1 Alternativ A'!AG249&lt;200),'2.1 Skjult ventetid person A'!AF59,0),0)</f>
        <v>0</v>
      </c>
    </row>
    <row r="128" spans="2:32" x14ac:dyDescent="0.2">
      <c r="B128" s="1" t="str">
        <f ca="1">IF(OFFSET('1.1 Alternativ A'!$E$19,0,ROW()-ROW($B$114))&gt;0,OFFSET('1.1 Alternativ A'!$E$19,0,ROW()-ROW($B$114)),"")</f>
        <v/>
      </c>
      <c r="C128" s="1">
        <f>IFERROR(IF(AND('1.1 Alternativ A'!D250&gt;=70,'1.1 Alternativ A'!D250&lt;200),'2.1 Skjult ventetid person A'!C60,0),0)</f>
        <v>0</v>
      </c>
      <c r="D128" s="1">
        <f>IFERROR(IF(AND('1.1 Alternativ A'!E250&gt;=70,'1.1 Alternativ A'!E250&lt;200),'2.1 Skjult ventetid person A'!D60,0),0)</f>
        <v>0</v>
      </c>
      <c r="E128" s="1">
        <f>IFERROR(IF(AND('1.1 Alternativ A'!F250&gt;=70,'1.1 Alternativ A'!F250&lt;200),'2.1 Skjult ventetid person A'!E60,0),0)</f>
        <v>0</v>
      </c>
      <c r="F128" s="1">
        <f>IFERROR(IF(AND('1.1 Alternativ A'!G250&gt;=70,'1.1 Alternativ A'!G250&lt;200),'2.1 Skjult ventetid person A'!F60,0),0)</f>
        <v>0</v>
      </c>
      <c r="G128" s="1">
        <f>IFERROR(IF(AND('1.1 Alternativ A'!H250&gt;=70,'1.1 Alternativ A'!H250&lt;200),'2.1 Skjult ventetid person A'!G60,0),0)</f>
        <v>0</v>
      </c>
      <c r="H128" s="1">
        <f>IFERROR(IF(AND('1.1 Alternativ A'!I250&gt;=70,'1.1 Alternativ A'!I250&lt;200),'2.1 Skjult ventetid person A'!H60,0),0)</f>
        <v>0</v>
      </c>
      <c r="I128" s="1">
        <f>IFERROR(IF(AND('1.1 Alternativ A'!J250&gt;=70,'1.1 Alternativ A'!J250&lt;200),'2.1 Skjult ventetid person A'!I60,0),0)</f>
        <v>0</v>
      </c>
      <c r="J128" s="1">
        <f>IFERROR(IF(AND('1.1 Alternativ A'!K250&gt;=70,'1.1 Alternativ A'!K250&lt;200),'2.1 Skjult ventetid person A'!J60,0),0)</f>
        <v>0</v>
      </c>
      <c r="K128" s="1">
        <f>IFERROR(IF(AND('1.1 Alternativ A'!L250&gt;=70,'1.1 Alternativ A'!L250&lt;200),'2.1 Skjult ventetid person A'!K60,0),0)</f>
        <v>0</v>
      </c>
      <c r="L128" s="1">
        <f>IFERROR(IF(AND('1.1 Alternativ A'!M250&gt;=70,'1.1 Alternativ A'!M250&lt;200),'2.1 Skjult ventetid person A'!L60,0),0)</f>
        <v>0</v>
      </c>
      <c r="M128" s="1">
        <f>IFERROR(IF(AND('1.1 Alternativ A'!N250&gt;=70,'1.1 Alternativ A'!N250&lt;200),'2.1 Skjult ventetid person A'!M60,0),0)</f>
        <v>0</v>
      </c>
      <c r="N128" s="1">
        <f>IFERROR(IF(AND('1.1 Alternativ A'!O250&gt;=70,'1.1 Alternativ A'!O250&lt;200),'2.1 Skjult ventetid person A'!N60,0),0)</f>
        <v>0</v>
      </c>
      <c r="O128" s="1">
        <f>IFERROR(IF(AND('1.1 Alternativ A'!P250&gt;=70,'1.1 Alternativ A'!P250&lt;200),'2.1 Skjult ventetid person A'!O60,0),0)</f>
        <v>0</v>
      </c>
      <c r="P128" s="1">
        <f>IFERROR(IF(AND('1.1 Alternativ A'!Q250&gt;=70,'1.1 Alternativ A'!Q250&lt;200),'2.1 Skjult ventetid person A'!P60,0),0)</f>
        <v>0</v>
      </c>
      <c r="Q128" s="1">
        <f>IFERROR(IF(AND('1.1 Alternativ A'!R250&gt;=70,'1.1 Alternativ A'!R250&lt;200),'2.1 Skjult ventetid person A'!Q60,0),0)</f>
        <v>0</v>
      </c>
      <c r="R128" s="1">
        <f>IFERROR(IF(AND('1.1 Alternativ A'!S250&gt;=70,'1.1 Alternativ A'!S250&lt;200),'2.1 Skjult ventetid person A'!R60,0),0)</f>
        <v>0</v>
      </c>
      <c r="S128" s="1">
        <f>IFERROR(IF(AND('1.1 Alternativ A'!T250&gt;=70,'1.1 Alternativ A'!T250&lt;200),'2.1 Skjult ventetid person A'!S60,0),0)</f>
        <v>0</v>
      </c>
      <c r="T128" s="1">
        <f>IFERROR(IF(AND('1.1 Alternativ A'!U250&gt;=70,'1.1 Alternativ A'!U250&lt;200),'2.1 Skjult ventetid person A'!T60,0),0)</f>
        <v>0</v>
      </c>
      <c r="U128" s="1">
        <f>IFERROR(IF(AND('1.1 Alternativ A'!V250&gt;=70,'1.1 Alternativ A'!V250&lt;200),'2.1 Skjult ventetid person A'!U60,0),0)</f>
        <v>0</v>
      </c>
      <c r="V128" s="1">
        <f>IFERROR(IF(AND('1.1 Alternativ A'!W250&gt;=70,'1.1 Alternativ A'!W250&lt;200),'2.1 Skjult ventetid person A'!V60,0),0)</f>
        <v>0</v>
      </c>
      <c r="W128" s="1">
        <f>IFERROR(IF(AND('1.1 Alternativ A'!X250&gt;=70,'1.1 Alternativ A'!X250&lt;200),'2.1 Skjult ventetid person A'!W60,0),0)</f>
        <v>0</v>
      </c>
      <c r="X128" s="1">
        <f>IFERROR(IF(AND('1.1 Alternativ A'!Y250&gt;=70,'1.1 Alternativ A'!Y250&lt;200),'2.1 Skjult ventetid person A'!X60,0),0)</f>
        <v>0</v>
      </c>
      <c r="Y128" s="1">
        <f>IFERROR(IF(AND('1.1 Alternativ A'!Z250&gt;=70,'1.1 Alternativ A'!Z250&lt;200),'2.1 Skjult ventetid person A'!Y60,0),0)</f>
        <v>0</v>
      </c>
      <c r="Z128" s="1">
        <f>IFERROR(IF(AND('1.1 Alternativ A'!AA250&gt;=70,'1.1 Alternativ A'!AA250&lt;200),'2.1 Skjult ventetid person A'!Z60,0),0)</f>
        <v>0</v>
      </c>
      <c r="AA128" s="1">
        <f>IFERROR(IF(AND('1.1 Alternativ A'!AB250&gt;=70,'1.1 Alternativ A'!AB250&lt;200),'2.1 Skjult ventetid person A'!AA60,0),0)</f>
        <v>0</v>
      </c>
      <c r="AB128" s="1">
        <f>IFERROR(IF(AND('1.1 Alternativ A'!AC250&gt;=70,'1.1 Alternativ A'!AC250&lt;200),'2.1 Skjult ventetid person A'!AB60,0),0)</f>
        <v>0</v>
      </c>
      <c r="AC128" s="1">
        <f>IFERROR(IF(AND('1.1 Alternativ A'!AD250&gt;=70,'1.1 Alternativ A'!AD250&lt;200),'2.1 Skjult ventetid person A'!AC60,0),0)</f>
        <v>0</v>
      </c>
      <c r="AD128" s="1">
        <f>IFERROR(IF(AND('1.1 Alternativ A'!AE250&gt;=70,'1.1 Alternativ A'!AE250&lt;200),'2.1 Skjult ventetid person A'!AD60,0),0)</f>
        <v>0</v>
      </c>
      <c r="AE128" s="1">
        <f>IFERROR(IF(AND('1.1 Alternativ A'!AF250&gt;=70,'1.1 Alternativ A'!AF250&lt;200),'2.1 Skjult ventetid person A'!AE60,0),0)</f>
        <v>0</v>
      </c>
      <c r="AF128" s="1">
        <f>IFERROR(IF(AND('1.1 Alternativ A'!AG250&gt;=70,'1.1 Alternativ A'!AG250&lt;200),'2.1 Skjult ventetid person A'!AF60,0),0)</f>
        <v>0</v>
      </c>
    </row>
    <row r="129" spans="2:32" x14ac:dyDescent="0.2">
      <c r="B129" s="1" t="str">
        <f ca="1">IF(OFFSET('1.1 Alternativ A'!$E$19,0,ROW()-ROW($B$114))&gt;0,OFFSET('1.1 Alternativ A'!$E$19,0,ROW()-ROW($B$114)),"")</f>
        <v/>
      </c>
      <c r="C129" s="1">
        <f>IFERROR(IF(AND('1.1 Alternativ A'!D251&gt;=70,'1.1 Alternativ A'!D251&lt;200),'2.1 Skjult ventetid person A'!C61,0),0)</f>
        <v>0</v>
      </c>
      <c r="D129" s="1">
        <f>IFERROR(IF(AND('1.1 Alternativ A'!E251&gt;=70,'1.1 Alternativ A'!E251&lt;200),'2.1 Skjult ventetid person A'!D61,0),0)</f>
        <v>0</v>
      </c>
      <c r="E129" s="1">
        <f>IFERROR(IF(AND('1.1 Alternativ A'!F251&gt;=70,'1.1 Alternativ A'!F251&lt;200),'2.1 Skjult ventetid person A'!E61,0),0)</f>
        <v>0</v>
      </c>
      <c r="F129" s="1">
        <f>IFERROR(IF(AND('1.1 Alternativ A'!G251&gt;=70,'1.1 Alternativ A'!G251&lt;200),'2.1 Skjult ventetid person A'!F61,0),0)</f>
        <v>0</v>
      </c>
      <c r="G129" s="1">
        <f>IFERROR(IF(AND('1.1 Alternativ A'!H251&gt;=70,'1.1 Alternativ A'!H251&lt;200),'2.1 Skjult ventetid person A'!G61,0),0)</f>
        <v>0</v>
      </c>
      <c r="H129" s="1">
        <f>IFERROR(IF(AND('1.1 Alternativ A'!I251&gt;=70,'1.1 Alternativ A'!I251&lt;200),'2.1 Skjult ventetid person A'!H61,0),0)</f>
        <v>0</v>
      </c>
      <c r="I129" s="1">
        <f>IFERROR(IF(AND('1.1 Alternativ A'!J251&gt;=70,'1.1 Alternativ A'!J251&lt;200),'2.1 Skjult ventetid person A'!I61,0),0)</f>
        <v>0</v>
      </c>
      <c r="J129" s="1">
        <f>IFERROR(IF(AND('1.1 Alternativ A'!K251&gt;=70,'1.1 Alternativ A'!K251&lt;200),'2.1 Skjult ventetid person A'!J61,0),0)</f>
        <v>0</v>
      </c>
      <c r="K129" s="1">
        <f>IFERROR(IF(AND('1.1 Alternativ A'!L251&gt;=70,'1.1 Alternativ A'!L251&lt;200),'2.1 Skjult ventetid person A'!K61,0),0)</f>
        <v>0</v>
      </c>
      <c r="L129" s="1">
        <f>IFERROR(IF(AND('1.1 Alternativ A'!M251&gt;=70,'1.1 Alternativ A'!M251&lt;200),'2.1 Skjult ventetid person A'!L61,0),0)</f>
        <v>0</v>
      </c>
      <c r="M129" s="1">
        <f>IFERROR(IF(AND('1.1 Alternativ A'!N251&gt;=70,'1.1 Alternativ A'!N251&lt;200),'2.1 Skjult ventetid person A'!M61,0),0)</f>
        <v>0</v>
      </c>
      <c r="N129" s="1">
        <f>IFERROR(IF(AND('1.1 Alternativ A'!O251&gt;=70,'1.1 Alternativ A'!O251&lt;200),'2.1 Skjult ventetid person A'!N61,0),0)</f>
        <v>0</v>
      </c>
      <c r="O129" s="1">
        <f>IFERROR(IF(AND('1.1 Alternativ A'!P251&gt;=70,'1.1 Alternativ A'!P251&lt;200),'2.1 Skjult ventetid person A'!O61,0),0)</f>
        <v>0</v>
      </c>
      <c r="P129" s="1">
        <f>IFERROR(IF(AND('1.1 Alternativ A'!Q251&gt;=70,'1.1 Alternativ A'!Q251&lt;200),'2.1 Skjult ventetid person A'!P61,0),0)</f>
        <v>0</v>
      </c>
      <c r="Q129" s="1">
        <f>IFERROR(IF(AND('1.1 Alternativ A'!R251&gt;=70,'1.1 Alternativ A'!R251&lt;200),'2.1 Skjult ventetid person A'!Q61,0),0)</f>
        <v>0</v>
      </c>
      <c r="R129" s="1">
        <f>IFERROR(IF(AND('1.1 Alternativ A'!S251&gt;=70,'1.1 Alternativ A'!S251&lt;200),'2.1 Skjult ventetid person A'!R61,0),0)</f>
        <v>0</v>
      </c>
      <c r="S129" s="1">
        <f>IFERROR(IF(AND('1.1 Alternativ A'!T251&gt;=70,'1.1 Alternativ A'!T251&lt;200),'2.1 Skjult ventetid person A'!S61,0),0)</f>
        <v>0</v>
      </c>
      <c r="T129" s="1">
        <f>IFERROR(IF(AND('1.1 Alternativ A'!U251&gt;=70,'1.1 Alternativ A'!U251&lt;200),'2.1 Skjult ventetid person A'!T61,0),0)</f>
        <v>0</v>
      </c>
      <c r="U129" s="1">
        <f>IFERROR(IF(AND('1.1 Alternativ A'!V251&gt;=70,'1.1 Alternativ A'!V251&lt;200),'2.1 Skjult ventetid person A'!U61,0),0)</f>
        <v>0</v>
      </c>
      <c r="V129" s="1">
        <f>IFERROR(IF(AND('1.1 Alternativ A'!W251&gt;=70,'1.1 Alternativ A'!W251&lt;200),'2.1 Skjult ventetid person A'!V61,0),0)</f>
        <v>0</v>
      </c>
      <c r="W129" s="1">
        <f>IFERROR(IF(AND('1.1 Alternativ A'!X251&gt;=70,'1.1 Alternativ A'!X251&lt;200),'2.1 Skjult ventetid person A'!W61,0),0)</f>
        <v>0</v>
      </c>
      <c r="X129" s="1">
        <f>IFERROR(IF(AND('1.1 Alternativ A'!Y251&gt;=70,'1.1 Alternativ A'!Y251&lt;200),'2.1 Skjult ventetid person A'!X61,0),0)</f>
        <v>0</v>
      </c>
      <c r="Y129" s="1">
        <f>IFERROR(IF(AND('1.1 Alternativ A'!Z251&gt;=70,'1.1 Alternativ A'!Z251&lt;200),'2.1 Skjult ventetid person A'!Y61,0),0)</f>
        <v>0</v>
      </c>
      <c r="Z129" s="1">
        <f>IFERROR(IF(AND('1.1 Alternativ A'!AA251&gt;=70,'1.1 Alternativ A'!AA251&lt;200),'2.1 Skjult ventetid person A'!Z61,0),0)</f>
        <v>0</v>
      </c>
      <c r="AA129" s="1">
        <f>IFERROR(IF(AND('1.1 Alternativ A'!AB251&gt;=70,'1.1 Alternativ A'!AB251&lt;200),'2.1 Skjult ventetid person A'!AA61,0),0)</f>
        <v>0</v>
      </c>
      <c r="AB129" s="1">
        <f>IFERROR(IF(AND('1.1 Alternativ A'!AC251&gt;=70,'1.1 Alternativ A'!AC251&lt;200),'2.1 Skjult ventetid person A'!AB61,0),0)</f>
        <v>0</v>
      </c>
      <c r="AC129" s="1">
        <f>IFERROR(IF(AND('1.1 Alternativ A'!AD251&gt;=70,'1.1 Alternativ A'!AD251&lt;200),'2.1 Skjult ventetid person A'!AC61,0),0)</f>
        <v>0</v>
      </c>
      <c r="AD129" s="1">
        <f>IFERROR(IF(AND('1.1 Alternativ A'!AE251&gt;=70,'1.1 Alternativ A'!AE251&lt;200),'2.1 Skjult ventetid person A'!AD61,0),0)</f>
        <v>0</v>
      </c>
      <c r="AE129" s="1">
        <f>IFERROR(IF(AND('1.1 Alternativ A'!AF251&gt;=70,'1.1 Alternativ A'!AF251&lt;200),'2.1 Skjult ventetid person A'!AE61,0),0)</f>
        <v>0</v>
      </c>
      <c r="AF129" s="1">
        <f>IFERROR(IF(AND('1.1 Alternativ A'!AG251&gt;=70,'1.1 Alternativ A'!AG251&lt;200),'2.1 Skjult ventetid person A'!AF61,0),0)</f>
        <v>0</v>
      </c>
    </row>
    <row r="130" spans="2:32" x14ac:dyDescent="0.2">
      <c r="B130" s="1" t="str">
        <f ca="1">IF(OFFSET('1.1 Alternativ A'!$E$19,0,ROW()-ROW($B$114))&gt;0,OFFSET('1.1 Alternativ A'!$E$19,0,ROW()-ROW($B$114)),"")</f>
        <v/>
      </c>
      <c r="C130" s="1">
        <f>IFERROR(IF(AND('1.1 Alternativ A'!D252&gt;=70,'1.1 Alternativ A'!D252&lt;200),'2.1 Skjult ventetid person A'!C62,0),0)</f>
        <v>0</v>
      </c>
      <c r="D130" s="1">
        <f>IFERROR(IF(AND('1.1 Alternativ A'!E252&gt;=70,'1.1 Alternativ A'!E252&lt;200),'2.1 Skjult ventetid person A'!D62,0),0)</f>
        <v>0</v>
      </c>
      <c r="E130" s="1">
        <f>IFERROR(IF(AND('1.1 Alternativ A'!F252&gt;=70,'1.1 Alternativ A'!F252&lt;200),'2.1 Skjult ventetid person A'!E62,0),0)</f>
        <v>0</v>
      </c>
      <c r="F130" s="1">
        <f>IFERROR(IF(AND('1.1 Alternativ A'!G252&gt;=70,'1.1 Alternativ A'!G252&lt;200),'2.1 Skjult ventetid person A'!F62,0),0)</f>
        <v>0</v>
      </c>
      <c r="G130" s="1">
        <f>IFERROR(IF(AND('1.1 Alternativ A'!H252&gt;=70,'1.1 Alternativ A'!H252&lt;200),'2.1 Skjult ventetid person A'!G62,0),0)</f>
        <v>0</v>
      </c>
      <c r="H130" s="1">
        <f>IFERROR(IF(AND('1.1 Alternativ A'!I252&gt;=70,'1.1 Alternativ A'!I252&lt;200),'2.1 Skjult ventetid person A'!H62,0),0)</f>
        <v>0</v>
      </c>
      <c r="I130" s="1">
        <f>IFERROR(IF(AND('1.1 Alternativ A'!J252&gt;=70,'1.1 Alternativ A'!J252&lt;200),'2.1 Skjult ventetid person A'!I62,0),0)</f>
        <v>0</v>
      </c>
      <c r="J130" s="1">
        <f>IFERROR(IF(AND('1.1 Alternativ A'!K252&gt;=70,'1.1 Alternativ A'!K252&lt;200),'2.1 Skjult ventetid person A'!J62,0),0)</f>
        <v>0</v>
      </c>
      <c r="K130" s="1">
        <f>IFERROR(IF(AND('1.1 Alternativ A'!L252&gt;=70,'1.1 Alternativ A'!L252&lt;200),'2.1 Skjult ventetid person A'!K62,0),0)</f>
        <v>0</v>
      </c>
      <c r="L130" s="1">
        <f>IFERROR(IF(AND('1.1 Alternativ A'!M252&gt;=70,'1.1 Alternativ A'!M252&lt;200),'2.1 Skjult ventetid person A'!L62,0),0)</f>
        <v>0</v>
      </c>
      <c r="M130" s="1">
        <f>IFERROR(IF(AND('1.1 Alternativ A'!N252&gt;=70,'1.1 Alternativ A'!N252&lt;200),'2.1 Skjult ventetid person A'!M62,0),0)</f>
        <v>0</v>
      </c>
      <c r="N130" s="1">
        <f>IFERROR(IF(AND('1.1 Alternativ A'!O252&gt;=70,'1.1 Alternativ A'!O252&lt;200),'2.1 Skjult ventetid person A'!N62,0),0)</f>
        <v>0</v>
      </c>
      <c r="O130" s="1">
        <f>IFERROR(IF(AND('1.1 Alternativ A'!P252&gt;=70,'1.1 Alternativ A'!P252&lt;200),'2.1 Skjult ventetid person A'!O62,0),0)</f>
        <v>0</v>
      </c>
      <c r="P130" s="1">
        <f>IFERROR(IF(AND('1.1 Alternativ A'!Q252&gt;=70,'1.1 Alternativ A'!Q252&lt;200),'2.1 Skjult ventetid person A'!P62,0),0)</f>
        <v>0</v>
      </c>
      <c r="Q130" s="1">
        <f>IFERROR(IF(AND('1.1 Alternativ A'!R252&gt;=70,'1.1 Alternativ A'!R252&lt;200),'2.1 Skjult ventetid person A'!Q62,0),0)</f>
        <v>0</v>
      </c>
      <c r="R130" s="1">
        <f>IFERROR(IF(AND('1.1 Alternativ A'!S252&gt;=70,'1.1 Alternativ A'!S252&lt;200),'2.1 Skjult ventetid person A'!R62,0),0)</f>
        <v>0</v>
      </c>
      <c r="S130" s="1">
        <f>IFERROR(IF(AND('1.1 Alternativ A'!T252&gt;=70,'1.1 Alternativ A'!T252&lt;200),'2.1 Skjult ventetid person A'!S62,0),0)</f>
        <v>0</v>
      </c>
      <c r="T130" s="1">
        <f>IFERROR(IF(AND('1.1 Alternativ A'!U252&gt;=70,'1.1 Alternativ A'!U252&lt;200),'2.1 Skjult ventetid person A'!T62,0),0)</f>
        <v>0</v>
      </c>
      <c r="U130" s="1">
        <f>IFERROR(IF(AND('1.1 Alternativ A'!V252&gt;=70,'1.1 Alternativ A'!V252&lt;200),'2.1 Skjult ventetid person A'!U62,0),0)</f>
        <v>0</v>
      </c>
      <c r="V130" s="1">
        <f>IFERROR(IF(AND('1.1 Alternativ A'!W252&gt;=70,'1.1 Alternativ A'!W252&lt;200),'2.1 Skjult ventetid person A'!V62,0),0)</f>
        <v>0</v>
      </c>
      <c r="W130" s="1">
        <f>IFERROR(IF(AND('1.1 Alternativ A'!X252&gt;=70,'1.1 Alternativ A'!X252&lt;200),'2.1 Skjult ventetid person A'!W62,0),0)</f>
        <v>0</v>
      </c>
      <c r="X130" s="1">
        <f>IFERROR(IF(AND('1.1 Alternativ A'!Y252&gt;=70,'1.1 Alternativ A'!Y252&lt;200),'2.1 Skjult ventetid person A'!X62,0),0)</f>
        <v>0</v>
      </c>
      <c r="Y130" s="1">
        <f>IFERROR(IF(AND('1.1 Alternativ A'!Z252&gt;=70,'1.1 Alternativ A'!Z252&lt;200),'2.1 Skjult ventetid person A'!Y62,0),0)</f>
        <v>0</v>
      </c>
      <c r="Z130" s="1">
        <f>IFERROR(IF(AND('1.1 Alternativ A'!AA252&gt;=70,'1.1 Alternativ A'!AA252&lt;200),'2.1 Skjult ventetid person A'!Z62,0),0)</f>
        <v>0</v>
      </c>
      <c r="AA130" s="1">
        <f>IFERROR(IF(AND('1.1 Alternativ A'!AB252&gt;=70,'1.1 Alternativ A'!AB252&lt;200),'2.1 Skjult ventetid person A'!AA62,0),0)</f>
        <v>0</v>
      </c>
      <c r="AB130" s="1">
        <f>IFERROR(IF(AND('1.1 Alternativ A'!AC252&gt;=70,'1.1 Alternativ A'!AC252&lt;200),'2.1 Skjult ventetid person A'!AB62,0),0)</f>
        <v>0</v>
      </c>
      <c r="AC130" s="1">
        <f>IFERROR(IF(AND('1.1 Alternativ A'!AD252&gt;=70,'1.1 Alternativ A'!AD252&lt;200),'2.1 Skjult ventetid person A'!AC62,0),0)</f>
        <v>0</v>
      </c>
      <c r="AD130" s="1">
        <f>IFERROR(IF(AND('1.1 Alternativ A'!AE252&gt;=70,'1.1 Alternativ A'!AE252&lt;200),'2.1 Skjult ventetid person A'!AD62,0),0)</f>
        <v>0</v>
      </c>
      <c r="AE130" s="1">
        <f>IFERROR(IF(AND('1.1 Alternativ A'!AF252&gt;=70,'1.1 Alternativ A'!AF252&lt;200),'2.1 Skjult ventetid person A'!AE62,0),0)</f>
        <v>0</v>
      </c>
      <c r="AF130" s="1">
        <f>IFERROR(IF(AND('1.1 Alternativ A'!AG252&gt;=70,'1.1 Alternativ A'!AG252&lt;200),'2.1 Skjult ventetid person A'!AF62,0),0)</f>
        <v>0</v>
      </c>
    </row>
    <row r="131" spans="2:32" x14ac:dyDescent="0.2">
      <c r="B131" s="1" t="str">
        <f ca="1">IF(OFFSET('1.1 Alternativ A'!$E$19,0,ROW()-ROW($B$114))&gt;0,OFFSET('1.1 Alternativ A'!$E$19,0,ROW()-ROW($B$114)),"")</f>
        <v/>
      </c>
      <c r="C131" s="1">
        <f>IFERROR(IF(AND('1.1 Alternativ A'!D253&gt;=70,'1.1 Alternativ A'!D253&lt;200),'2.1 Skjult ventetid person A'!C63,0),0)</f>
        <v>0</v>
      </c>
      <c r="D131" s="1">
        <f>IFERROR(IF(AND('1.1 Alternativ A'!E253&gt;=70,'1.1 Alternativ A'!E253&lt;200),'2.1 Skjult ventetid person A'!D63,0),0)</f>
        <v>0</v>
      </c>
      <c r="E131" s="1">
        <f>IFERROR(IF(AND('1.1 Alternativ A'!F253&gt;=70,'1.1 Alternativ A'!F253&lt;200),'2.1 Skjult ventetid person A'!E63,0),0)</f>
        <v>0</v>
      </c>
      <c r="F131" s="1">
        <f>IFERROR(IF(AND('1.1 Alternativ A'!G253&gt;=70,'1.1 Alternativ A'!G253&lt;200),'2.1 Skjult ventetid person A'!F63,0),0)</f>
        <v>0</v>
      </c>
      <c r="G131" s="1">
        <f>IFERROR(IF(AND('1.1 Alternativ A'!H253&gt;=70,'1.1 Alternativ A'!H253&lt;200),'2.1 Skjult ventetid person A'!G63,0),0)</f>
        <v>0</v>
      </c>
      <c r="H131" s="1">
        <f>IFERROR(IF(AND('1.1 Alternativ A'!I253&gt;=70,'1.1 Alternativ A'!I253&lt;200),'2.1 Skjult ventetid person A'!H63,0),0)</f>
        <v>0</v>
      </c>
      <c r="I131" s="1">
        <f>IFERROR(IF(AND('1.1 Alternativ A'!J253&gt;=70,'1.1 Alternativ A'!J253&lt;200),'2.1 Skjult ventetid person A'!I63,0),0)</f>
        <v>0</v>
      </c>
      <c r="J131" s="1">
        <f>IFERROR(IF(AND('1.1 Alternativ A'!K253&gt;=70,'1.1 Alternativ A'!K253&lt;200),'2.1 Skjult ventetid person A'!J63,0),0)</f>
        <v>0</v>
      </c>
      <c r="K131" s="1">
        <f>IFERROR(IF(AND('1.1 Alternativ A'!L253&gt;=70,'1.1 Alternativ A'!L253&lt;200),'2.1 Skjult ventetid person A'!K63,0),0)</f>
        <v>0</v>
      </c>
      <c r="L131" s="1">
        <f>IFERROR(IF(AND('1.1 Alternativ A'!M253&gt;=70,'1.1 Alternativ A'!M253&lt;200),'2.1 Skjult ventetid person A'!L63,0),0)</f>
        <v>0</v>
      </c>
      <c r="M131" s="1">
        <f>IFERROR(IF(AND('1.1 Alternativ A'!N253&gt;=70,'1.1 Alternativ A'!N253&lt;200),'2.1 Skjult ventetid person A'!M63,0),0)</f>
        <v>0</v>
      </c>
      <c r="N131" s="1">
        <f>IFERROR(IF(AND('1.1 Alternativ A'!O253&gt;=70,'1.1 Alternativ A'!O253&lt;200),'2.1 Skjult ventetid person A'!N63,0),0)</f>
        <v>0</v>
      </c>
      <c r="O131" s="1">
        <f>IFERROR(IF(AND('1.1 Alternativ A'!P253&gt;=70,'1.1 Alternativ A'!P253&lt;200),'2.1 Skjult ventetid person A'!O63,0),0)</f>
        <v>0</v>
      </c>
      <c r="P131" s="1">
        <f>IFERROR(IF(AND('1.1 Alternativ A'!Q253&gt;=70,'1.1 Alternativ A'!Q253&lt;200),'2.1 Skjult ventetid person A'!P63,0),0)</f>
        <v>0</v>
      </c>
      <c r="Q131" s="1">
        <f>IFERROR(IF(AND('1.1 Alternativ A'!R253&gt;=70,'1.1 Alternativ A'!R253&lt;200),'2.1 Skjult ventetid person A'!Q63,0),0)</f>
        <v>0</v>
      </c>
      <c r="R131" s="1">
        <f>IFERROR(IF(AND('1.1 Alternativ A'!S253&gt;=70,'1.1 Alternativ A'!S253&lt;200),'2.1 Skjult ventetid person A'!R63,0),0)</f>
        <v>0</v>
      </c>
      <c r="S131" s="1">
        <f>IFERROR(IF(AND('1.1 Alternativ A'!T253&gt;=70,'1.1 Alternativ A'!T253&lt;200),'2.1 Skjult ventetid person A'!S63,0),0)</f>
        <v>0</v>
      </c>
      <c r="T131" s="1">
        <f>IFERROR(IF(AND('1.1 Alternativ A'!U253&gt;=70,'1.1 Alternativ A'!U253&lt;200),'2.1 Skjult ventetid person A'!T63,0),0)</f>
        <v>0</v>
      </c>
      <c r="U131" s="1">
        <f>IFERROR(IF(AND('1.1 Alternativ A'!V253&gt;=70,'1.1 Alternativ A'!V253&lt;200),'2.1 Skjult ventetid person A'!U63,0),0)</f>
        <v>0</v>
      </c>
      <c r="V131" s="1">
        <f>IFERROR(IF(AND('1.1 Alternativ A'!W253&gt;=70,'1.1 Alternativ A'!W253&lt;200),'2.1 Skjult ventetid person A'!V63,0),0)</f>
        <v>0</v>
      </c>
      <c r="W131" s="1">
        <f>IFERROR(IF(AND('1.1 Alternativ A'!X253&gt;=70,'1.1 Alternativ A'!X253&lt;200),'2.1 Skjult ventetid person A'!W63,0),0)</f>
        <v>0</v>
      </c>
      <c r="X131" s="1">
        <f>IFERROR(IF(AND('1.1 Alternativ A'!Y253&gt;=70,'1.1 Alternativ A'!Y253&lt;200),'2.1 Skjult ventetid person A'!X63,0),0)</f>
        <v>0</v>
      </c>
      <c r="Y131" s="1">
        <f>IFERROR(IF(AND('1.1 Alternativ A'!Z253&gt;=70,'1.1 Alternativ A'!Z253&lt;200),'2.1 Skjult ventetid person A'!Y63,0),0)</f>
        <v>0</v>
      </c>
      <c r="Z131" s="1">
        <f>IFERROR(IF(AND('1.1 Alternativ A'!AA253&gt;=70,'1.1 Alternativ A'!AA253&lt;200),'2.1 Skjult ventetid person A'!Z63,0),0)</f>
        <v>0</v>
      </c>
      <c r="AA131" s="1">
        <f>IFERROR(IF(AND('1.1 Alternativ A'!AB253&gt;=70,'1.1 Alternativ A'!AB253&lt;200),'2.1 Skjult ventetid person A'!AA63,0),0)</f>
        <v>0</v>
      </c>
      <c r="AB131" s="1">
        <f>IFERROR(IF(AND('1.1 Alternativ A'!AC253&gt;=70,'1.1 Alternativ A'!AC253&lt;200),'2.1 Skjult ventetid person A'!AB63,0),0)</f>
        <v>0</v>
      </c>
      <c r="AC131" s="1">
        <f>IFERROR(IF(AND('1.1 Alternativ A'!AD253&gt;=70,'1.1 Alternativ A'!AD253&lt;200),'2.1 Skjult ventetid person A'!AC63,0),0)</f>
        <v>0</v>
      </c>
      <c r="AD131" s="1">
        <f>IFERROR(IF(AND('1.1 Alternativ A'!AE253&gt;=70,'1.1 Alternativ A'!AE253&lt;200),'2.1 Skjult ventetid person A'!AD63,0),0)</f>
        <v>0</v>
      </c>
      <c r="AE131" s="1">
        <f>IFERROR(IF(AND('1.1 Alternativ A'!AF253&gt;=70,'1.1 Alternativ A'!AF253&lt;200),'2.1 Skjult ventetid person A'!AE63,0),0)</f>
        <v>0</v>
      </c>
      <c r="AF131" s="1">
        <f>IFERROR(IF(AND('1.1 Alternativ A'!AG253&gt;=70,'1.1 Alternativ A'!AG253&lt;200),'2.1 Skjult ventetid person A'!AF63,0),0)</f>
        <v>0</v>
      </c>
    </row>
    <row r="132" spans="2:32" x14ac:dyDescent="0.2">
      <c r="B132" s="1" t="str">
        <f ca="1">IF(OFFSET('1.1 Alternativ A'!$E$19,0,ROW()-ROW($B$114))&gt;0,OFFSET('1.1 Alternativ A'!$E$19,0,ROW()-ROW($B$114)),"")</f>
        <v/>
      </c>
      <c r="C132" s="1">
        <f>IFERROR(IF(AND('1.1 Alternativ A'!D254&gt;=70,'1.1 Alternativ A'!D254&lt;200),'2.1 Skjult ventetid person A'!C64,0),0)</f>
        <v>0</v>
      </c>
      <c r="D132" s="1">
        <f>IFERROR(IF(AND('1.1 Alternativ A'!E254&gt;=70,'1.1 Alternativ A'!E254&lt;200),'2.1 Skjult ventetid person A'!D64,0),0)</f>
        <v>0</v>
      </c>
      <c r="E132" s="1">
        <f>IFERROR(IF(AND('1.1 Alternativ A'!F254&gt;=70,'1.1 Alternativ A'!F254&lt;200),'2.1 Skjult ventetid person A'!E64,0),0)</f>
        <v>0</v>
      </c>
      <c r="F132" s="1">
        <f>IFERROR(IF(AND('1.1 Alternativ A'!G254&gt;=70,'1.1 Alternativ A'!G254&lt;200),'2.1 Skjult ventetid person A'!F64,0),0)</f>
        <v>0</v>
      </c>
      <c r="G132" s="1">
        <f>IFERROR(IF(AND('1.1 Alternativ A'!H254&gt;=70,'1.1 Alternativ A'!H254&lt;200),'2.1 Skjult ventetid person A'!G64,0),0)</f>
        <v>0</v>
      </c>
      <c r="H132" s="1">
        <f>IFERROR(IF(AND('1.1 Alternativ A'!I254&gt;=70,'1.1 Alternativ A'!I254&lt;200),'2.1 Skjult ventetid person A'!H64,0),0)</f>
        <v>0</v>
      </c>
      <c r="I132" s="1">
        <f>IFERROR(IF(AND('1.1 Alternativ A'!J254&gt;=70,'1.1 Alternativ A'!J254&lt;200),'2.1 Skjult ventetid person A'!I64,0),0)</f>
        <v>0</v>
      </c>
      <c r="J132" s="1">
        <f>IFERROR(IF(AND('1.1 Alternativ A'!K254&gt;=70,'1.1 Alternativ A'!K254&lt;200),'2.1 Skjult ventetid person A'!J64,0),0)</f>
        <v>0</v>
      </c>
      <c r="K132" s="1">
        <f>IFERROR(IF(AND('1.1 Alternativ A'!L254&gt;=70,'1.1 Alternativ A'!L254&lt;200),'2.1 Skjult ventetid person A'!K64,0),0)</f>
        <v>0</v>
      </c>
      <c r="L132" s="1">
        <f>IFERROR(IF(AND('1.1 Alternativ A'!M254&gt;=70,'1.1 Alternativ A'!M254&lt;200),'2.1 Skjult ventetid person A'!L64,0),0)</f>
        <v>0</v>
      </c>
      <c r="M132" s="1">
        <f>IFERROR(IF(AND('1.1 Alternativ A'!N254&gt;=70,'1.1 Alternativ A'!N254&lt;200),'2.1 Skjult ventetid person A'!M64,0),0)</f>
        <v>0</v>
      </c>
      <c r="N132" s="1">
        <f>IFERROR(IF(AND('1.1 Alternativ A'!O254&gt;=70,'1.1 Alternativ A'!O254&lt;200),'2.1 Skjult ventetid person A'!N64,0),0)</f>
        <v>0</v>
      </c>
      <c r="O132" s="1">
        <f>IFERROR(IF(AND('1.1 Alternativ A'!P254&gt;=70,'1.1 Alternativ A'!P254&lt;200),'2.1 Skjult ventetid person A'!O64,0),0)</f>
        <v>0</v>
      </c>
      <c r="P132" s="1">
        <f>IFERROR(IF(AND('1.1 Alternativ A'!Q254&gt;=70,'1.1 Alternativ A'!Q254&lt;200),'2.1 Skjult ventetid person A'!P64,0),0)</f>
        <v>0</v>
      </c>
      <c r="Q132" s="1">
        <f>IFERROR(IF(AND('1.1 Alternativ A'!R254&gt;=70,'1.1 Alternativ A'!R254&lt;200),'2.1 Skjult ventetid person A'!Q64,0),0)</f>
        <v>0</v>
      </c>
      <c r="R132" s="1">
        <f>IFERROR(IF(AND('1.1 Alternativ A'!S254&gt;=70,'1.1 Alternativ A'!S254&lt;200),'2.1 Skjult ventetid person A'!R64,0),0)</f>
        <v>0</v>
      </c>
      <c r="S132" s="1">
        <f>IFERROR(IF(AND('1.1 Alternativ A'!T254&gt;=70,'1.1 Alternativ A'!T254&lt;200),'2.1 Skjult ventetid person A'!S64,0),0)</f>
        <v>0</v>
      </c>
      <c r="T132" s="1">
        <f>IFERROR(IF(AND('1.1 Alternativ A'!U254&gt;=70,'1.1 Alternativ A'!U254&lt;200),'2.1 Skjult ventetid person A'!T64,0),0)</f>
        <v>0</v>
      </c>
      <c r="U132" s="1">
        <f>IFERROR(IF(AND('1.1 Alternativ A'!V254&gt;=70,'1.1 Alternativ A'!V254&lt;200),'2.1 Skjult ventetid person A'!U64,0),0)</f>
        <v>0</v>
      </c>
      <c r="V132" s="1">
        <f>IFERROR(IF(AND('1.1 Alternativ A'!W254&gt;=70,'1.1 Alternativ A'!W254&lt;200),'2.1 Skjult ventetid person A'!V64,0),0)</f>
        <v>0</v>
      </c>
      <c r="W132" s="1">
        <f>IFERROR(IF(AND('1.1 Alternativ A'!X254&gt;=70,'1.1 Alternativ A'!X254&lt;200),'2.1 Skjult ventetid person A'!W64,0),0)</f>
        <v>0</v>
      </c>
      <c r="X132" s="1">
        <f>IFERROR(IF(AND('1.1 Alternativ A'!Y254&gt;=70,'1.1 Alternativ A'!Y254&lt;200),'2.1 Skjult ventetid person A'!X64,0),0)</f>
        <v>0</v>
      </c>
      <c r="Y132" s="1">
        <f>IFERROR(IF(AND('1.1 Alternativ A'!Z254&gt;=70,'1.1 Alternativ A'!Z254&lt;200),'2.1 Skjult ventetid person A'!Y64,0),0)</f>
        <v>0</v>
      </c>
      <c r="Z132" s="1">
        <f>IFERROR(IF(AND('1.1 Alternativ A'!AA254&gt;=70,'1.1 Alternativ A'!AA254&lt;200),'2.1 Skjult ventetid person A'!Z64,0),0)</f>
        <v>0</v>
      </c>
      <c r="AA132" s="1">
        <f>IFERROR(IF(AND('1.1 Alternativ A'!AB254&gt;=70,'1.1 Alternativ A'!AB254&lt;200),'2.1 Skjult ventetid person A'!AA64,0),0)</f>
        <v>0</v>
      </c>
      <c r="AB132" s="1">
        <f>IFERROR(IF(AND('1.1 Alternativ A'!AC254&gt;=70,'1.1 Alternativ A'!AC254&lt;200),'2.1 Skjult ventetid person A'!AB64,0),0)</f>
        <v>0</v>
      </c>
      <c r="AC132" s="1">
        <f>IFERROR(IF(AND('1.1 Alternativ A'!AD254&gt;=70,'1.1 Alternativ A'!AD254&lt;200),'2.1 Skjult ventetid person A'!AC64,0),0)</f>
        <v>0</v>
      </c>
      <c r="AD132" s="1">
        <f>IFERROR(IF(AND('1.1 Alternativ A'!AE254&gt;=70,'1.1 Alternativ A'!AE254&lt;200),'2.1 Skjult ventetid person A'!AD64,0),0)</f>
        <v>0</v>
      </c>
      <c r="AE132" s="1">
        <f>IFERROR(IF(AND('1.1 Alternativ A'!AF254&gt;=70,'1.1 Alternativ A'!AF254&lt;200),'2.1 Skjult ventetid person A'!AE64,0),0)</f>
        <v>0</v>
      </c>
      <c r="AF132" s="1">
        <f>IFERROR(IF(AND('1.1 Alternativ A'!AG254&gt;=70,'1.1 Alternativ A'!AG254&lt;200),'2.1 Skjult ventetid person A'!AF64,0),0)</f>
        <v>0</v>
      </c>
    </row>
    <row r="133" spans="2:32" x14ac:dyDescent="0.2">
      <c r="B133" s="1" t="str">
        <f ca="1">IF(OFFSET('1.1 Alternativ A'!$E$19,0,ROW()-ROW($B$114))&gt;0,OFFSET('1.1 Alternativ A'!$E$19,0,ROW()-ROW($B$114)),"")</f>
        <v/>
      </c>
      <c r="C133" s="1">
        <f>IFERROR(IF(AND('1.1 Alternativ A'!D255&gt;=70,'1.1 Alternativ A'!D255&lt;200),'2.1 Skjult ventetid person A'!C65,0),0)</f>
        <v>0</v>
      </c>
      <c r="D133" s="1">
        <f>IFERROR(IF(AND('1.1 Alternativ A'!E255&gt;=70,'1.1 Alternativ A'!E255&lt;200),'2.1 Skjult ventetid person A'!D65,0),0)</f>
        <v>0</v>
      </c>
      <c r="E133" s="1">
        <f>IFERROR(IF(AND('1.1 Alternativ A'!F255&gt;=70,'1.1 Alternativ A'!F255&lt;200),'2.1 Skjult ventetid person A'!E65,0),0)</f>
        <v>0</v>
      </c>
      <c r="F133" s="1">
        <f>IFERROR(IF(AND('1.1 Alternativ A'!G255&gt;=70,'1.1 Alternativ A'!G255&lt;200),'2.1 Skjult ventetid person A'!F65,0),0)</f>
        <v>0</v>
      </c>
      <c r="G133" s="1">
        <f>IFERROR(IF(AND('1.1 Alternativ A'!H255&gt;=70,'1.1 Alternativ A'!H255&lt;200),'2.1 Skjult ventetid person A'!G65,0),0)</f>
        <v>0</v>
      </c>
      <c r="H133" s="1">
        <f>IFERROR(IF(AND('1.1 Alternativ A'!I255&gt;=70,'1.1 Alternativ A'!I255&lt;200),'2.1 Skjult ventetid person A'!H65,0),0)</f>
        <v>0</v>
      </c>
      <c r="I133" s="1">
        <f>IFERROR(IF(AND('1.1 Alternativ A'!J255&gt;=70,'1.1 Alternativ A'!J255&lt;200),'2.1 Skjult ventetid person A'!I65,0),0)</f>
        <v>0</v>
      </c>
      <c r="J133" s="1">
        <f>IFERROR(IF(AND('1.1 Alternativ A'!K255&gt;=70,'1.1 Alternativ A'!K255&lt;200),'2.1 Skjult ventetid person A'!J65,0),0)</f>
        <v>0</v>
      </c>
      <c r="K133" s="1">
        <f>IFERROR(IF(AND('1.1 Alternativ A'!L255&gt;=70,'1.1 Alternativ A'!L255&lt;200),'2.1 Skjult ventetid person A'!K65,0),0)</f>
        <v>0</v>
      </c>
      <c r="L133" s="1">
        <f>IFERROR(IF(AND('1.1 Alternativ A'!M255&gt;=70,'1.1 Alternativ A'!M255&lt;200),'2.1 Skjult ventetid person A'!L65,0),0)</f>
        <v>0</v>
      </c>
      <c r="M133" s="1">
        <f>IFERROR(IF(AND('1.1 Alternativ A'!N255&gt;=70,'1.1 Alternativ A'!N255&lt;200),'2.1 Skjult ventetid person A'!M65,0),0)</f>
        <v>0</v>
      </c>
      <c r="N133" s="1">
        <f>IFERROR(IF(AND('1.1 Alternativ A'!O255&gt;=70,'1.1 Alternativ A'!O255&lt;200),'2.1 Skjult ventetid person A'!N65,0),0)</f>
        <v>0</v>
      </c>
      <c r="O133" s="1">
        <f>IFERROR(IF(AND('1.1 Alternativ A'!P255&gt;=70,'1.1 Alternativ A'!P255&lt;200),'2.1 Skjult ventetid person A'!O65,0),0)</f>
        <v>0</v>
      </c>
      <c r="P133" s="1">
        <f>IFERROR(IF(AND('1.1 Alternativ A'!Q255&gt;=70,'1.1 Alternativ A'!Q255&lt;200),'2.1 Skjult ventetid person A'!P65,0),0)</f>
        <v>0</v>
      </c>
      <c r="Q133" s="1">
        <f>IFERROR(IF(AND('1.1 Alternativ A'!R255&gt;=70,'1.1 Alternativ A'!R255&lt;200),'2.1 Skjult ventetid person A'!Q65,0),0)</f>
        <v>0</v>
      </c>
      <c r="R133" s="1">
        <f>IFERROR(IF(AND('1.1 Alternativ A'!S255&gt;=70,'1.1 Alternativ A'!S255&lt;200),'2.1 Skjult ventetid person A'!R65,0),0)</f>
        <v>0</v>
      </c>
      <c r="S133" s="1">
        <f>IFERROR(IF(AND('1.1 Alternativ A'!T255&gt;=70,'1.1 Alternativ A'!T255&lt;200),'2.1 Skjult ventetid person A'!S65,0),0)</f>
        <v>0</v>
      </c>
      <c r="T133" s="1">
        <f>IFERROR(IF(AND('1.1 Alternativ A'!U255&gt;=70,'1.1 Alternativ A'!U255&lt;200),'2.1 Skjult ventetid person A'!T65,0),0)</f>
        <v>0</v>
      </c>
      <c r="U133" s="1">
        <f>IFERROR(IF(AND('1.1 Alternativ A'!V255&gt;=70,'1.1 Alternativ A'!V255&lt;200),'2.1 Skjult ventetid person A'!U65,0),0)</f>
        <v>0</v>
      </c>
      <c r="V133" s="1">
        <f>IFERROR(IF(AND('1.1 Alternativ A'!W255&gt;=70,'1.1 Alternativ A'!W255&lt;200),'2.1 Skjult ventetid person A'!V65,0),0)</f>
        <v>0</v>
      </c>
      <c r="W133" s="1">
        <f>IFERROR(IF(AND('1.1 Alternativ A'!X255&gt;=70,'1.1 Alternativ A'!X255&lt;200),'2.1 Skjult ventetid person A'!W65,0),0)</f>
        <v>0</v>
      </c>
      <c r="X133" s="1">
        <f>IFERROR(IF(AND('1.1 Alternativ A'!Y255&gt;=70,'1.1 Alternativ A'!Y255&lt;200),'2.1 Skjult ventetid person A'!X65,0),0)</f>
        <v>0</v>
      </c>
      <c r="Y133" s="1">
        <f>IFERROR(IF(AND('1.1 Alternativ A'!Z255&gt;=70,'1.1 Alternativ A'!Z255&lt;200),'2.1 Skjult ventetid person A'!Y65,0),0)</f>
        <v>0</v>
      </c>
      <c r="Z133" s="1">
        <f>IFERROR(IF(AND('1.1 Alternativ A'!AA255&gt;=70,'1.1 Alternativ A'!AA255&lt;200),'2.1 Skjult ventetid person A'!Z65,0),0)</f>
        <v>0</v>
      </c>
      <c r="AA133" s="1">
        <f>IFERROR(IF(AND('1.1 Alternativ A'!AB255&gt;=70,'1.1 Alternativ A'!AB255&lt;200),'2.1 Skjult ventetid person A'!AA65,0),0)</f>
        <v>0</v>
      </c>
      <c r="AB133" s="1">
        <f>IFERROR(IF(AND('1.1 Alternativ A'!AC255&gt;=70,'1.1 Alternativ A'!AC255&lt;200),'2.1 Skjult ventetid person A'!AB65,0),0)</f>
        <v>0</v>
      </c>
      <c r="AC133" s="1">
        <f>IFERROR(IF(AND('1.1 Alternativ A'!AD255&gt;=70,'1.1 Alternativ A'!AD255&lt;200),'2.1 Skjult ventetid person A'!AC65,0),0)</f>
        <v>0</v>
      </c>
      <c r="AD133" s="1">
        <f>IFERROR(IF(AND('1.1 Alternativ A'!AE255&gt;=70,'1.1 Alternativ A'!AE255&lt;200),'2.1 Skjult ventetid person A'!AD65,0),0)</f>
        <v>0</v>
      </c>
      <c r="AE133" s="1">
        <f>IFERROR(IF(AND('1.1 Alternativ A'!AF255&gt;=70,'1.1 Alternativ A'!AF255&lt;200),'2.1 Skjult ventetid person A'!AE65,0),0)</f>
        <v>0</v>
      </c>
      <c r="AF133" s="1">
        <f>IFERROR(IF(AND('1.1 Alternativ A'!AG255&gt;=70,'1.1 Alternativ A'!AG255&lt;200),'2.1 Skjult ventetid person A'!AF65,0),0)</f>
        <v>0</v>
      </c>
    </row>
    <row r="134" spans="2:32" x14ac:dyDescent="0.2">
      <c r="B134" s="1" t="str">
        <f ca="1">IF(OFFSET('1.1 Alternativ A'!$E$19,0,ROW()-ROW($B$114))&gt;0,OFFSET('1.1 Alternativ A'!$E$19,0,ROW()-ROW($B$114)),"")</f>
        <v/>
      </c>
      <c r="C134" s="1">
        <f>IFERROR(IF(AND('1.1 Alternativ A'!D256&gt;=70,'1.1 Alternativ A'!D256&lt;200),'2.1 Skjult ventetid person A'!C66,0),0)</f>
        <v>0</v>
      </c>
      <c r="D134" s="1">
        <f>IFERROR(IF(AND('1.1 Alternativ A'!E256&gt;=70,'1.1 Alternativ A'!E256&lt;200),'2.1 Skjult ventetid person A'!D66,0),0)</f>
        <v>0</v>
      </c>
      <c r="E134" s="1">
        <f>IFERROR(IF(AND('1.1 Alternativ A'!F256&gt;=70,'1.1 Alternativ A'!F256&lt;200),'2.1 Skjult ventetid person A'!E66,0),0)</f>
        <v>0</v>
      </c>
      <c r="F134" s="1">
        <f>IFERROR(IF(AND('1.1 Alternativ A'!G256&gt;=70,'1.1 Alternativ A'!G256&lt;200),'2.1 Skjult ventetid person A'!F66,0),0)</f>
        <v>0</v>
      </c>
      <c r="G134" s="1">
        <f>IFERROR(IF(AND('1.1 Alternativ A'!H256&gt;=70,'1.1 Alternativ A'!H256&lt;200),'2.1 Skjult ventetid person A'!G66,0),0)</f>
        <v>0</v>
      </c>
      <c r="H134" s="1">
        <f>IFERROR(IF(AND('1.1 Alternativ A'!I256&gt;=70,'1.1 Alternativ A'!I256&lt;200),'2.1 Skjult ventetid person A'!H66,0),0)</f>
        <v>0</v>
      </c>
      <c r="I134" s="1">
        <f>IFERROR(IF(AND('1.1 Alternativ A'!J256&gt;=70,'1.1 Alternativ A'!J256&lt;200),'2.1 Skjult ventetid person A'!I66,0),0)</f>
        <v>0</v>
      </c>
      <c r="J134" s="1">
        <f>IFERROR(IF(AND('1.1 Alternativ A'!K256&gt;=70,'1.1 Alternativ A'!K256&lt;200),'2.1 Skjult ventetid person A'!J66,0),0)</f>
        <v>0</v>
      </c>
      <c r="K134" s="1">
        <f>IFERROR(IF(AND('1.1 Alternativ A'!L256&gt;=70,'1.1 Alternativ A'!L256&lt;200),'2.1 Skjult ventetid person A'!K66,0),0)</f>
        <v>0</v>
      </c>
      <c r="L134" s="1">
        <f>IFERROR(IF(AND('1.1 Alternativ A'!M256&gt;=70,'1.1 Alternativ A'!M256&lt;200),'2.1 Skjult ventetid person A'!L66,0),0)</f>
        <v>0</v>
      </c>
      <c r="M134" s="1">
        <f>IFERROR(IF(AND('1.1 Alternativ A'!N256&gt;=70,'1.1 Alternativ A'!N256&lt;200),'2.1 Skjult ventetid person A'!M66,0),0)</f>
        <v>0</v>
      </c>
      <c r="N134" s="1">
        <f>IFERROR(IF(AND('1.1 Alternativ A'!O256&gt;=70,'1.1 Alternativ A'!O256&lt;200),'2.1 Skjult ventetid person A'!N66,0),0)</f>
        <v>0</v>
      </c>
      <c r="O134" s="1">
        <f>IFERROR(IF(AND('1.1 Alternativ A'!P256&gt;=70,'1.1 Alternativ A'!P256&lt;200),'2.1 Skjult ventetid person A'!O66,0),0)</f>
        <v>0</v>
      </c>
      <c r="P134" s="1">
        <f>IFERROR(IF(AND('1.1 Alternativ A'!Q256&gt;=70,'1.1 Alternativ A'!Q256&lt;200),'2.1 Skjult ventetid person A'!P66,0),0)</f>
        <v>0</v>
      </c>
      <c r="Q134" s="1">
        <f>IFERROR(IF(AND('1.1 Alternativ A'!R256&gt;=70,'1.1 Alternativ A'!R256&lt;200),'2.1 Skjult ventetid person A'!Q66,0),0)</f>
        <v>0</v>
      </c>
      <c r="R134" s="1">
        <f>IFERROR(IF(AND('1.1 Alternativ A'!S256&gt;=70,'1.1 Alternativ A'!S256&lt;200),'2.1 Skjult ventetid person A'!R66,0),0)</f>
        <v>0</v>
      </c>
      <c r="S134" s="1">
        <f>IFERROR(IF(AND('1.1 Alternativ A'!T256&gt;=70,'1.1 Alternativ A'!T256&lt;200),'2.1 Skjult ventetid person A'!S66,0),0)</f>
        <v>0</v>
      </c>
      <c r="T134" s="1">
        <f>IFERROR(IF(AND('1.1 Alternativ A'!U256&gt;=70,'1.1 Alternativ A'!U256&lt;200),'2.1 Skjult ventetid person A'!T66,0),0)</f>
        <v>0</v>
      </c>
      <c r="U134" s="1">
        <f>IFERROR(IF(AND('1.1 Alternativ A'!V256&gt;=70,'1.1 Alternativ A'!V256&lt;200),'2.1 Skjult ventetid person A'!U66,0),0)</f>
        <v>0</v>
      </c>
      <c r="V134" s="1">
        <f>IFERROR(IF(AND('1.1 Alternativ A'!W256&gt;=70,'1.1 Alternativ A'!W256&lt;200),'2.1 Skjult ventetid person A'!V66,0),0)</f>
        <v>0</v>
      </c>
      <c r="W134" s="1">
        <f>IFERROR(IF(AND('1.1 Alternativ A'!X256&gt;=70,'1.1 Alternativ A'!X256&lt;200),'2.1 Skjult ventetid person A'!W66,0),0)</f>
        <v>0</v>
      </c>
      <c r="X134" s="1">
        <f>IFERROR(IF(AND('1.1 Alternativ A'!Y256&gt;=70,'1.1 Alternativ A'!Y256&lt;200),'2.1 Skjult ventetid person A'!X66,0),0)</f>
        <v>0</v>
      </c>
      <c r="Y134" s="1">
        <f>IFERROR(IF(AND('1.1 Alternativ A'!Z256&gt;=70,'1.1 Alternativ A'!Z256&lt;200),'2.1 Skjult ventetid person A'!Y66,0),0)</f>
        <v>0</v>
      </c>
      <c r="Z134" s="1">
        <f>IFERROR(IF(AND('1.1 Alternativ A'!AA256&gt;=70,'1.1 Alternativ A'!AA256&lt;200),'2.1 Skjult ventetid person A'!Z66,0),0)</f>
        <v>0</v>
      </c>
      <c r="AA134" s="1">
        <f>IFERROR(IF(AND('1.1 Alternativ A'!AB256&gt;=70,'1.1 Alternativ A'!AB256&lt;200),'2.1 Skjult ventetid person A'!AA66,0),0)</f>
        <v>0</v>
      </c>
      <c r="AB134" s="1">
        <f>IFERROR(IF(AND('1.1 Alternativ A'!AC256&gt;=70,'1.1 Alternativ A'!AC256&lt;200),'2.1 Skjult ventetid person A'!AB66,0),0)</f>
        <v>0</v>
      </c>
      <c r="AC134" s="1">
        <f>IFERROR(IF(AND('1.1 Alternativ A'!AD256&gt;=70,'1.1 Alternativ A'!AD256&lt;200),'2.1 Skjult ventetid person A'!AC66,0),0)</f>
        <v>0</v>
      </c>
      <c r="AD134" s="1">
        <f>IFERROR(IF(AND('1.1 Alternativ A'!AE256&gt;=70,'1.1 Alternativ A'!AE256&lt;200),'2.1 Skjult ventetid person A'!AD66,0),0)</f>
        <v>0</v>
      </c>
      <c r="AE134" s="1">
        <f>IFERROR(IF(AND('1.1 Alternativ A'!AF256&gt;=70,'1.1 Alternativ A'!AF256&lt;200),'2.1 Skjult ventetid person A'!AE66,0),0)</f>
        <v>0</v>
      </c>
      <c r="AF134" s="1">
        <f>IFERROR(IF(AND('1.1 Alternativ A'!AG256&gt;=70,'1.1 Alternativ A'!AG256&lt;200),'2.1 Skjult ventetid person A'!AF66,0),0)</f>
        <v>0</v>
      </c>
    </row>
    <row r="135" spans="2:32" x14ac:dyDescent="0.2">
      <c r="B135" s="1" t="str">
        <f ca="1">IF(OFFSET('1.1 Alternativ A'!$E$19,0,ROW()-ROW($B$114))&gt;0,OFFSET('1.1 Alternativ A'!$E$19,0,ROW()-ROW($B$114)),"")</f>
        <v/>
      </c>
      <c r="C135" s="1">
        <f>IFERROR(IF(AND('1.1 Alternativ A'!D257&gt;=70,'1.1 Alternativ A'!D257&lt;200),'2.1 Skjult ventetid person A'!C67,0),0)</f>
        <v>0</v>
      </c>
      <c r="D135" s="1">
        <f>IFERROR(IF(AND('1.1 Alternativ A'!E257&gt;=70,'1.1 Alternativ A'!E257&lt;200),'2.1 Skjult ventetid person A'!D67,0),0)</f>
        <v>0</v>
      </c>
      <c r="E135" s="1">
        <f>IFERROR(IF(AND('1.1 Alternativ A'!F257&gt;=70,'1.1 Alternativ A'!F257&lt;200),'2.1 Skjult ventetid person A'!E67,0),0)</f>
        <v>0</v>
      </c>
      <c r="F135" s="1">
        <f>IFERROR(IF(AND('1.1 Alternativ A'!G257&gt;=70,'1.1 Alternativ A'!G257&lt;200),'2.1 Skjult ventetid person A'!F67,0),0)</f>
        <v>0</v>
      </c>
      <c r="G135" s="1">
        <f>IFERROR(IF(AND('1.1 Alternativ A'!H257&gt;=70,'1.1 Alternativ A'!H257&lt;200),'2.1 Skjult ventetid person A'!G67,0),0)</f>
        <v>0</v>
      </c>
      <c r="H135" s="1">
        <f>IFERROR(IF(AND('1.1 Alternativ A'!I257&gt;=70,'1.1 Alternativ A'!I257&lt;200),'2.1 Skjult ventetid person A'!H67,0),0)</f>
        <v>0</v>
      </c>
      <c r="I135" s="1">
        <f>IFERROR(IF(AND('1.1 Alternativ A'!J257&gt;=70,'1.1 Alternativ A'!J257&lt;200),'2.1 Skjult ventetid person A'!I67,0),0)</f>
        <v>0</v>
      </c>
      <c r="J135" s="1">
        <f>IFERROR(IF(AND('1.1 Alternativ A'!K257&gt;=70,'1.1 Alternativ A'!K257&lt;200),'2.1 Skjult ventetid person A'!J67,0),0)</f>
        <v>0</v>
      </c>
      <c r="K135" s="1">
        <f>IFERROR(IF(AND('1.1 Alternativ A'!L257&gt;=70,'1.1 Alternativ A'!L257&lt;200),'2.1 Skjult ventetid person A'!K67,0),0)</f>
        <v>0</v>
      </c>
      <c r="L135" s="1">
        <f>IFERROR(IF(AND('1.1 Alternativ A'!M257&gt;=70,'1.1 Alternativ A'!M257&lt;200),'2.1 Skjult ventetid person A'!L67,0),0)</f>
        <v>0</v>
      </c>
      <c r="M135" s="1">
        <f>IFERROR(IF(AND('1.1 Alternativ A'!N257&gt;=70,'1.1 Alternativ A'!N257&lt;200),'2.1 Skjult ventetid person A'!M67,0),0)</f>
        <v>0</v>
      </c>
      <c r="N135" s="1">
        <f>IFERROR(IF(AND('1.1 Alternativ A'!O257&gt;=70,'1.1 Alternativ A'!O257&lt;200),'2.1 Skjult ventetid person A'!N67,0),0)</f>
        <v>0</v>
      </c>
      <c r="O135" s="1">
        <f>IFERROR(IF(AND('1.1 Alternativ A'!P257&gt;=70,'1.1 Alternativ A'!P257&lt;200),'2.1 Skjult ventetid person A'!O67,0),0)</f>
        <v>0</v>
      </c>
      <c r="P135" s="1">
        <f>IFERROR(IF(AND('1.1 Alternativ A'!Q257&gt;=70,'1.1 Alternativ A'!Q257&lt;200),'2.1 Skjult ventetid person A'!P67,0),0)</f>
        <v>0</v>
      </c>
      <c r="Q135" s="1">
        <f>IFERROR(IF(AND('1.1 Alternativ A'!R257&gt;=70,'1.1 Alternativ A'!R257&lt;200),'2.1 Skjult ventetid person A'!Q67,0),0)</f>
        <v>0</v>
      </c>
      <c r="R135" s="1">
        <f>IFERROR(IF(AND('1.1 Alternativ A'!S257&gt;=70,'1.1 Alternativ A'!S257&lt;200),'2.1 Skjult ventetid person A'!R67,0),0)</f>
        <v>0</v>
      </c>
      <c r="S135" s="1">
        <f>IFERROR(IF(AND('1.1 Alternativ A'!T257&gt;=70,'1.1 Alternativ A'!T257&lt;200),'2.1 Skjult ventetid person A'!S67,0),0)</f>
        <v>0</v>
      </c>
      <c r="T135" s="1">
        <f>IFERROR(IF(AND('1.1 Alternativ A'!U257&gt;=70,'1.1 Alternativ A'!U257&lt;200),'2.1 Skjult ventetid person A'!T67,0),0)</f>
        <v>0</v>
      </c>
      <c r="U135" s="1">
        <f>IFERROR(IF(AND('1.1 Alternativ A'!V257&gt;=70,'1.1 Alternativ A'!V257&lt;200),'2.1 Skjult ventetid person A'!U67,0),0)</f>
        <v>0</v>
      </c>
      <c r="V135" s="1">
        <f>IFERROR(IF(AND('1.1 Alternativ A'!W257&gt;=70,'1.1 Alternativ A'!W257&lt;200),'2.1 Skjult ventetid person A'!V67,0),0)</f>
        <v>0</v>
      </c>
      <c r="W135" s="1">
        <f>IFERROR(IF(AND('1.1 Alternativ A'!X257&gt;=70,'1.1 Alternativ A'!X257&lt;200),'2.1 Skjult ventetid person A'!W67,0),0)</f>
        <v>0</v>
      </c>
      <c r="X135" s="1">
        <f>IFERROR(IF(AND('1.1 Alternativ A'!Y257&gt;=70,'1.1 Alternativ A'!Y257&lt;200),'2.1 Skjult ventetid person A'!X67,0),0)</f>
        <v>0</v>
      </c>
      <c r="Y135" s="1">
        <f>IFERROR(IF(AND('1.1 Alternativ A'!Z257&gt;=70,'1.1 Alternativ A'!Z257&lt;200),'2.1 Skjult ventetid person A'!Y67,0),0)</f>
        <v>0</v>
      </c>
      <c r="Z135" s="1">
        <f>IFERROR(IF(AND('1.1 Alternativ A'!AA257&gt;=70,'1.1 Alternativ A'!AA257&lt;200),'2.1 Skjult ventetid person A'!Z67,0),0)</f>
        <v>0</v>
      </c>
      <c r="AA135" s="1">
        <f>IFERROR(IF(AND('1.1 Alternativ A'!AB257&gt;=70,'1.1 Alternativ A'!AB257&lt;200),'2.1 Skjult ventetid person A'!AA67,0),0)</f>
        <v>0</v>
      </c>
      <c r="AB135" s="1">
        <f>IFERROR(IF(AND('1.1 Alternativ A'!AC257&gt;=70,'1.1 Alternativ A'!AC257&lt;200),'2.1 Skjult ventetid person A'!AB67,0),0)</f>
        <v>0</v>
      </c>
      <c r="AC135" s="1">
        <f>IFERROR(IF(AND('1.1 Alternativ A'!AD257&gt;=70,'1.1 Alternativ A'!AD257&lt;200),'2.1 Skjult ventetid person A'!AC67,0),0)</f>
        <v>0</v>
      </c>
      <c r="AD135" s="1">
        <f>IFERROR(IF(AND('1.1 Alternativ A'!AE257&gt;=70,'1.1 Alternativ A'!AE257&lt;200),'2.1 Skjult ventetid person A'!AD67,0),0)</f>
        <v>0</v>
      </c>
      <c r="AE135" s="1">
        <f>IFERROR(IF(AND('1.1 Alternativ A'!AF257&gt;=70,'1.1 Alternativ A'!AF257&lt;200),'2.1 Skjult ventetid person A'!AE67,0),0)</f>
        <v>0</v>
      </c>
      <c r="AF135" s="1">
        <f>IFERROR(IF(AND('1.1 Alternativ A'!AG257&gt;=70,'1.1 Alternativ A'!AG257&lt;200),'2.1 Skjult ventetid person A'!AF67,0),0)</f>
        <v>0</v>
      </c>
    </row>
    <row r="136" spans="2:32" x14ac:dyDescent="0.2">
      <c r="B136" s="1" t="str">
        <f ca="1">IF(OFFSET('1.1 Alternativ A'!$E$19,0,ROW()-ROW($B$114))&gt;0,OFFSET('1.1 Alternativ A'!$E$19,0,ROW()-ROW($B$114)),"")</f>
        <v/>
      </c>
      <c r="C136" s="1">
        <f>IFERROR(IF(AND('1.1 Alternativ A'!D258&gt;=70,'1.1 Alternativ A'!D258&lt;200),'2.1 Skjult ventetid person A'!C68,0),0)</f>
        <v>0</v>
      </c>
      <c r="D136" s="1">
        <f>IFERROR(IF(AND('1.1 Alternativ A'!E258&gt;=70,'1.1 Alternativ A'!E258&lt;200),'2.1 Skjult ventetid person A'!D68,0),0)</f>
        <v>0</v>
      </c>
      <c r="E136" s="1">
        <f>IFERROR(IF(AND('1.1 Alternativ A'!F258&gt;=70,'1.1 Alternativ A'!F258&lt;200),'2.1 Skjult ventetid person A'!E68,0),0)</f>
        <v>0</v>
      </c>
      <c r="F136" s="1">
        <f>IFERROR(IF(AND('1.1 Alternativ A'!G258&gt;=70,'1.1 Alternativ A'!G258&lt;200),'2.1 Skjult ventetid person A'!F68,0),0)</f>
        <v>0</v>
      </c>
      <c r="G136" s="1">
        <f>IFERROR(IF(AND('1.1 Alternativ A'!H258&gt;=70,'1.1 Alternativ A'!H258&lt;200),'2.1 Skjult ventetid person A'!G68,0),0)</f>
        <v>0</v>
      </c>
      <c r="H136" s="1">
        <f>IFERROR(IF(AND('1.1 Alternativ A'!I258&gt;=70,'1.1 Alternativ A'!I258&lt;200),'2.1 Skjult ventetid person A'!H68,0),0)</f>
        <v>0</v>
      </c>
      <c r="I136" s="1">
        <f>IFERROR(IF(AND('1.1 Alternativ A'!J258&gt;=70,'1.1 Alternativ A'!J258&lt;200),'2.1 Skjult ventetid person A'!I68,0),0)</f>
        <v>0</v>
      </c>
      <c r="J136" s="1">
        <f>IFERROR(IF(AND('1.1 Alternativ A'!K258&gt;=70,'1.1 Alternativ A'!K258&lt;200),'2.1 Skjult ventetid person A'!J68,0),0)</f>
        <v>0</v>
      </c>
      <c r="K136" s="1">
        <f>IFERROR(IF(AND('1.1 Alternativ A'!L258&gt;=70,'1.1 Alternativ A'!L258&lt;200),'2.1 Skjult ventetid person A'!K68,0),0)</f>
        <v>0</v>
      </c>
      <c r="L136" s="1">
        <f>IFERROR(IF(AND('1.1 Alternativ A'!M258&gt;=70,'1.1 Alternativ A'!M258&lt;200),'2.1 Skjult ventetid person A'!L68,0),0)</f>
        <v>0</v>
      </c>
      <c r="M136" s="1">
        <f>IFERROR(IF(AND('1.1 Alternativ A'!N258&gt;=70,'1.1 Alternativ A'!N258&lt;200),'2.1 Skjult ventetid person A'!M68,0),0)</f>
        <v>0</v>
      </c>
      <c r="N136" s="1">
        <f>IFERROR(IF(AND('1.1 Alternativ A'!O258&gt;=70,'1.1 Alternativ A'!O258&lt;200),'2.1 Skjult ventetid person A'!N68,0),0)</f>
        <v>0</v>
      </c>
      <c r="O136" s="1">
        <f>IFERROR(IF(AND('1.1 Alternativ A'!P258&gt;=70,'1.1 Alternativ A'!P258&lt;200),'2.1 Skjult ventetid person A'!O68,0),0)</f>
        <v>0</v>
      </c>
      <c r="P136" s="1">
        <f>IFERROR(IF(AND('1.1 Alternativ A'!Q258&gt;=70,'1.1 Alternativ A'!Q258&lt;200),'2.1 Skjult ventetid person A'!P68,0),0)</f>
        <v>0</v>
      </c>
      <c r="Q136" s="1">
        <f>IFERROR(IF(AND('1.1 Alternativ A'!R258&gt;=70,'1.1 Alternativ A'!R258&lt;200),'2.1 Skjult ventetid person A'!Q68,0),0)</f>
        <v>0</v>
      </c>
      <c r="R136" s="1">
        <f>IFERROR(IF(AND('1.1 Alternativ A'!S258&gt;=70,'1.1 Alternativ A'!S258&lt;200),'2.1 Skjult ventetid person A'!R68,0),0)</f>
        <v>0</v>
      </c>
      <c r="S136" s="1">
        <f>IFERROR(IF(AND('1.1 Alternativ A'!T258&gt;=70,'1.1 Alternativ A'!T258&lt;200),'2.1 Skjult ventetid person A'!S68,0),0)</f>
        <v>0</v>
      </c>
      <c r="T136" s="1">
        <f>IFERROR(IF(AND('1.1 Alternativ A'!U258&gt;=70,'1.1 Alternativ A'!U258&lt;200),'2.1 Skjult ventetid person A'!T68,0),0)</f>
        <v>0</v>
      </c>
      <c r="U136" s="1">
        <f>IFERROR(IF(AND('1.1 Alternativ A'!V258&gt;=70,'1.1 Alternativ A'!V258&lt;200),'2.1 Skjult ventetid person A'!U68,0),0)</f>
        <v>0</v>
      </c>
      <c r="V136" s="1">
        <f>IFERROR(IF(AND('1.1 Alternativ A'!W258&gt;=70,'1.1 Alternativ A'!W258&lt;200),'2.1 Skjult ventetid person A'!V68,0),0)</f>
        <v>0</v>
      </c>
      <c r="W136" s="1">
        <f>IFERROR(IF(AND('1.1 Alternativ A'!X258&gt;=70,'1.1 Alternativ A'!X258&lt;200),'2.1 Skjult ventetid person A'!W68,0),0)</f>
        <v>0</v>
      </c>
      <c r="X136" s="1">
        <f>IFERROR(IF(AND('1.1 Alternativ A'!Y258&gt;=70,'1.1 Alternativ A'!Y258&lt;200),'2.1 Skjult ventetid person A'!X68,0),0)</f>
        <v>0</v>
      </c>
      <c r="Y136" s="1">
        <f>IFERROR(IF(AND('1.1 Alternativ A'!Z258&gt;=70,'1.1 Alternativ A'!Z258&lt;200),'2.1 Skjult ventetid person A'!Y68,0),0)</f>
        <v>0</v>
      </c>
      <c r="Z136" s="1">
        <f>IFERROR(IF(AND('1.1 Alternativ A'!AA258&gt;=70,'1.1 Alternativ A'!AA258&lt;200),'2.1 Skjult ventetid person A'!Z68,0),0)</f>
        <v>0</v>
      </c>
      <c r="AA136" s="1">
        <f>IFERROR(IF(AND('1.1 Alternativ A'!AB258&gt;=70,'1.1 Alternativ A'!AB258&lt;200),'2.1 Skjult ventetid person A'!AA68,0),0)</f>
        <v>0</v>
      </c>
      <c r="AB136" s="1">
        <f>IFERROR(IF(AND('1.1 Alternativ A'!AC258&gt;=70,'1.1 Alternativ A'!AC258&lt;200),'2.1 Skjult ventetid person A'!AB68,0),0)</f>
        <v>0</v>
      </c>
      <c r="AC136" s="1">
        <f>IFERROR(IF(AND('1.1 Alternativ A'!AD258&gt;=70,'1.1 Alternativ A'!AD258&lt;200),'2.1 Skjult ventetid person A'!AC68,0),0)</f>
        <v>0</v>
      </c>
      <c r="AD136" s="1">
        <f>IFERROR(IF(AND('1.1 Alternativ A'!AE258&gt;=70,'1.1 Alternativ A'!AE258&lt;200),'2.1 Skjult ventetid person A'!AD68,0),0)</f>
        <v>0</v>
      </c>
      <c r="AE136" s="1">
        <f>IFERROR(IF(AND('1.1 Alternativ A'!AF258&gt;=70,'1.1 Alternativ A'!AF258&lt;200),'2.1 Skjult ventetid person A'!AE68,0),0)</f>
        <v>0</v>
      </c>
      <c r="AF136" s="1">
        <f>IFERROR(IF(AND('1.1 Alternativ A'!AG258&gt;=70,'1.1 Alternativ A'!AG258&lt;200),'2.1 Skjult ventetid person A'!AF68,0),0)</f>
        <v>0</v>
      </c>
    </row>
    <row r="137" spans="2:32" x14ac:dyDescent="0.2">
      <c r="B137" s="1" t="str">
        <f ca="1">IF(OFFSET('1.1 Alternativ A'!$E$19,0,ROW()-ROW($B$114))&gt;0,OFFSET('1.1 Alternativ A'!$E$19,0,ROW()-ROW($B$114)),"")</f>
        <v/>
      </c>
      <c r="C137" s="1">
        <f>IFERROR(IF(AND('1.1 Alternativ A'!D259&gt;=70,'1.1 Alternativ A'!D259&lt;200),'2.1 Skjult ventetid person A'!C69,0),0)</f>
        <v>0</v>
      </c>
      <c r="D137" s="1">
        <f>IFERROR(IF(AND('1.1 Alternativ A'!E259&gt;=70,'1.1 Alternativ A'!E259&lt;200),'2.1 Skjult ventetid person A'!D69,0),0)</f>
        <v>0</v>
      </c>
      <c r="E137" s="1">
        <f>IFERROR(IF(AND('1.1 Alternativ A'!F259&gt;=70,'1.1 Alternativ A'!F259&lt;200),'2.1 Skjult ventetid person A'!E69,0),0)</f>
        <v>0</v>
      </c>
      <c r="F137" s="1">
        <f>IFERROR(IF(AND('1.1 Alternativ A'!G259&gt;=70,'1.1 Alternativ A'!G259&lt;200),'2.1 Skjult ventetid person A'!F69,0),0)</f>
        <v>0</v>
      </c>
      <c r="G137" s="1">
        <f>IFERROR(IF(AND('1.1 Alternativ A'!H259&gt;=70,'1.1 Alternativ A'!H259&lt;200),'2.1 Skjult ventetid person A'!G69,0),0)</f>
        <v>0</v>
      </c>
      <c r="H137" s="1">
        <f>IFERROR(IF(AND('1.1 Alternativ A'!I259&gt;=70,'1.1 Alternativ A'!I259&lt;200),'2.1 Skjult ventetid person A'!H69,0),0)</f>
        <v>0</v>
      </c>
      <c r="I137" s="1">
        <f>IFERROR(IF(AND('1.1 Alternativ A'!J259&gt;=70,'1.1 Alternativ A'!J259&lt;200),'2.1 Skjult ventetid person A'!I69,0),0)</f>
        <v>0</v>
      </c>
      <c r="J137" s="1">
        <f>IFERROR(IF(AND('1.1 Alternativ A'!K259&gt;=70,'1.1 Alternativ A'!K259&lt;200),'2.1 Skjult ventetid person A'!J69,0),0)</f>
        <v>0</v>
      </c>
      <c r="K137" s="1">
        <f>IFERROR(IF(AND('1.1 Alternativ A'!L259&gt;=70,'1.1 Alternativ A'!L259&lt;200),'2.1 Skjult ventetid person A'!K69,0),0)</f>
        <v>0</v>
      </c>
      <c r="L137" s="1">
        <f>IFERROR(IF(AND('1.1 Alternativ A'!M259&gt;=70,'1.1 Alternativ A'!M259&lt;200),'2.1 Skjult ventetid person A'!L69,0),0)</f>
        <v>0</v>
      </c>
      <c r="M137" s="1">
        <f>IFERROR(IF(AND('1.1 Alternativ A'!N259&gt;=70,'1.1 Alternativ A'!N259&lt;200),'2.1 Skjult ventetid person A'!M69,0),0)</f>
        <v>0</v>
      </c>
      <c r="N137" s="1">
        <f>IFERROR(IF(AND('1.1 Alternativ A'!O259&gt;=70,'1.1 Alternativ A'!O259&lt;200),'2.1 Skjult ventetid person A'!N69,0),0)</f>
        <v>0</v>
      </c>
      <c r="O137" s="1">
        <f>IFERROR(IF(AND('1.1 Alternativ A'!P259&gt;=70,'1.1 Alternativ A'!P259&lt;200),'2.1 Skjult ventetid person A'!O69,0),0)</f>
        <v>0</v>
      </c>
      <c r="P137" s="1">
        <f>IFERROR(IF(AND('1.1 Alternativ A'!Q259&gt;=70,'1.1 Alternativ A'!Q259&lt;200),'2.1 Skjult ventetid person A'!P69,0),0)</f>
        <v>0</v>
      </c>
      <c r="Q137" s="1">
        <f>IFERROR(IF(AND('1.1 Alternativ A'!R259&gt;=70,'1.1 Alternativ A'!R259&lt;200),'2.1 Skjult ventetid person A'!Q69,0),0)</f>
        <v>0</v>
      </c>
      <c r="R137" s="1">
        <f>IFERROR(IF(AND('1.1 Alternativ A'!S259&gt;=70,'1.1 Alternativ A'!S259&lt;200),'2.1 Skjult ventetid person A'!R69,0),0)</f>
        <v>0</v>
      </c>
      <c r="S137" s="1">
        <f>IFERROR(IF(AND('1.1 Alternativ A'!T259&gt;=70,'1.1 Alternativ A'!T259&lt;200),'2.1 Skjult ventetid person A'!S69,0),0)</f>
        <v>0</v>
      </c>
      <c r="T137" s="1">
        <f>IFERROR(IF(AND('1.1 Alternativ A'!U259&gt;=70,'1.1 Alternativ A'!U259&lt;200),'2.1 Skjult ventetid person A'!T69,0),0)</f>
        <v>0</v>
      </c>
      <c r="U137" s="1">
        <f>IFERROR(IF(AND('1.1 Alternativ A'!V259&gt;=70,'1.1 Alternativ A'!V259&lt;200),'2.1 Skjult ventetid person A'!U69,0),0)</f>
        <v>0</v>
      </c>
      <c r="V137" s="1">
        <f>IFERROR(IF(AND('1.1 Alternativ A'!W259&gt;=70,'1.1 Alternativ A'!W259&lt;200),'2.1 Skjult ventetid person A'!V69,0),0)</f>
        <v>0</v>
      </c>
      <c r="W137" s="1">
        <f>IFERROR(IF(AND('1.1 Alternativ A'!X259&gt;=70,'1.1 Alternativ A'!X259&lt;200),'2.1 Skjult ventetid person A'!W69,0),0)</f>
        <v>0</v>
      </c>
      <c r="X137" s="1">
        <f>IFERROR(IF(AND('1.1 Alternativ A'!Y259&gt;=70,'1.1 Alternativ A'!Y259&lt;200),'2.1 Skjult ventetid person A'!X69,0),0)</f>
        <v>0</v>
      </c>
      <c r="Y137" s="1">
        <f>IFERROR(IF(AND('1.1 Alternativ A'!Z259&gt;=70,'1.1 Alternativ A'!Z259&lt;200),'2.1 Skjult ventetid person A'!Y69,0),0)</f>
        <v>0</v>
      </c>
      <c r="Z137" s="1">
        <f>IFERROR(IF(AND('1.1 Alternativ A'!AA259&gt;=70,'1.1 Alternativ A'!AA259&lt;200),'2.1 Skjult ventetid person A'!Z69,0),0)</f>
        <v>0</v>
      </c>
      <c r="AA137" s="1">
        <f>IFERROR(IF(AND('1.1 Alternativ A'!AB259&gt;=70,'1.1 Alternativ A'!AB259&lt;200),'2.1 Skjult ventetid person A'!AA69,0),0)</f>
        <v>0</v>
      </c>
      <c r="AB137" s="1">
        <f>IFERROR(IF(AND('1.1 Alternativ A'!AC259&gt;=70,'1.1 Alternativ A'!AC259&lt;200),'2.1 Skjult ventetid person A'!AB69,0),0)</f>
        <v>0</v>
      </c>
      <c r="AC137" s="1">
        <f>IFERROR(IF(AND('1.1 Alternativ A'!AD259&gt;=70,'1.1 Alternativ A'!AD259&lt;200),'2.1 Skjult ventetid person A'!AC69,0),0)</f>
        <v>0</v>
      </c>
      <c r="AD137" s="1">
        <f>IFERROR(IF(AND('1.1 Alternativ A'!AE259&gt;=70,'1.1 Alternativ A'!AE259&lt;200),'2.1 Skjult ventetid person A'!AD69,0),0)</f>
        <v>0</v>
      </c>
      <c r="AE137" s="1">
        <f>IFERROR(IF(AND('1.1 Alternativ A'!AF259&gt;=70,'1.1 Alternativ A'!AF259&lt;200),'2.1 Skjult ventetid person A'!AE69,0),0)</f>
        <v>0</v>
      </c>
      <c r="AF137" s="1">
        <f>IFERROR(IF(AND('1.1 Alternativ A'!AG259&gt;=70,'1.1 Alternativ A'!AG259&lt;200),'2.1 Skjult ventetid person A'!AF69,0),0)</f>
        <v>0</v>
      </c>
    </row>
    <row r="138" spans="2:32" x14ac:dyDescent="0.2">
      <c r="B138" s="1" t="str">
        <f ca="1">IF(OFFSET('1.1 Alternativ A'!$E$19,0,ROW()-ROW($B$114))&gt;0,OFFSET('1.1 Alternativ A'!$E$19,0,ROW()-ROW($B$114)),"")</f>
        <v/>
      </c>
      <c r="C138" s="1">
        <f>IFERROR(IF(AND('1.1 Alternativ A'!D260&gt;=70,'1.1 Alternativ A'!D260&lt;200),'2.1 Skjult ventetid person A'!C70,0),0)</f>
        <v>0</v>
      </c>
      <c r="D138" s="1">
        <f>IFERROR(IF(AND('1.1 Alternativ A'!E260&gt;=70,'1.1 Alternativ A'!E260&lt;200),'2.1 Skjult ventetid person A'!D70,0),0)</f>
        <v>0</v>
      </c>
      <c r="E138" s="1">
        <f>IFERROR(IF(AND('1.1 Alternativ A'!F260&gt;=70,'1.1 Alternativ A'!F260&lt;200),'2.1 Skjult ventetid person A'!E70,0),0)</f>
        <v>0</v>
      </c>
      <c r="F138" s="1">
        <f>IFERROR(IF(AND('1.1 Alternativ A'!G260&gt;=70,'1.1 Alternativ A'!G260&lt;200),'2.1 Skjult ventetid person A'!F70,0),0)</f>
        <v>0</v>
      </c>
      <c r="G138" s="1">
        <f>IFERROR(IF(AND('1.1 Alternativ A'!H260&gt;=70,'1.1 Alternativ A'!H260&lt;200),'2.1 Skjult ventetid person A'!G70,0),0)</f>
        <v>0</v>
      </c>
      <c r="H138" s="1">
        <f>IFERROR(IF(AND('1.1 Alternativ A'!I260&gt;=70,'1.1 Alternativ A'!I260&lt;200),'2.1 Skjult ventetid person A'!H70,0),0)</f>
        <v>0</v>
      </c>
      <c r="I138" s="1">
        <f>IFERROR(IF(AND('1.1 Alternativ A'!J260&gt;=70,'1.1 Alternativ A'!J260&lt;200),'2.1 Skjult ventetid person A'!I70,0),0)</f>
        <v>0</v>
      </c>
      <c r="J138" s="1">
        <f>IFERROR(IF(AND('1.1 Alternativ A'!K260&gt;=70,'1.1 Alternativ A'!K260&lt;200),'2.1 Skjult ventetid person A'!J70,0),0)</f>
        <v>0</v>
      </c>
      <c r="K138" s="1">
        <f>IFERROR(IF(AND('1.1 Alternativ A'!L260&gt;=70,'1.1 Alternativ A'!L260&lt;200),'2.1 Skjult ventetid person A'!K70,0),0)</f>
        <v>0</v>
      </c>
      <c r="L138" s="1">
        <f>IFERROR(IF(AND('1.1 Alternativ A'!M260&gt;=70,'1.1 Alternativ A'!M260&lt;200),'2.1 Skjult ventetid person A'!L70,0),0)</f>
        <v>0</v>
      </c>
      <c r="M138" s="1">
        <f>IFERROR(IF(AND('1.1 Alternativ A'!N260&gt;=70,'1.1 Alternativ A'!N260&lt;200),'2.1 Skjult ventetid person A'!M70,0),0)</f>
        <v>0</v>
      </c>
      <c r="N138" s="1">
        <f>IFERROR(IF(AND('1.1 Alternativ A'!O260&gt;=70,'1.1 Alternativ A'!O260&lt;200),'2.1 Skjult ventetid person A'!N70,0),0)</f>
        <v>0</v>
      </c>
      <c r="O138" s="1">
        <f>IFERROR(IF(AND('1.1 Alternativ A'!P260&gt;=70,'1.1 Alternativ A'!P260&lt;200),'2.1 Skjult ventetid person A'!O70,0),0)</f>
        <v>0</v>
      </c>
      <c r="P138" s="1">
        <f>IFERROR(IF(AND('1.1 Alternativ A'!Q260&gt;=70,'1.1 Alternativ A'!Q260&lt;200),'2.1 Skjult ventetid person A'!P70,0),0)</f>
        <v>0</v>
      </c>
      <c r="Q138" s="1">
        <f>IFERROR(IF(AND('1.1 Alternativ A'!R260&gt;=70,'1.1 Alternativ A'!R260&lt;200),'2.1 Skjult ventetid person A'!Q70,0),0)</f>
        <v>0</v>
      </c>
      <c r="R138" s="1">
        <f>IFERROR(IF(AND('1.1 Alternativ A'!S260&gt;=70,'1.1 Alternativ A'!S260&lt;200),'2.1 Skjult ventetid person A'!R70,0),0)</f>
        <v>0</v>
      </c>
      <c r="S138" s="1">
        <f>IFERROR(IF(AND('1.1 Alternativ A'!T260&gt;=70,'1.1 Alternativ A'!T260&lt;200),'2.1 Skjult ventetid person A'!S70,0),0)</f>
        <v>0</v>
      </c>
      <c r="T138" s="1">
        <f>IFERROR(IF(AND('1.1 Alternativ A'!U260&gt;=70,'1.1 Alternativ A'!U260&lt;200),'2.1 Skjult ventetid person A'!T70,0),0)</f>
        <v>0</v>
      </c>
      <c r="U138" s="1">
        <f>IFERROR(IF(AND('1.1 Alternativ A'!V260&gt;=70,'1.1 Alternativ A'!V260&lt;200),'2.1 Skjult ventetid person A'!U70,0),0)</f>
        <v>0</v>
      </c>
      <c r="V138" s="1">
        <f>IFERROR(IF(AND('1.1 Alternativ A'!W260&gt;=70,'1.1 Alternativ A'!W260&lt;200),'2.1 Skjult ventetid person A'!V70,0),0)</f>
        <v>0</v>
      </c>
      <c r="W138" s="1">
        <f>IFERROR(IF(AND('1.1 Alternativ A'!X260&gt;=70,'1.1 Alternativ A'!X260&lt;200),'2.1 Skjult ventetid person A'!W70,0),0)</f>
        <v>0</v>
      </c>
      <c r="X138" s="1">
        <f>IFERROR(IF(AND('1.1 Alternativ A'!Y260&gt;=70,'1.1 Alternativ A'!Y260&lt;200),'2.1 Skjult ventetid person A'!X70,0),0)</f>
        <v>0</v>
      </c>
      <c r="Y138" s="1">
        <f>IFERROR(IF(AND('1.1 Alternativ A'!Z260&gt;=70,'1.1 Alternativ A'!Z260&lt;200),'2.1 Skjult ventetid person A'!Y70,0),0)</f>
        <v>0</v>
      </c>
      <c r="Z138" s="1">
        <f>IFERROR(IF(AND('1.1 Alternativ A'!AA260&gt;=70,'1.1 Alternativ A'!AA260&lt;200),'2.1 Skjult ventetid person A'!Z70,0),0)</f>
        <v>0</v>
      </c>
      <c r="AA138" s="1">
        <f>IFERROR(IF(AND('1.1 Alternativ A'!AB260&gt;=70,'1.1 Alternativ A'!AB260&lt;200),'2.1 Skjult ventetid person A'!AA70,0),0)</f>
        <v>0</v>
      </c>
      <c r="AB138" s="1">
        <f>IFERROR(IF(AND('1.1 Alternativ A'!AC260&gt;=70,'1.1 Alternativ A'!AC260&lt;200),'2.1 Skjult ventetid person A'!AB70,0),0)</f>
        <v>0</v>
      </c>
      <c r="AC138" s="1">
        <f>IFERROR(IF(AND('1.1 Alternativ A'!AD260&gt;=70,'1.1 Alternativ A'!AD260&lt;200),'2.1 Skjult ventetid person A'!AC70,0),0)</f>
        <v>0</v>
      </c>
      <c r="AD138" s="1">
        <f>IFERROR(IF(AND('1.1 Alternativ A'!AE260&gt;=70,'1.1 Alternativ A'!AE260&lt;200),'2.1 Skjult ventetid person A'!AD70,0),0)</f>
        <v>0</v>
      </c>
      <c r="AE138" s="1">
        <f>IFERROR(IF(AND('1.1 Alternativ A'!AF260&gt;=70,'1.1 Alternativ A'!AF260&lt;200),'2.1 Skjult ventetid person A'!AE70,0),0)</f>
        <v>0</v>
      </c>
      <c r="AF138" s="1">
        <f>IFERROR(IF(AND('1.1 Alternativ A'!AG260&gt;=70,'1.1 Alternativ A'!AG260&lt;200),'2.1 Skjult ventetid person A'!AF70,0),0)</f>
        <v>0</v>
      </c>
    </row>
    <row r="139" spans="2:32" x14ac:dyDescent="0.2">
      <c r="B139" s="1" t="str">
        <f ca="1">IF(OFFSET('1.1 Alternativ A'!$E$19,0,ROW()-ROW($B$114))&gt;0,OFFSET('1.1 Alternativ A'!$E$19,0,ROW()-ROW($B$114)),"")</f>
        <v/>
      </c>
      <c r="C139" s="1">
        <f>IFERROR(IF(AND('1.1 Alternativ A'!D261&gt;=70,'1.1 Alternativ A'!D261&lt;200),'2.1 Skjult ventetid person A'!C71,0),0)</f>
        <v>0</v>
      </c>
      <c r="D139" s="1">
        <f>IFERROR(IF(AND('1.1 Alternativ A'!E261&gt;=70,'1.1 Alternativ A'!E261&lt;200),'2.1 Skjult ventetid person A'!D71,0),0)</f>
        <v>0</v>
      </c>
      <c r="E139" s="1">
        <f>IFERROR(IF(AND('1.1 Alternativ A'!F261&gt;=70,'1.1 Alternativ A'!F261&lt;200),'2.1 Skjult ventetid person A'!E71,0),0)</f>
        <v>0</v>
      </c>
      <c r="F139" s="1">
        <f>IFERROR(IF(AND('1.1 Alternativ A'!G261&gt;=70,'1.1 Alternativ A'!G261&lt;200),'2.1 Skjult ventetid person A'!F71,0),0)</f>
        <v>0</v>
      </c>
      <c r="G139" s="1">
        <f>IFERROR(IF(AND('1.1 Alternativ A'!H261&gt;=70,'1.1 Alternativ A'!H261&lt;200),'2.1 Skjult ventetid person A'!G71,0),0)</f>
        <v>0</v>
      </c>
      <c r="H139" s="1">
        <f>IFERROR(IF(AND('1.1 Alternativ A'!I261&gt;=70,'1.1 Alternativ A'!I261&lt;200),'2.1 Skjult ventetid person A'!H71,0),0)</f>
        <v>0</v>
      </c>
      <c r="I139" s="1">
        <f>IFERROR(IF(AND('1.1 Alternativ A'!J261&gt;=70,'1.1 Alternativ A'!J261&lt;200),'2.1 Skjult ventetid person A'!I71,0),0)</f>
        <v>0</v>
      </c>
      <c r="J139" s="1">
        <f>IFERROR(IF(AND('1.1 Alternativ A'!K261&gt;=70,'1.1 Alternativ A'!K261&lt;200),'2.1 Skjult ventetid person A'!J71,0),0)</f>
        <v>0</v>
      </c>
      <c r="K139" s="1">
        <f>IFERROR(IF(AND('1.1 Alternativ A'!L261&gt;=70,'1.1 Alternativ A'!L261&lt;200),'2.1 Skjult ventetid person A'!K71,0),0)</f>
        <v>0</v>
      </c>
      <c r="L139" s="1">
        <f>IFERROR(IF(AND('1.1 Alternativ A'!M261&gt;=70,'1.1 Alternativ A'!M261&lt;200),'2.1 Skjult ventetid person A'!L71,0),0)</f>
        <v>0</v>
      </c>
      <c r="M139" s="1">
        <f>IFERROR(IF(AND('1.1 Alternativ A'!N261&gt;=70,'1.1 Alternativ A'!N261&lt;200),'2.1 Skjult ventetid person A'!M71,0),0)</f>
        <v>0</v>
      </c>
      <c r="N139" s="1">
        <f>IFERROR(IF(AND('1.1 Alternativ A'!O261&gt;=70,'1.1 Alternativ A'!O261&lt;200),'2.1 Skjult ventetid person A'!N71,0),0)</f>
        <v>0</v>
      </c>
      <c r="O139" s="1">
        <f>IFERROR(IF(AND('1.1 Alternativ A'!P261&gt;=70,'1.1 Alternativ A'!P261&lt;200),'2.1 Skjult ventetid person A'!O71,0),0)</f>
        <v>0</v>
      </c>
      <c r="P139" s="1">
        <f>IFERROR(IF(AND('1.1 Alternativ A'!Q261&gt;=70,'1.1 Alternativ A'!Q261&lt;200),'2.1 Skjult ventetid person A'!P71,0),0)</f>
        <v>0</v>
      </c>
      <c r="Q139" s="1">
        <f>IFERROR(IF(AND('1.1 Alternativ A'!R261&gt;=70,'1.1 Alternativ A'!R261&lt;200),'2.1 Skjult ventetid person A'!Q71,0),0)</f>
        <v>0</v>
      </c>
      <c r="R139" s="1">
        <f>IFERROR(IF(AND('1.1 Alternativ A'!S261&gt;=70,'1.1 Alternativ A'!S261&lt;200),'2.1 Skjult ventetid person A'!R71,0),0)</f>
        <v>0</v>
      </c>
      <c r="S139" s="1">
        <f>IFERROR(IF(AND('1.1 Alternativ A'!T261&gt;=70,'1.1 Alternativ A'!T261&lt;200),'2.1 Skjult ventetid person A'!S71,0),0)</f>
        <v>0</v>
      </c>
      <c r="T139" s="1">
        <f>IFERROR(IF(AND('1.1 Alternativ A'!U261&gt;=70,'1.1 Alternativ A'!U261&lt;200),'2.1 Skjult ventetid person A'!T71,0),0)</f>
        <v>0</v>
      </c>
      <c r="U139" s="1">
        <f>IFERROR(IF(AND('1.1 Alternativ A'!V261&gt;=70,'1.1 Alternativ A'!V261&lt;200),'2.1 Skjult ventetid person A'!U71,0),0)</f>
        <v>0</v>
      </c>
      <c r="V139" s="1">
        <f>IFERROR(IF(AND('1.1 Alternativ A'!W261&gt;=70,'1.1 Alternativ A'!W261&lt;200),'2.1 Skjult ventetid person A'!V71,0),0)</f>
        <v>0</v>
      </c>
      <c r="W139" s="1">
        <f>IFERROR(IF(AND('1.1 Alternativ A'!X261&gt;=70,'1.1 Alternativ A'!X261&lt;200),'2.1 Skjult ventetid person A'!W71,0),0)</f>
        <v>0</v>
      </c>
      <c r="X139" s="1">
        <f>IFERROR(IF(AND('1.1 Alternativ A'!Y261&gt;=70,'1.1 Alternativ A'!Y261&lt;200),'2.1 Skjult ventetid person A'!X71,0),0)</f>
        <v>0</v>
      </c>
      <c r="Y139" s="1">
        <f>IFERROR(IF(AND('1.1 Alternativ A'!Z261&gt;=70,'1.1 Alternativ A'!Z261&lt;200),'2.1 Skjult ventetid person A'!Y71,0),0)</f>
        <v>0</v>
      </c>
      <c r="Z139" s="1">
        <f>IFERROR(IF(AND('1.1 Alternativ A'!AA261&gt;=70,'1.1 Alternativ A'!AA261&lt;200),'2.1 Skjult ventetid person A'!Z71,0),0)</f>
        <v>0</v>
      </c>
      <c r="AA139" s="1">
        <f>IFERROR(IF(AND('1.1 Alternativ A'!AB261&gt;=70,'1.1 Alternativ A'!AB261&lt;200),'2.1 Skjult ventetid person A'!AA71,0),0)</f>
        <v>0</v>
      </c>
      <c r="AB139" s="1">
        <f>IFERROR(IF(AND('1.1 Alternativ A'!AC261&gt;=70,'1.1 Alternativ A'!AC261&lt;200),'2.1 Skjult ventetid person A'!AB71,0),0)</f>
        <v>0</v>
      </c>
      <c r="AC139" s="1">
        <f>IFERROR(IF(AND('1.1 Alternativ A'!AD261&gt;=70,'1.1 Alternativ A'!AD261&lt;200),'2.1 Skjult ventetid person A'!AC71,0),0)</f>
        <v>0</v>
      </c>
      <c r="AD139" s="1">
        <f>IFERROR(IF(AND('1.1 Alternativ A'!AE261&gt;=70,'1.1 Alternativ A'!AE261&lt;200),'2.1 Skjult ventetid person A'!AD71,0),0)</f>
        <v>0</v>
      </c>
      <c r="AE139" s="1">
        <f>IFERROR(IF(AND('1.1 Alternativ A'!AF261&gt;=70,'1.1 Alternativ A'!AF261&lt;200),'2.1 Skjult ventetid person A'!AE71,0),0)</f>
        <v>0</v>
      </c>
      <c r="AF139" s="1">
        <f>IFERROR(IF(AND('1.1 Alternativ A'!AG261&gt;=70,'1.1 Alternativ A'!AG261&lt;200),'2.1 Skjult ventetid person A'!AF71,0),0)</f>
        <v>0</v>
      </c>
    </row>
    <row r="140" spans="2:32" x14ac:dyDescent="0.2">
      <c r="B140" s="1" t="str">
        <f ca="1">IF(OFFSET('1.1 Alternativ A'!$E$19,0,ROW()-ROW($B$114))&gt;0,OFFSET('1.1 Alternativ A'!$E$19,0,ROW()-ROW($B$114)),"")</f>
        <v/>
      </c>
      <c r="C140" s="1">
        <f>IFERROR(IF(AND('1.1 Alternativ A'!D262&gt;=70,'1.1 Alternativ A'!D262&lt;200),'2.1 Skjult ventetid person A'!C72,0),0)</f>
        <v>0</v>
      </c>
      <c r="D140" s="1">
        <f>IFERROR(IF(AND('1.1 Alternativ A'!E262&gt;=70,'1.1 Alternativ A'!E262&lt;200),'2.1 Skjult ventetid person A'!D72,0),0)</f>
        <v>0</v>
      </c>
      <c r="E140" s="1">
        <f>IFERROR(IF(AND('1.1 Alternativ A'!F262&gt;=70,'1.1 Alternativ A'!F262&lt;200),'2.1 Skjult ventetid person A'!E72,0),0)</f>
        <v>0</v>
      </c>
      <c r="F140" s="1">
        <f>IFERROR(IF(AND('1.1 Alternativ A'!G262&gt;=70,'1.1 Alternativ A'!G262&lt;200),'2.1 Skjult ventetid person A'!F72,0),0)</f>
        <v>0</v>
      </c>
      <c r="G140" s="1">
        <f>IFERROR(IF(AND('1.1 Alternativ A'!H262&gt;=70,'1.1 Alternativ A'!H262&lt;200),'2.1 Skjult ventetid person A'!G72,0),0)</f>
        <v>0</v>
      </c>
      <c r="H140" s="1">
        <f>IFERROR(IF(AND('1.1 Alternativ A'!I262&gt;=70,'1.1 Alternativ A'!I262&lt;200),'2.1 Skjult ventetid person A'!H72,0),0)</f>
        <v>0</v>
      </c>
      <c r="I140" s="1">
        <f>IFERROR(IF(AND('1.1 Alternativ A'!J262&gt;=70,'1.1 Alternativ A'!J262&lt;200),'2.1 Skjult ventetid person A'!I72,0),0)</f>
        <v>0</v>
      </c>
      <c r="J140" s="1">
        <f>IFERROR(IF(AND('1.1 Alternativ A'!K262&gt;=70,'1.1 Alternativ A'!K262&lt;200),'2.1 Skjult ventetid person A'!J72,0),0)</f>
        <v>0</v>
      </c>
      <c r="K140" s="1">
        <f>IFERROR(IF(AND('1.1 Alternativ A'!L262&gt;=70,'1.1 Alternativ A'!L262&lt;200),'2.1 Skjult ventetid person A'!K72,0),0)</f>
        <v>0</v>
      </c>
      <c r="L140" s="1">
        <f>IFERROR(IF(AND('1.1 Alternativ A'!M262&gt;=70,'1.1 Alternativ A'!M262&lt;200),'2.1 Skjult ventetid person A'!L72,0),0)</f>
        <v>0</v>
      </c>
      <c r="M140" s="1">
        <f>IFERROR(IF(AND('1.1 Alternativ A'!N262&gt;=70,'1.1 Alternativ A'!N262&lt;200),'2.1 Skjult ventetid person A'!M72,0),0)</f>
        <v>0</v>
      </c>
      <c r="N140" s="1">
        <f>IFERROR(IF(AND('1.1 Alternativ A'!O262&gt;=70,'1.1 Alternativ A'!O262&lt;200),'2.1 Skjult ventetid person A'!N72,0),0)</f>
        <v>0</v>
      </c>
      <c r="O140" s="1">
        <f>IFERROR(IF(AND('1.1 Alternativ A'!P262&gt;=70,'1.1 Alternativ A'!P262&lt;200),'2.1 Skjult ventetid person A'!O72,0),0)</f>
        <v>0</v>
      </c>
      <c r="P140" s="1">
        <f>IFERROR(IF(AND('1.1 Alternativ A'!Q262&gt;=70,'1.1 Alternativ A'!Q262&lt;200),'2.1 Skjult ventetid person A'!P72,0),0)</f>
        <v>0</v>
      </c>
      <c r="Q140" s="1">
        <f>IFERROR(IF(AND('1.1 Alternativ A'!R262&gt;=70,'1.1 Alternativ A'!R262&lt;200),'2.1 Skjult ventetid person A'!Q72,0),0)</f>
        <v>0</v>
      </c>
      <c r="R140" s="1">
        <f>IFERROR(IF(AND('1.1 Alternativ A'!S262&gt;=70,'1.1 Alternativ A'!S262&lt;200),'2.1 Skjult ventetid person A'!R72,0),0)</f>
        <v>0</v>
      </c>
      <c r="S140" s="1">
        <f>IFERROR(IF(AND('1.1 Alternativ A'!T262&gt;=70,'1.1 Alternativ A'!T262&lt;200),'2.1 Skjult ventetid person A'!S72,0),0)</f>
        <v>0</v>
      </c>
      <c r="T140" s="1">
        <f>IFERROR(IF(AND('1.1 Alternativ A'!U262&gt;=70,'1.1 Alternativ A'!U262&lt;200),'2.1 Skjult ventetid person A'!T72,0),0)</f>
        <v>0</v>
      </c>
      <c r="U140" s="1">
        <f>IFERROR(IF(AND('1.1 Alternativ A'!V262&gt;=70,'1.1 Alternativ A'!V262&lt;200),'2.1 Skjult ventetid person A'!U72,0),0)</f>
        <v>0</v>
      </c>
      <c r="V140" s="1">
        <f>IFERROR(IF(AND('1.1 Alternativ A'!W262&gt;=70,'1.1 Alternativ A'!W262&lt;200),'2.1 Skjult ventetid person A'!V72,0),0)</f>
        <v>0</v>
      </c>
      <c r="W140" s="1">
        <f>IFERROR(IF(AND('1.1 Alternativ A'!X262&gt;=70,'1.1 Alternativ A'!X262&lt;200),'2.1 Skjult ventetid person A'!W72,0),0)</f>
        <v>0</v>
      </c>
      <c r="X140" s="1">
        <f>IFERROR(IF(AND('1.1 Alternativ A'!Y262&gt;=70,'1.1 Alternativ A'!Y262&lt;200),'2.1 Skjult ventetid person A'!X72,0),0)</f>
        <v>0</v>
      </c>
      <c r="Y140" s="1">
        <f>IFERROR(IF(AND('1.1 Alternativ A'!Z262&gt;=70,'1.1 Alternativ A'!Z262&lt;200),'2.1 Skjult ventetid person A'!Y72,0),0)</f>
        <v>0</v>
      </c>
      <c r="Z140" s="1">
        <f>IFERROR(IF(AND('1.1 Alternativ A'!AA262&gt;=70,'1.1 Alternativ A'!AA262&lt;200),'2.1 Skjult ventetid person A'!Z72,0),0)</f>
        <v>0</v>
      </c>
      <c r="AA140" s="1">
        <f>IFERROR(IF(AND('1.1 Alternativ A'!AB262&gt;=70,'1.1 Alternativ A'!AB262&lt;200),'2.1 Skjult ventetid person A'!AA72,0),0)</f>
        <v>0</v>
      </c>
      <c r="AB140" s="1">
        <f>IFERROR(IF(AND('1.1 Alternativ A'!AC262&gt;=70,'1.1 Alternativ A'!AC262&lt;200),'2.1 Skjult ventetid person A'!AB72,0),0)</f>
        <v>0</v>
      </c>
      <c r="AC140" s="1">
        <f>IFERROR(IF(AND('1.1 Alternativ A'!AD262&gt;=70,'1.1 Alternativ A'!AD262&lt;200),'2.1 Skjult ventetid person A'!AC72,0),0)</f>
        <v>0</v>
      </c>
      <c r="AD140" s="1">
        <f>IFERROR(IF(AND('1.1 Alternativ A'!AE262&gt;=70,'1.1 Alternativ A'!AE262&lt;200),'2.1 Skjult ventetid person A'!AD72,0),0)</f>
        <v>0</v>
      </c>
      <c r="AE140" s="1">
        <f>IFERROR(IF(AND('1.1 Alternativ A'!AF262&gt;=70,'1.1 Alternativ A'!AF262&lt;200),'2.1 Skjult ventetid person A'!AE72,0),0)</f>
        <v>0</v>
      </c>
      <c r="AF140" s="1">
        <f>IFERROR(IF(AND('1.1 Alternativ A'!AG262&gt;=70,'1.1 Alternativ A'!AG262&lt;200),'2.1 Skjult ventetid person A'!AF72,0),0)</f>
        <v>0</v>
      </c>
    </row>
    <row r="141" spans="2:32" x14ac:dyDescent="0.2">
      <c r="B141" s="1" t="str">
        <f ca="1">IF(OFFSET('1.1 Alternativ A'!$E$19,0,ROW()-ROW($B$114))&gt;0,OFFSET('1.1 Alternativ A'!$E$19,0,ROW()-ROW($B$114)),"")</f>
        <v/>
      </c>
      <c r="C141" s="1">
        <f>IFERROR(IF(AND('1.1 Alternativ A'!D263&gt;=70,'1.1 Alternativ A'!D263&lt;200),'2.1 Skjult ventetid person A'!C73,0),0)</f>
        <v>0</v>
      </c>
      <c r="D141" s="1">
        <f>IFERROR(IF(AND('1.1 Alternativ A'!E263&gt;=70,'1.1 Alternativ A'!E263&lt;200),'2.1 Skjult ventetid person A'!D73,0),0)</f>
        <v>0</v>
      </c>
      <c r="E141" s="1">
        <f>IFERROR(IF(AND('1.1 Alternativ A'!F263&gt;=70,'1.1 Alternativ A'!F263&lt;200),'2.1 Skjult ventetid person A'!E73,0),0)</f>
        <v>0</v>
      </c>
      <c r="F141" s="1">
        <f>IFERROR(IF(AND('1.1 Alternativ A'!G263&gt;=70,'1.1 Alternativ A'!G263&lt;200),'2.1 Skjult ventetid person A'!F73,0),0)</f>
        <v>0</v>
      </c>
      <c r="G141" s="1">
        <f>IFERROR(IF(AND('1.1 Alternativ A'!H263&gt;=70,'1.1 Alternativ A'!H263&lt;200),'2.1 Skjult ventetid person A'!G73,0),0)</f>
        <v>0</v>
      </c>
      <c r="H141" s="1">
        <f>IFERROR(IF(AND('1.1 Alternativ A'!I263&gt;=70,'1.1 Alternativ A'!I263&lt;200),'2.1 Skjult ventetid person A'!H73,0),0)</f>
        <v>0</v>
      </c>
      <c r="I141" s="1">
        <f>IFERROR(IF(AND('1.1 Alternativ A'!J263&gt;=70,'1.1 Alternativ A'!J263&lt;200),'2.1 Skjult ventetid person A'!I73,0),0)</f>
        <v>0</v>
      </c>
      <c r="J141" s="1">
        <f>IFERROR(IF(AND('1.1 Alternativ A'!K263&gt;=70,'1.1 Alternativ A'!K263&lt;200),'2.1 Skjult ventetid person A'!J73,0),0)</f>
        <v>0</v>
      </c>
      <c r="K141" s="1">
        <f>IFERROR(IF(AND('1.1 Alternativ A'!L263&gt;=70,'1.1 Alternativ A'!L263&lt;200),'2.1 Skjult ventetid person A'!K73,0),0)</f>
        <v>0</v>
      </c>
      <c r="L141" s="1">
        <f>IFERROR(IF(AND('1.1 Alternativ A'!M263&gt;=70,'1.1 Alternativ A'!M263&lt;200),'2.1 Skjult ventetid person A'!L73,0),0)</f>
        <v>0</v>
      </c>
      <c r="M141" s="1">
        <f>IFERROR(IF(AND('1.1 Alternativ A'!N263&gt;=70,'1.1 Alternativ A'!N263&lt;200),'2.1 Skjult ventetid person A'!M73,0),0)</f>
        <v>0</v>
      </c>
      <c r="N141" s="1">
        <f>IFERROR(IF(AND('1.1 Alternativ A'!O263&gt;=70,'1.1 Alternativ A'!O263&lt;200),'2.1 Skjult ventetid person A'!N73,0),0)</f>
        <v>0</v>
      </c>
      <c r="O141" s="1">
        <f>IFERROR(IF(AND('1.1 Alternativ A'!P263&gt;=70,'1.1 Alternativ A'!P263&lt;200),'2.1 Skjult ventetid person A'!O73,0),0)</f>
        <v>0</v>
      </c>
      <c r="P141" s="1">
        <f>IFERROR(IF(AND('1.1 Alternativ A'!Q263&gt;=70,'1.1 Alternativ A'!Q263&lt;200),'2.1 Skjult ventetid person A'!P73,0),0)</f>
        <v>0</v>
      </c>
      <c r="Q141" s="1">
        <f>IFERROR(IF(AND('1.1 Alternativ A'!R263&gt;=70,'1.1 Alternativ A'!R263&lt;200),'2.1 Skjult ventetid person A'!Q73,0),0)</f>
        <v>0</v>
      </c>
      <c r="R141" s="1">
        <f>IFERROR(IF(AND('1.1 Alternativ A'!S263&gt;=70,'1.1 Alternativ A'!S263&lt;200),'2.1 Skjult ventetid person A'!R73,0),0)</f>
        <v>0</v>
      </c>
      <c r="S141" s="1">
        <f>IFERROR(IF(AND('1.1 Alternativ A'!T263&gt;=70,'1.1 Alternativ A'!T263&lt;200),'2.1 Skjult ventetid person A'!S73,0),0)</f>
        <v>0</v>
      </c>
      <c r="T141" s="1">
        <f>IFERROR(IF(AND('1.1 Alternativ A'!U263&gt;=70,'1.1 Alternativ A'!U263&lt;200),'2.1 Skjult ventetid person A'!T73,0),0)</f>
        <v>0</v>
      </c>
      <c r="U141" s="1">
        <f>IFERROR(IF(AND('1.1 Alternativ A'!V263&gt;=70,'1.1 Alternativ A'!V263&lt;200),'2.1 Skjult ventetid person A'!U73,0),0)</f>
        <v>0</v>
      </c>
      <c r="V141" s="1">
        <f>IFERROR(IF(AND('1.1 Alternativ A'!W263&gt;=70,'1.1 Alternativ A'!W263&lt;200),'2.1 Skjult ventetid person A'!V73,0),0)</f>
        <v>0</v>
      </c>
      <c r="W141" s="1">
        <f>IFERROR(IF(AND('1.1 Alternativ A'!X263&gt;=70,'1.1 Alternativ A'!X263&lt;200),'2.1 Skjult ventetid person A'!W73,0),0)</f>
        <v>0</v>
      </c>
      <c r="X141" s="1">
        <f>IFERROR(IF(AND('1.1 Alternativ A'!Y263&gt;=70,'1.1 Alternativ A'!Y263&lt;200),'2.1 Skjult ventetid person A'!X73,0),0)</f>
        <v>0</v>
      </c>
      <c r="Y141" s="1">
        <f>IFERROR(IF(AND('1.1 Alternativ A'!Z263&gt;=70,'1.1 Alternativ A'!Z263&lt;200),'2.1 Skjult ventetid person A'!Y73,0),0)</f>
        <v>0</v>
      </c>
      <c r="Z141" s="1">
        <f>IFERROR(IF(AND('1.1 Alternativ A'!AA263&gt;=70,'1.1 Alternativ A'!AA263&lt;200),'2.1 Skjult ventetid person A'!Z73,0),0)</f>
        <v>0</v>
      </c>
      <c r="AA141" s="1">
        <f>IFERROR(IF(AND('1.1 Alternativ A'!AB263&gt;=70,'1.1 Alternativ A'!AB263&lt;200),'2.1 Skjult ventetid person A'!AA73,0),0)</f>
        <v>0</v>
      </c>
      <c r="AB141" s="1">
        <f>IFERROR(IF(AND('1.1 Alternativ A'!AC263&gt;=70,'1.1 Alternativ A'!AC263&lt;200),'2.1 Skjult ventetid person A'!AB73,0),0)</f>
        <v>0</v>
      </c>
      <c r="AC141" s="1">
        <f>IFERROR(IF(AND('1.1 Alternativ A'!AD263&gt;=70,'1.1 Alternativ A'!AD263&lt;200),'2.1 Skjult ventetid person A'!AC73,0),0)</f>
        <v>0</v>
      </c>
      <c r="AD141" s="1">
        <f>IFERROR(IF(AND('1.1 Alternativ A'!AE263&gt;=70,'1.1 Alternativ A'!AE263&lt;200),'2.1 Skjult ventetid person A'!AD73,0),0)</f>
        <v>0</v>
      </c>
      <c r="AE141" s="1">
        <f>IFERROR(IF(AND('1.1 Alternativ A'!AF263&gt;=70,'1.1 Alternativ A'!AF263&lt;200),'2.1 Skjult ventetid person A'!AE73,0),0)</f>
        <v>0</v>
      </c>
      <c r="AF141" s="1">
        <f>IFERROR(IF(AND('1.1 Alternativ A'!AG263&gt;=70,'1.1 Alternativ A'!AG263&lt;200),'2.1 Skjult ventetid person A'!AF73,0),0)</f>
        <v>0</v>
      </c>
    </row>
    <row r="142" spans="2:32" x14ac:dyDescent="0.2">
      <c r="B142" s="1" t="str">
        <f ca="1">IF(OFFSET('1.1 Alternativ A'!$E$19,0,ROW()-ROW($B$114))&gt;0,OFFSET('1.1 Alternativ A'!$E$19,0,ROW()-ROW($B$114)),"")</f>
        <v/>
      </c>
      <c r="C142" s="1">
        <f>IFERROR(IF(AND('1.1 Alternativ A'!D264&gt;=70,'1.1 Alternativ A'!D264&lt;200),'2.1 Skjult ventetid person A'!C74,0),0)</f>
        <v>0</v>
      </c>
      <c r="D142" s="1">
        <f>IFERROR(IF(AND('1.1 Alternativ A'!E264&gt;=70,'1.1 Alternativ A'!E264&lt;200),'2.1 Skjult ventetid person A'!D74,0),0)</f>
        <v>0</v>
      </c>
      <c r="E142" s="1">
        <f>IFERROR(IF(AND('1.1 Alternativ A'!F264&gt;=70,'1.1 Alternativ A'!F264&lt;200),'2.1 Skjult ventetid person A'!E74,0),0)</f>
        <v>0</v>
      </c>
      <c r="F142" s="1">
        <f>IFERROR(IF(AND('1.1 Alternativ A'!G264&gt;=70,'1.1 Alternativ A'!G264&lt;200),'2.1 Skjult ventetid person A'!F74,0),0)</f>
        <v>0</v>
      </c>
      <c r="G142" s="1">
        <f>IFERROR(IF(AND('1.1 Alternativ A'!H264&gt;=70,'1.1 Alternativ A'!H264&lt;200),'2.1 Skjult ventetid person A'!G74,0),0)</f>
        <v>0</v>
      </c>
      <c r="H142" s="1">
        <f>IFERROR(IF(AND('1.1 Alternativ A'!I264&gt;=70,'1.1 Alternativ A'!I264&lt;200),'2.1 Skjult ventetid person A'!H74,0),0)</f>
        <v>0</v>
      </c>
      <c r="I142" s="1">
        <f>IFERROR(IF(AND('1.1 Alternativ A'!J264&gt;=70,'1.1 Alternativ A'!J264&lt;200),'2.1 Skjult ventetid person A'!I74,0),0)</f>
        <v>0</v>
      </c>
      <c r="J142" s="1">
        <f>IFERROR(IF(AND('1.1 Alternativ A'!K264&gt;=70,'1.1 Alternativ A'!K264&lt;200),'2.1 Skjult ventetid person A'!J74,0),0)</f>
        <v>0</v>
      </c>
      <c r="K142" s="1">
        <f>IFERROR(IF(AND('1.1 Alternativ A'!L264&gt;=70,'1.1 Alternativ A'!L264&lt;200),'2.1 Skjult ventetid person A'!K74,0),0)</f>
        <v>0</v>
      </c>
      <c r="L142" s="1">
        <f>IFERROR(IF(AND('1.1 Alternativ A'!M264&gt;=70,'1.1 Alternativ A'!M264&lt;200),'2.1 Skjult ventetid person A'!L74,0),0)</f>
        <v>0</v>
      </c>
      <c r="M142" s="1">
        <f>IFERROR(IF(AND('1.1 Alternativ A'!N264&gt;=70,'1.1 Alternativ A'!N264&lt;200),'2.1 Skjult ventetid person A'!M74,0),0)</f>
        <v>0</v>
      </c>
      <c r="N142" s="1">
        <f>IFERROR(IF(AND('1.1 Alternativ A'!O264&gt;=70,'1.1 Alternativ A'!O264&lt;200),'2.1 Skjult ventetid person A'!N74,0),0)</f>
        <v>0</v>
      </c>
      <c r="O142" s="1">
        <f>IFERROR(IF(AND('1.1 Alternativ A'!P264&gt;=70,'1.1 Alternativ A'!P264&lt;200),'2.1 Skjult ventetid person A'!O74,0),0)</f>
        <v>0</v>
      </c>
      <c r="P142" s="1">
        <f>IFERROR(IF(AND('1.1 Alternativ A'!Q264&gt;=70,'1.1 Alternativ A'!Q264&lt;200),'2.1 Skjult ventetid person A'!P74,0),0)</f>
        <v>0</v>
      </c>
      <c r="Q142" s="1">
        <f>IFERROR(IF(AND('1.1 Alternativ A'!R264&gt;=70,'1.1 Alternativ A'!R264&lt;200),'2.1 Skjult ventetid person A'!Q74,0),0)</f>
        <v>0</v>
      </c>
      <c r="R142" s="1">
        <f>IFERROR(IF(AND('1.1 Alternativ A'!S264&gt;=70,'1.1 Alternativ A'!S264&lt;200),'2.1 Skjult ventetid person A'!R74,0),0)</f>
        <v>0</v>
      </c>
      <c r="S142" s="1">
        <f>IFERROR(IF(AND('1.1 Alternativ A'!T264&gt;=70,'1.1 Alternativ A'!T264&lt;200),'2.1 Skjult ventetid person A'!S74,0),0)</f>
        <v>0</v>
      </c>
      <c r="T142" s="1">
        <f>IFERROR(IF(AND('1.1 Alternativ A'!U264&gt;=70,'1.1 Alternativ A'!U264&lt;200),'2.1 Skjult ventetid person A'!T74,0),0)</f>
        <v>0</v>
      </c>
      <c r="U142" s="1">
        <f>IFERROR(IF(AND('1.1 Alternativ A'!V264&gt;=70,'1.1 Alternativ A'!V264&lt;200),'2.1 Skjult ventetid person A'!U74,0),0)</f>
        <v>0</v>
      </c>
      <c r="V142" s="1">
        <f>IFERROR(IF(AND('1.1 Alternativ A'!W264&gt;=70,'1.1 Alternativ A'!W264&lt;200),'2.1 Skjult ventetid person A'!V74,0),0)</f>
        <v>0</v>
      </c>
      <c r="W142" s="1">
        <f>IFERROR(IF(AND('1.1 Alternativ A'!X264&gt;=70,'1.1 Alternativ A'!X264&lt;200),'2.1 Skjult ventetid person A'!W74,0),0)</f>
        <v>0</v>
      </c>
      <c r="X142" s="1">
        <f>IFERROR(IF(AND('1.1 Alternativ A'!Y264&gt;=70,'1.1 Alternativ A'!Y264&lt;200),'2.1 Skjult ventetid person A'!X74,0),0)</f>
        <v>0</v>
      </c>
      <c r="Y142" s="1">
        <f>IFERROR(IF(AND('1.1 Alternativ A'!Z264&gt;=70,'1.1 Alternativ A'!Z264&lt;200),'2.1 Skjult ventetid person A'!Y74,0),0)</f>
        <v>0</v>
      </c>
      <c r="Z142" s="1">
        <f>IFERROR(IF(AND('1.1 Alternativ A'!AA264&gt;=70,'1.1 Alternativ A'!AA264&lt;200),'2.1 Skjult ventetid person A'!Z74,0),0)</f>
        <v>0</v>
      </c>
      <c r="AA142" s="1">
        <f>IFERROR(IF(AND('1.1 Alternativ A'!AB264&gt;=70,'1.1 Alternativ A'!AB264&lt;200),'2.1 Skjult ventetid person A'!AA74,0),0)</f>
        <v>0</v>
      </c>
      <c r="AB142" s="1">
        <f>IFERROR(IF(AND('1.1 Alternativ A'!AC264&gt;=70,'1.1 Alternativ A'!AC264&lt;200),'2.1 Skjult ventetid person A'!AB74,0),0)</f>
        <v>0</v>
      </c>
      <c r="AC142" s="1">
        <f>IFERROR(IF(AND('1.1 Alternativ A'!AD264&gt;=70,'1.1 Alternativ A'!AD264&lt;200),'2.1 Skjult ventetid person A'!AC74,0),0)</f>
        <v>0</v>
      </c>
      <c r="AD142" s="1">
        <f>IFERROR(IF(AND('1.1 Alternativ A'!AE264&gt;=70,'1.1 Alternativ A'!AE264&lt;200),'2.1 Skjult ventetid person A'!AD74,0),0)</f>
        <v>0</v>
      </c>
      <c r="AE142" s="1">
        <f>IFERROR(IF(AND('1.1 Alternativ A'!AF264&gt;=70,'1.1 Alternativ A'!AF264&lt;200),'2.1 Skjult ventetid person A'!AE74,0),0)</f>
        <v>0</v>
      </c>
      <c r="AF142" s="1">
        <f>IFERROR(IF(AND('1.1 Alternativ A'!AG264&gt;=70,'1.1 Alternativ A'!AG264&lt;200),'2.1 Skjult ventetid person A'!AF74,0),0)</f>
        <v>0</v>
      </c>
    </row>
    <row r="143" spans="2:32" x14ac:dyDescent="0.2">
      <c r="B143" s="1" t="str">
        <f ca="1">IF(OFFSET('1.1 Alternativ A'!$E$19,0,ROW()-ROW($B$114))&gt;0,OFFSET('1.1 Alternativ A'!$E$19,0,ROW()-ROW($B$114)),"")</f>
        <v/>
      </c>
      <c r="C143" s="1">
        <f>IFERROR(IF(AND('1.1 Alternativ A'!D265&gt;=70,'1.1 Alternativ A'!D265&lt;200),'2.1 Skjult ventetid person A'!C75,0),0)</f>
        <v>0</v>
      </c>
      <c r="D143" s="1">
        <f>IFERROR(IF(AND('1.1 Alternativ A'!E265&gt;=70,'1.1 Alternativ A'!E265&lt;200),'2.1 Skjult ventetid person A'!D75,0),0)</f>
        <v>0</v>
      </c>
      <c r="E143" s="1">
        <f>IFERROR(IF(AND('1.1 Alternativ A'!F265&gt;=70,'1.1 Alternativ A'!F265&lt;200),'2.1 Skjult ventetid person A'!E75,0),0)</f>
        <v>0</v>
      </c>
      <c r="F143" s="1">
        <f>IFERROR(IF(AND('1.1 Alternativ A'!G265&gt;=70,'1.1 Alternativ A'!G265&lt;200),'2.1 Skjult ventetid person A'!F75,0),0)</f>
        <v>0</v>
      </c>
      <c r="G143" s="1">
        <f>IFERROR(IF(AND('1.1 Alternativ A'!H265&gt;=70,'1.1 Alternativ A'!H265&lt;200),'2.1 Skjult ventetid person A'!G75,0),0)</f>
        <v>0</v>
      </c>
      <c r="H143" s="1">
        <f>IFERROR(IF(AND('1.1 Alternativ A'!I265&gt;=70,'1.1 Alternativ A'!I265&lt;200),'2.1 Skjult ventetid person A'!H75,0),0)</f>
        <v>0</v>
      </c>
      <c r="I143" s="1">
        <f>IFERROR(IF(AND('1.1 Alternativ A'!J265&gt;=70,'1.1 Alternativ A'!J265&lt;200),'2.1 Skjult ventetid person A'!I75,0),0)</f>
        <v>0</v>
      </c>
      <c r="J143" s="1">
        <f>IFERROR(IF(AND('1.1 Alternativ A'!K265&gt;=70,'1.1 Alternativ A'!K265&lt;200),'2.1 Skjult ventetid person A'!J75,0),0)</f>
        <v>0</v>
      </c>
      <c r="K143" s="1">
        <f>IFERROR(IF(AND('1.1 Alternativ A'!L265&gt;=70,'1.1 Alternativ A'!L265&lt;200),'2.1 Skjult ventetid person A'!K75,0),0)</f>
        <v>0</v>
      </c>
      <c r="L143" s="1">
        <f>IFERROR(IF(AND('1.1 Alternativ A'!M265&gt;=70,'1.1 Alternativ A'!M265&lt;200),'2.1 Skjult ventetid person A'!L75,0),0)</f>
        <v>0</v>
      </c>
      <c r="M143" s="1">
        <f>IFERROR(IF(AND('1.1 Alternativ A'!N265&gt;=70,'1.1 Alternativ A'!N265&lt;200),'2.1 Skjult ventetid person A'!M75,0),0)</f>
        <v>0</v>
      </c>
      <c r="N143" s="1">
        <f>IFERROR(IF(AND('1.1 Alternativ A'!O265&gt;=70,'1.1 Alternativ A'!O265&lt;200),'2.1 Skjult ventetid person A'!N75,0),0)</f>
        <v>0</v>
      </c>
      <c r="O143" s="1">
        <f>IFERROR(IF(AND('1.1 Alternativ A'!P265&gt;=70,'1.1 Alternativ A'!P265&lt;200),'2.1 Skjult ventetid person A'!O75,0),0)</f>
        <v>0</v>
      </c>
      <c r="P143" s="1">
        <f>IFERROR(IF(AND('1.1 Alternativ A'!Q265&gt;=70,'1.1 Alternativ A'!Q265&lt;200),'2.1 Skjult ventetid person A'!P75,0),0)</f>
        <v>0</v>
      </c>
      <c r="Q143" s="1">
        <f>IFERROR(IF(AND('1.1 Alternativ A'!R265&gt;=70,'1.1 Alternativ A'!R265&lt;200),'2.1 Skjult ventetid person A'!Q75,0),0)</f>
        <v>0</v>
      </c>
      <c r="R143" s="1">
        <f>IFERROR(IF(AND('1.1 Alternativ A'!S265&gt;=70,'1.1 Alternativ A'!S265&lt;200),'2.1 Skjult ventetid person A'!R75,0),0)</f>
        <v>0</v>
      </c>
      <c r="S143" s="1">
        <f>IFERROR(IF(AND('1.1 Alternativ A'!T265&gt;=70,'1.1 Alternativ A'!T265&lt;200),'2.1 Skjult ventetid person A'!S75,0),0)</f>
        <v>0</v>
      </c>
      <c r="T143" s="1">
        <f>IFERROR(IF(AND('1.1 Alternativ A'!U265&gt;=70,'1.1 Alternativ A'!U265&lt;200),'2.1 Skjult ventetid person A'!T75,0),0)</f>
        <v>0</v>
      </c>
      <c r="U143" s="1">
        <f>IFERROR(IF(AND('1.1 Alternativ A'!V265&gt;=70,'1.1 Alternativ A'!V265&lt;200),'2.1 Skjult ventetid person A'!U75,0),0)</f>
        <v>0</v>
      </c>
      <c r="V143" s="1">
        <f>IFERROR(IF(AND('1.1 Alternativ A'!W265&gt;=70,'1.1 Alternativ A'!W265&lt;200),'2.1 Skjult ventetid person A'!V75,0),0)</f>
        <v>0</v>
      </c>
      <c r="W143" s="1">
        <f>IFERROR(IF(AND('1.1 Alternativ A'!X265&gt;=70,'1.1 Alternativ A'!X265&lt;200),'2.1 Skjult ventetid person A'!W75,0),0)</f>
        <v>0</v>
      </c>
      <c r="X143" s="1">
        <f>IFERROR(IF(AND('1.1 Alternativ A'!Y265&gt;=70,'1.1 Alternativ A'!Y265&lt;200),'2.1 Skjult ventetid person A'!X75,0),0)</f>
        <v>0</v>
      </c>
      <c r="Y143" s="1">
        <f>IFERROR(IF(AND('1.1 Alternativ A'!Z265&gt;=70,'1.1 Alternativ A'!Z265&lt;200),'2.1 Skjult ventetid person A'!Y75,0),0)</f>
        <v>0</v>
      </c>
      <c r="Z143" s="1">
        <f>IFERROR(IF(AND('1.1 Alternativ A'!AA265&gt;=70,'1.1 Alternativ A'!AA265&lt;200),'2.1 Skjult ventetid person A'!Z75,0),0)</f>
        <v>0</v>
      </c>
      <c r="AA143" s="1">
        <f>IFERROR(IF(AND('1.1 Alternativ A'!AB265&gt;=70,'1.1 Alternativ A'!AB265&lt;200),'2.1 Skjult ventetid person A'!AA75,0),0)</f>
        <v>0</v>
      </c>
      <c r="AB143" s="1">
        <f>IFERROR(IF(AND('1.1 Alternativ A'!AC265&gt;=70,'1.1 Alternativ A'!AC265&lt;200),'2.1 Skjult ventetid person A'!AB75,0),0)</f>
        <v>0</v>
      </c>
      <c r="AC143" s="1">
        <f>IFERROR(IF(AND('1.1 Alternativ A'!AD265&gt;=70,'1.1 Alternativ A'!AD265&lt;200),'2.1 Skjult ventetid person A'!AC75,0),0)</f>
        <v>0</v>
      </c>
      <c r="AD143" s="1">
        <f>IFERROR(IF(AND('1.1 Alternativ A'!AE265&gt;=70,'1.1 Alternativ A'!AE265&lt;200),'2.1 Skjult ventetid person A'!AD75,0),0)</f>
        <v>0</v>
      </c>
      <c r="AE143" s="1">
        <f>IFERROR(IF(AND('1.1 Alternativ A'!AF265&gt;=70,'1.1 Alternativ A'!AF265&lt;200),'2.1 Skjult ventetid person A'!AE75,0),0)</f>
        <v>0</v>
      </c>
      <c r="AF143" s="1">
        <f>IFERROR(IF(AND('1.1 Alternativ A'!AG265&gt;=70,'1.1 Alternativ A'!AG265&lt;200),'2.1 Skjult ventetid person A'!AF75,0),0)</f>
        <v>0</v>
      </c>
    </row>
    <row r="144" spans="2:32" x14ac:dyDescent="0.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6" spans="2:32" x14ac:dyDescent="0.2">
      <c r="B146" s="46" t="s">
        <v>467</v>
      </c>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row>
    <row r="147" spans="2:32" x14ac:dyDescent="0.2">
      <c r="B147" s="1"/>
      <c r="C147" s="1" t="str">
        <f>IF('1.1 Alternativ A'!E19&gt;0,'1.1 Alternativ A'!E19,"")</f>
        <v/>
      </c>
      <c r="D147" s="1" t="str">
        <f>IF('1.1 Alternativ A'!F19&gt;0,'1.1 Alternativ A'!F19,"")</f>
        <v/>
      </c>
      <c r="E147" s="1" t="str">
        <f>IF('1.1 Alternativ A'!G19&gt;0,'1.1 Alternativ A'!G19,"")</f>
        <v/>
      </c>
      <c r="F147" s="1" t="str">
        <f>IF('1.1 Alternativ A'!H19&gt;0,'1.1 Alternativ A'!H19,"")</f>
        <v/>
      </c>
      <c r="G147" s="1" t="str">
        <f>IF('1.1 Alternativ A'!I19&gt;0,'1.1 Alternativ A'!I19,"")</f>
        <v/>
      </c>
      <c r="H147" s="1" t="str">
        <f>IF('1.1 Alternativ A'!J19&gt;0,'1.1 Alternativ A'!J19,"")</f>
        <v/>
      </c>
      <c r="I147" s="1" t="str">
        <f>IF('1.1 Alternativ A'!K19&gt;0,'1.1 Alternativ A'!K19,"")</f>
        <v/>
      </c>
      <c r="J147" s="1" t="str">
        <f>IF('1.1 Alternativ A'!L19&gt;0,'1.1 Alternativ A'!L19,"")</f>
        <v/>
      </c>
      <c r="K147" s="1" t="str">
        <f>IF('1.1 Alternativ A'!M19&gt;0,'1.1 Alternativ A'!M19,"")</f>
        <v/>
      </c>
      <c r="L147" s="1" t="str">
        <f>IF('1.1 Alternativ A'!N19&gt;0,'1.1 Alternativ A'!N19,"")</f>
        <v/>
      </c>
      <c r="M147" s="1" t="str">
        <f>IF('1.1 Alternativ A'!O19&gt;0,'1.1 Alternativ A'!O19,"")</f>
        <v/>
      </c>
      <c r="N147" s="1" t="str">
        <f>IF('1.1 Alternativ A'!P19&gt;0,'1.1 Alternativ A'!P19,"")</f>
        <v/>
      </c>
      <c r="O147" s="1" t="str">
        <f>IF('1.1 Alternativ A'!Q19&gt;0,'1.1 Alternativ A'!Q19,"")</f>
        <v/>
      </c>
      <c r="P147" s="1" t="str">
        <f>IF('1.1 Alternativ A'!R19&gt;0,'1.1 Alternativ A'!R19,"")</f>
        <v/>
      </c>
      <c r="Q147" s="1" t="str">
        <f>IF('1.1 Alternativ A'!S19&gt;0,'1.1 Alternativ A'!S19,"")</f>
        <v/>
      </c>
      <c r="R147" s="1" t="str">
        <f>IF('1.1 Alternativ A'!T19&gt;0,'1.1 Alternativ A'!T19,"")</f>
        <v/>
      </c>
      <c r="S147" s="1" t="str">
        <f>IF('1.1 Alternativ A'!U19&gt;0,'1.1 Alternativ A'!U19,"")</f>
        <v/>
      </c>
      <c r="T147" s="1" t="str">
        <f>IF('1.1 Alternativ A'!V19&gt;0,'1.1 Alternativ A'!V19,"")</f>
        <v/>
      </c>
      <c r="U147" s="1" t="str">
        <f>IF('1.1 Alternativ A'!W19&gt;0,'1.1 Alternativ A'!W19,"")</f>
        <v/>
      </c>
      <c r="V147" s="1" t="str">
        <f>IF('1.1 Alternativ A'!X19&gt;0,'1.1 Alternativ A'!X19,"")</f>
        <v/>
      </c>
      <c r="W147" s="1" t="str">
        <f>IF('1.1 Alternativ A'!Y19&gt;0,'1.1 Alternativ A'!Y19,"")</f>
        <v/>
      </c>
      <c r="X147" s="1" t="str">
        <f>IF('1.1 Alternativ A'!Z19&gt;0,'1.1 Alternativ A'!Z19,"")</f>
        <v/>
      </c>
      <c r="Y147" s="1" t="str">
        <f>IF('1.1 Alternativ A'!AA19&gt;0,'1.1 Alternativ A'!AA19,"")</f>
        <v/>
      </c>
      <c r="Z147" s="1" t="str">
        <f>IF('1.1 Alternativ A'!AB19&gt;0,'1.1 Alternativ A'!AB19,"")</f>
        <v/>
      </c>
      <c r="AA147" s="1" t="str">
        <f>IF('1.1 Alternativ A'!AC19&gt;0,'1.1 Alternativ A'!AC19,"")</f>
        <v/>
      </c>
      <c r="AB147" s="1" t="str">
        <f>IF('1.1 Alternativ A'!AD19&gt;0,'1.1 Alternativ A'!AD19,"")</f>
        <v/>
      </c>
      <c r="AC147" s="1" t="str">
        <f>IF('1.1 Alternativ A'!AE19&gt;0,'1.1 Alternativ A'!AE19,"")</f>
        <v/>
      </c>
      <c r="AD147" s="1" t="str">
        <f>IF('1.1 Alternativ A'!AF19&gt;0,'1.1 Alternativ A'!AF19,"")</f>
        <v/>
      </c>
      <c r="AE147" s="1" t="str">
        <f>IF('1.1 Alternativ A'!AG19&gt;0,'1.1 Alternativ A'!AG19,"")</f>
        <v/>
      </c>
      <c r="AF147" s="1" t="str">
        <f>IF('1.1 Alternativ A'!AH19&gt;0,'1.1 Alternativ A'!AH19,"")</f>
        <v/>
      </c>
    </row>
    <row r="148" spans="2:32" x14ac:dyDescent="0.2">
      <c r="B148" s="1" t="str">
        <f ca="1">IF(OFFSET('1.1 Alternativ A'!$E$19,0,ROW()-ROW($B$148))&gt;0,OFFSET('1.1 Alternativ A'!$E$19,0,ROW()-ROW($B$148)),"")</f>
        <v/>
      </c>
      <c r="C148" s="1">
        <f ca="1">IFERROR(IF('1.1 Alternativ A'!D236&gt;=200,'2.1 Skjult ventetid person A'!C46,0),0)</f>
        <v>0</v>
      </c>
      <c r="D148" s="1">
        <f ca="1">IFERROR(IF('1.1 Alternativ A'!E236&gt;=200,'2.1 Skjult ventetid person A'!D46,0),0)</f>
        <v>0</v>
      </c>
      <c r="E148" s="1">
        <f ca="1">IFERROR(IF('1.1 Alternativ A'!F236&gt;=200,'2.1 Skjult ventetid person A'!E46,0),0)</f>
        <v>0</v>
      </c>
      <c r="F148" s="1">
        <f ca="1">IFERROR(IF('1.1 Alternativ A'!G236&gt;=200,'2.1 Skjult ventetid person A'!F46,0),0)</f>
        <v>0</v>
      </c>
      <c r="G148" s="1">
        <f ca="1">IFERROR(IF('1.1 Alternativ A'!H236&gt;=200,'2.1 Skjult ventetid person A'!G46,0),0)</f>
        <v>0</v>
      </c>
      <c r="H148" s="1">
        <f ca="1">IFERROR(IF('1.1 Alternativ A'!I236&gt;=200,'2.1 Skjult ventetid person A'!H46,0),0)</f>
        <v>0</v>
      </c>
      <c r="I148" s="1">
        <f ca="1">IFERROR(IF('1.1 Alternativ A'!J236&gt;=200,'2.1 Skjult ventetid person A'!I46,0),0)</f>
        <v>0</v>
      </c>
      <c r="J148" s="1">
        <f ca="1">IFERROR(IF('1.1 Alternativ A'!K236&gt;=200,'2.1 Skjult ventetid person A'!J46,0),0)</f>
        <v>0</v>
      </c>
      <c r="K148" s="1">
        <f ca="1">IFERROR(IF('1.1 Alternativ A'!L236&gt;=200,'2.1 Skjult ventetid person A'!K46,0),0)</f>
        <v>0</v>
      </c>
      <c r="L148" s="1">
        <f ca="1">IFERROR(IF('1.1 Alternativ A'!M236&gt;=200,'2.1 Skjult ventetid person A'!L46,0),0)</f>
        <v>0</v>
      </c>
      <c r="M148" s="1">
        <f ca="1">IFERROR(IF('1.1 Alternativ A'!N236&gt;=200,'2.1 Skjult ventetid person A'!M46,0),0)</f>
        <v>0</v>
      </c>
      <c r="N148" s="1">
        <f ca="1">IFERROR(IF('1.1 Alternativ A'!O236&gt;=200,'2.1 Skjult ventetid person A'!N46,0),0)</f>
        <v>0</v>
      </c>
      <c r="O148" s="1">
        <f ca="1">IFERROR(IF('1.1 Alternativ A'!P236&gt;=200,'2.1 Skjult ventetid person A'!O46,0),0)</f>
        <v>0</v>
      </c>
      <c r="P148" s="1">
        <f ca="1">IFERROR(IF('1.1 Alternativ A'!Q236&gt;=200,'2.1 Skjult ventetid person A'!P46,0),0)</f>
        <v>0</v>
      </c>
      <c r="Q148" s="1">
        <f ca="1">IFERROR(IF('1.1 Alternativ A'!R236&gt;=200,'2.1 Skjult ventetid person A'!Q46,0),0)</f>
        <v>0</v>
      </c>
      <c r="R148" s="1">
        <f ca="1">IFERROR(IF('1.1 Alternativ A'!S236&gt;=200,'2.1 Skjult ventetid person A'!R46,0),0)</f>
        <v>0</v>
      </c>
      <c r="S148" s="1">
        <f ca="1">IFERROR(IF('1.1 Alternativ A'!T236&gt;=200,'2.1 Skjult ventetid person A'!S46,0),0)</f>
        <v>0</v>
      </c>
      <c r="T148" s="1">
        <f ca="1">IFERROR(IF('1.1 Alternativ A'!U236&gt;=200,'2.1 Skjult ventetid person A'!T46,0),0)</f>
        <v>0</v>
      </c>
      <c r="U148" s="1">
        <f ca="1">IFERROR(IF('1.1 Alternativ A'!V236&gt;=200,'2.1 Skjult ventetid person A'!U46,0),0)</f>
        <v>0</v>
      </c>
      <c r="V148" s="1">
        <f ca="1">IFERROR(IF('1.1 Alternativ A'!W236&gt;=200,'2.1 Skjult ventetid person A'!V46,0),0)</f>
        <v>0</v>
      </c>
      <c r="W148" s="1">
        <f ca="1">IFERROR(IF('1.1 Alternativ A'!X236&gt;=200,'2.1 Skjult ventetid person A'!W46,0),0)</f>
        <v>0</v>
      </c>
      <c r="X148" s="1">
        <f ca="1">IFERROR(IF('1.1 Alternativ A'!Y236&gt;=200,'2.1 Skjult ventetid person A'!X46,0),0)</f>
        <v>0</v>
      </c>
      <c r="Y148" s="1">
        <f ca="1">IFERROR(IF('1.1 Alternativ A'!Z236&gt;=200,'2.1 Skjult ventetid person A'!Y46,0),0)</f>
        <v>0</v>
      </c>
      <c r="Z148" s="1">
        <f ca="1">IFERROR(IF('1.1 Alternativ A'!AA236&gt;=200,'2.1 Skjult ventetid person A'!Z46,0),0)</f>
        <v>0</v>
      </c>
      <c r="AA148" s="1">
        <f ca="1">IFERROR(IF('1.1 Alternativ A'!AB236&gt;=200,'2.1 Skjult ventetid person A'!AA46,0),0)</f>
        <v>0</v>
      </c>
      <c r="AB148" s="1">
        <f ca="1">IFERROR(IF('1.1 Alternativ A'!AC236&gt;=200,'2.1 Skjult ventetid person A'!AB46,0),0)</f>
        <v>0</v>
      </c>
      <c r="AC148" s="1">
        <f ca="1">IFERROR(IF('1.1 Alternativ A'!AD236&gt;=200,'2.1 Skjult ventetid person A'!AC46,0),0)</f>
        <v>0</v>
      </c>
      <c r="AD148" s="1">
        <f ca="1">IFERROR(IF('1.1 Alternativ A'!AE236&gt;=200,'2.1 Skjult ventetid person A'!AD46,0),0)</f>
        <v>0</v>
      </c>
      <c r="AE148" s="1">
        <f ca="1">IFERROR(IF('1.1 Alternativ A'!AF236&gt;=200,'2.1 Skjult ventetid person A'!AE46,0),0)</f>
        <v>0</v>
      </c>
      <c r="AF148" s="1">
        <f ca="1">IFERROR(IF('1.1 Alternativ A'!AG236&gt;=200,'2.1 Skjult ventetid person A'!AF46,0),0)</f>
        <v>0</v>
      </c>
    </row>
    <row r="149" spans="2:32" x14ac:dyDescent="0.2">
      <c r="B149" s="1" t="str">
        <f ca="1">IF(OFFSET('1.1 Alternativ A'!$E$19,0,ROW()-ROW($B$148))&gt;0,OFFSET('1.1 Alternativ A'!$E$19,0,ROW()-ROW($B$148)),"")</f>
        <v/>
      </c>
      <c r="C149" s="1">
        <f ca="1">IFERROR(IF('1.1 Alternativ A'!D237&gt;=200,'2.1 Skjult ventetid person A'!C47,0),0)</f>
        <v>0</v>
      </c>
      <c r="D149" s="1">
        <f ca="1">IFERROR(IF('1.1 Alternativ A'!E237&gt;=200,'2.1 Skjult ventetid person A'!D47,0),0)</f>
        <v>0</v>
      </c>
      <c r="E149" s="1">
        <f ca="1">IFERROR(IF('1.1 Alternativ A'!F237&gt;=200,'2.1 Skjult ventetid person A'!E47,0),0)</f>
        <v>0</v>
      </c>
      <c r="F149" s="1">
        <f ca="1">IFERROR(IF('1.1 Alternativ A'!G237&gt;=200,'2.1 Skjult ventetid person A'!F47,0),0)</f>
        <v>0</v>
      </c>
      <c r="G149" s="1">
        <f ca="1">IFERROR(IF('1.1 Alternativ A'!H237&gt;=200,'2.1 Skjult ventetid person A'!G47,0),0)</f>
        <v>0</v>
      </c>
      <c r="H149" s="1">
        <f ca="1">IFERROR(IF('1.1 Alternativ A'!I237&gt;=200,'2.1 Skjult ventetid person A'!H47,0),0)</f>
        <v>0</v>
      </c>
      <c r="I149" s="1">
        <f ca="1">IFERROR(IF('1.1 Alternativ A'!J237&gt;=200,'2.1 Skjult ventetid person A'!I47,0),0)</f>
        <v>0</v>
      </c>
      <c r="J149" s="1">
        <f ca="1">IFERROR(IF('1.1 Alternativ A'!K237&gt;=200,'2.1 Skjult ventetid person A'!J47,0),0)</f>
        <v>0</v>
      </c>
      <c r="K149" s="1">
        <f ca="1">IFERROR(IF('1.1 Alternativ A'!L237&gt;=200,'2.1 Skjult ventetid person A'!K47,0),0)</f>
        <v>0</v>
      </c>
      <c r="L149" s="1">
        <f ca="1">IFERROR(IF('1.1 Alternativ A'!M237&gt;=200,'2.1 Skjult ventetid person A'!L47,0),0)</f>
        <v>0</v>
      </c>
      <c r="M149" s="1">
        <f ca="1">IFERROR(IF('1.1 Alternativ A'!N237&gt;=200,'2.1 Skjult ventetid person A'!M47,0),0)</f>
        <v>0</v>
      </c>
      <c r="N149" s="1">
        <f ca="1">IFERROR(IF('1.1 Alternativ A'!O237&gt;=200,'2.1 Skjult ventetid person A'!N47,0),0)</f>
        <v>0</v>
      </c>
      <c r="O149" s="1">
        <f ca="1">IFERROR(IF('1.1 Alternativ A'!P237&gt;=200,'2.1 Skjult ventetid person A'!O47,0),0)</f>
        <v>0</v>
      </c>
      <c r="P149" s="1">
        <f ca="1">IFERROR(IF('1.1 Alternativ A'!Q237&gt;=200,'2.1 Skjult ventetid person A'!P47,0),0)</f>
        <v>0</v>
      </c>
      <c r="Q149" s="1">
        <f ca="1">IFERROR(IF('1.1 Alternativ A'!R237&gt;=200,'2.1 Skjult ventetid person A'!Q47,0),0)</f>
        <v>0</v>
      </c>
      <c r="R149" s="1">
        <f ca="1">IFERROR(IF('1.1 Alternativ A'!S237&gt;=200,'2.1 Skjult ventetid person A'!R47,0),0)</f>
        <v>0</v>
      </c>
      <c r="S149" s="1">
        <f ca="1">IFERROR(IF('1.1 Alternativ A'!T237&gt;=200,'2.1 Skjult ventetid person A'!S47,0),0)</f>
        <v>0</v>
      </c>
      <c r="T149" s="1">
        <f ca="1">IFERROR(IF('1.1 Alternativ A'!U237&gt;=200,'2.1 Skjult ventetid person A'!T47,0),0)</f>
        <v>0</v>
      </c>
      <c r="U149" s="1">
        <f ca="1">IFERROR(IF('1.1 Alternativ A'!V237&gt;=200,'2.1 Skjult ventetid person A'!U47,0),0)</f>
        <v>0</v>
      </c>
      <c r="V149" s="1">
        <f ca="1">IFERROR(IF('1.1 Alternativ A'!W237&gt;=200,'2.1 Skjult ventetid person A'!V47,0),0)</f>
        <v>0</v>
      </c>
      <c r="W149" s="1">
        <f ca="1">IFERROR(IF('1.1 Alternativ A'!X237&gt;=200,'2.1 Skjult ventetid person A'!W47,0),0)</f>
        <v>0</v>
      </c>
      <c r="X149" s="1">
        <f ca="1">IFERROR(IF('1.1 Alternativ A'!Y237&gt;=200,'2.1 Skjult ventetid person A'!X47,0),0)</f>
        <v>0</v>
      </c>
      <c r="Y149" s="1">
        <f ca="1">IFERROR(IF('1.1 Alternativ A'!Z237&gt;=200,'2.1 Skjult ventetid person A'!Y47,0),0)</f>
        <v>0</v>
      </c>
      <c r="Z149" s="1">
        <f ca="1">IFERROR(IF('1.1 Alternativ A'!AA237&gt;=200,'2.1 Skjult ventetid person A'!Z47,0),0)</f>
        <v>0</v>
      </c>
      <c r="AA149" s="1">
        <f ca="1">IFERROR(IF('1.1 Alternativ A'!AB237&gt;=200,'2.1 Skjult ventetid person A'!AA47,0),0)</f>
        <v>0</v>
      </c>
      <c r="AB149" s="1">
        <f ca="1">IFERROR(IF('1.1 Alternativ A'!AC237&gt;=200,'2.1 Skjult ventetid person A'!AB47,0),0)</f>
        <v>0</v>
      </c>
      <c r="AC149" s="1">
        <f ca="1">IFERROR(IF('1.1 Alternativ A'!AD237&gt;=200,'2.1 Skjult ventetid person A'!AC47,0),0)</f>
        <v>0</v>
      </c>
      <c r="AD149" s="1">
        <f ca="1">IFERROR(IF('1.1 Alternativ A'!AE237&gt;=200,'2.1 Skjult ventetid person A'!AD47,0),0)</f>
        <v>0</v>
      </c>
      <c r="AE149" s="1">
        <f ca="1">IFERROR(IF('1.1 Alternativ A'!AF237&gt;=200,'2.1 Skjult ventetid person A'!AE47,0),0)</f>
        <v>0</v>
      </c>
      <c r="AF149" s="1">
        <f ca="1">IFERROR(IF('1.1 Alternativ A'!AG237&gt;=200,'2.1 Skjult ventetid person A'!AF47,0),0)</f>
        <v>0</v>
      </c>
    </row>
    <row r="150" spans="2:32" x14ac:dyDescent="0.2">
      <c r="B150" s="1" t="str">
        <f ca="1">IF(OFFSET('1.1 Alternativ A'!$E$19,0,ROW()-ROW($B$148))&gt;0,OFFSET('1.1 Alternativ A'!$E$19,0,ROW()-ROW($B$148)),"")</f>
        <v/>
      </c>
      <c r="C150" s="1">
        <f ca="1">IFERROR(IF('1.1 Alternativ A'!D238&gt;=200,'2.1 Skjult ventetid person A'!C48,0),0)</f>
        <v>0</v>
      </c>
      <c r="D150" s="1">
        <f ca="1">IFERROR(IF('1.1 Alternativ A'!E238&gt;=200,'2.1 Skjult ventetid person A'!D48,0),0)</f>
        <v>0</v>
      </c>
      <c r="E150" s="1">
        <f ca="1">IFERROR(IF('1.1 Alternativ A'!F238&gt;=200,'2.1 Skjult ventetid person A'!E48,0),0)</f>
        <v>0</v>
      </c>
      <c r="F150" s="1">
        <f ca="1">IFERROR(IF('1.1 Alternativ A'!G238&gt;=200,'2.1 Skjult ventetid person A'!F48,0),0)</f>
        <v>0</v>
      </c>
      <c r="G150" s="1">
        <f ca="1">IFERROR(IF('1.1 Alternativ A'!H238&gt;=200,'2.1 Skjult ventetid person A'!G48,0),0)</f>
        <v>0</v>
      </c>
      <c r="H150" s="1">
        <f ca="1">IFERROR(IF('1.1 Alternativ A'!I238&gt;=200,'2.1 Skjult ventetid person A'!H48,0),0)</f>
        <v>0</v>
      </c>
      <c r="I150" s="1">
        <f ca="1">IFERROR(IF('1.1 Alternativ A'!J238&gt;=200,'2.1 Skjult ventetid person A'!I48,0),0)</f>
        <v>0</v>
      </c>
      <c r="J150" s="1">
        <f ca="1">IFERROR(IF('1.1 Alternativ A'!K238&gt;=200,'2.1 Skjult ventetid person A'!J48,0),0)</f>
        <v>0</v>
      </c>
      <c r="K150" s="1">
        <f ca="1">IFERROR(IF('1.1 Alternativ A'!L238&gt;=200,'2.1 Skjult ventetid person A'!K48,0),0)</f>
        <v>0</v>
      </c>
      <c r="L150" s="1">
        <f ca="1">IFERROR(IF('1.1 Alternativ A'!M238&gt;=200,'2.1 Skjult ventetid person A'!L48,0),0)</f>
        <v>0</v>
      </c>
      <c r="M150" s="1">
        <f ca="1">IFERROR(IF('1.1 Alternativ A'!N238&gt;=200,'2.1 Skjult ventetid person A'!M48,0),0)</f>
        <v>0</v>
      </c>
      <c r="N150" s="1">
        <f ca="1">IFERROR(IF('1.1 Alternativ A'!O238&gt;=200,'2.1 Skjult ventetid person A'!N48,0),0)</f>
        <v>0</v>
      </c>
      <c r="O150" s="1">
        <f ca="1">IFERROR(IF('1.1 Alternativ A'!P238&gt;=200,'2.1 Skjult ventetid person A'!O48,0),0)</f>
        <v>0</v>
      </c>
      <c r="P150" s="1">
        <f ca="1">IFERROR(IF('1.1 Alternativ A'!Q238&gt;=200,'2.1 Skjult ventetid person A'!P48,0),0)</f>
        <v>0</v>
      </c>
      <c r="Q150" s="1">
        <f ca="1">IFERROR(IF('1.1 Alternativ A'!R238&gt;=200,'2.1 Skjult ventetid person A'!Q48,0),0)</f>
        <v>0</v>
      </c>
      <c r="R150" s="1">
        <f ca="1">IFERROR(IF('1.1 Alternativ A'!S238&gt;=200,'2.1 Skjult ventetid person A'!R48,0),0)</f>
        <v>0</v>
      </c>
      <c r="S150" s="1">
        <f ca="1">IFERROR(IF('1.1 Alternativ A'!T238&gt;=200,'2.1 Skjult ventetid person A'!S48,0),0)</f>
        <v>0</v>
      </c>
      <c r="T150" s="1">
        <f ca="1">IFERROR(IF('1.1 Alternativ A'!U238&gt;=200,'2.1 Skjult ventetid person A'!T48,0),0)</f>
        <v>0</v>
      </c>
      <c r="U150" s="1">
        <f ca="1">IFERROR(IF('1.1 Alternativ A'!V238&gt;=200,'2.1 Skjult ventetid person A'!U48,0),0)</f>
        <v>0</v>
      </c>
      <c r="V150" s="1">
        <f ca="1">IFERROR(IF('1.1 Alternativ A'!W238&gt;=200,'2.1 Skjult ventetid person A'!V48,0),0)</f>
        <v>0</v>
      </c>
      <c r="W150" s="1">
        <f ca="1">IFERROR(IF('1.1 Alternativ A'!X238&gt;=200,'2.1 Skjult ventetid person A'!W48,0),0)</f>
        <v>0</v>
      </c>
      <c r="X150" s="1">
        <f ca="1">IFERROR(IF('1.1 Alternativ A'!Y238&gt;=200,'2.1 Skjult ventetid person A'!X48,0),0)</f>
        <v>0</v>
      </c>
      <c r="Y150" s="1">
        <f ca="1">IFERROR(IF('1.1 Alternativ A'!Z238&gt;=200,'2.1 Skjult ventetid person A'!Y48,0),0)</f>
        <v>0</v>
      </c>
      <c r="Z150" s="1">
        <f ca="1">IFERROR(IF('1.1 Alternativ A'!AA238&gt;=200,'2.1 Skjult ventetid person A'!Z48,0),0)</f>
        <v>0</v>
      </c>
      <c r="AA150" s="1">
        <f ca="1">IFERROR(IF('1.1 Alternativ A'!AB238&gt;=200,'2.1 Skjult ventetid person A'!AA48,0),0)</f>
        <v>0</v>
      </c>
      <c r="AB150" s="1">
        <f ca="1">IFERROR(IF('1.1 Alternativ A'!AC238&gt;=200,'2.1 Skjult ventetid person A'!AB48,0),0)</f>
        <v>0</v>
      </c>
      <c r="AC150" s="1">
        <f ca="1">IFERROR(IF('1.1 Alternativ A'!AD238&gt;=200,'2.1 Skjult ventetid person A'!AC48,0),0)</f>
        <v>0</v>
      </c>
      <c r="AD150" s="1">
        <f ca="1">IFERROR(IF('1.1 Alternativ A'!AE238&gt;=200,'2.1 Skjult ventetid person A'!AD48,0),0)</f>
        <v>0</v>
      </c>
      <c r="AE150" s="1">
        <f ca="1">IFERROR(IF('1.1 Alternativ A'!AF238&gt;=200,'2.1 Skjult ventetid person A'!AE48,0),0)</f>
        <v>0</v>
      </c>
      <c r="AF150" s="1">
        <f ca="1">IFERROR(IF('1.1 Alternativ A'!AG238&gt;=200,'2.1 Skjult ventetid person A'!AF48,0),0)</f>
        <v>0</v>
      </c>
    </row>
    <row r="151" spans="2:32" x14ac:dyDescent="0.2">
      <c r="B151" s="1" t="str">
        <f ca="1">IF(OFFSET('1.1 Alternativ A'!$E$19,0,ROW()-ROW($B$148))&gt;0,OFFSET('1.1 Alternativ A'!$E$19,0,ROW()-ROW($B$148)),"")</f>
        <v/>
      </c>
      <c r="C151" s="1">
        <f ca="1">IFERROR(IF('1.1 Alternativ A'!D239&gt;=200,'2.1 Skjult ventetid person A'!C49,0),0)</f>
        <v>0</v>
      </c>
      <c r="D151" s="1">
        <f ca="1">IFERROR(IF('1.1 Alternativ A'!E239&gt;=200,'2.1 Skjult ventetid person A'!D49,0),0)</f>
        <v>0</v>
      </c>
      <c r="E151" s="1">
        <f ca="1">IFERROR(IF('1.1 Alternativ A'!F239&gt;=200,'2.1 Skjult ventetid person A'!E49,0),0)</f>
        <v>0</v>
      </c>
      <c r="F151" s="1">
        <f ca="1">IFERROR(IF('1.1 Alternativ A'!G239&gt;=200,'2.1 Skjult ventetid person A'!F49,0),0)</f>
        <v>0</v>
      </c>
      <c r="G151" s="1">
        <f ca="1">IFERROR(IF('1.1 Alternativ A'!H239&gt;=200,'2.1 Skjult ventetid person A'!G49,0),0)</f>
        <v>0</v>
      </c>
      <c r="H151" s="1">
        <f ca="1">IFERROR(IF('1.1 Alternativ A'!I239&gt;=200,'2.1 Skjult ventetid person A'!H49,0),0)</f>
        <v>0</v>
      </c>
      <c r="I151" s="1">
        <f ca="1">IFERROR(IF('1.1 Alternativ A'!J239&gt;=200,'2.1 Skjult ventetid person A'!I49,0),0)</f>
        <v>0</v>
      </c>
      <c r="J151" s="1">
        <f ca="1">IFERROR(IF('1.1 Alternativ A'!K239&gt;=200,'2.1 Skjult ventetid person A'!J49,0),0)</f>
        <v>0</v>
      </c>
      <c r="K151" s="1">
        <f ca="1">IFERROR(IF('1.1 Alternativ A'!L239&gt;=200,'2.1 Skjult ventetid person A'!K49,0),0)</f>
        <v>0</v>
      </c>
      <c r="L151" s="1">
        <f ca="1">IFERROR(IF('1.1 Alternativ A'!M239&gt;=200,'2.1 Skjult ventetid person A'!L49,0),0)</f>
        <v>0</v>
      </c>
      <c r="M151" s="1">
        <f ca="1">IFERROR(IF('1.1 Alternativ A'!N239&gt;=200,'2.1 Skjult ventetid person A'!M49,0),0)</f>
        <v>0</v>
      </c>
      <c r="N151" s="1">
        <f ca="1">IFERROR(IF('1.1 Alternativ A'!O239&gt;=200,'2.1 Skjult ventetid person A'!N49,0),0)</f>
        <v>0</v>
      </c>
      <c r="O151" s="1">
        <f ca="1">IFERROR(IF('1.1 Alternativ A'!P239&gt;=200,'2.1 Skjult ventetid person A'!O49,0),0)</f>
        <v>0</v>
      </c>
      <c r="P151" s="1">
        <f ca="1">IFERROR(IF('1.1 Alternativ A'!Q239&gt;=200,'2.1 Skjult ventetid person A'!P49,0),0)</f>
        <v>0</v>
      </c>
      <c r="Q151" s="1">
        <f ca="1">IFERROR(IF('1.1 Alternativ A'!R239&gt;=200,'2.1 Skjult ventetid person A'!Q49,0),0)</f>
        <v>0</v>
      </c>
      <c r="R151" s="1">
        <f ca="1">IFERROR(IF('1.1 Alternativ A'!S239&gt;=200,'2.1 Skjult ventetid person A'!R49,0),0)</f>
        <v>0</v>
      </c>
      <c r="S151" s="1">
        <f ca="1">IFERROR(IF('1.1 Alternativ A'!T239&gt;=200,'2.1 Skjult ventetid person A'!S49,0),0)</f>
        <v>0</v>
      </c>
      <c r="T151" s="1">
        <f ca="1">IFERROR(IF('1.1 Alternativ A'!U239&gt;=200,'2.1 Skjult ventetid person A'!T49,0),0)</f>
        <v>0</v>
      </c>
      <c r="U151" s="1">
        <f ca="1">IFERROR(IF('1.1 Alternativ A'!V239&gt;=200,'2.1 Skjult ventetid person A'!U49,0),0)</f>
        <v>0</v>
      </c>
      <c r="V151" s="1">
        <f ca="1">IFERROR(IF('1.1 Alternativ A'!W239&gt;=200,'2.1 Skjult ventetid person A'!V49,0),0)</f>
        <v>0</v>
      </c>
      <c r="W151" s="1">
        <f ca="1">IFERROR(IF('1.1 Alternativ A'!X239&gt;=200,'2.1 Skjult ventetid person A'!W49,0),0)</f>
        <v>0</v>
      </c>
      <c r="X151" s="1">
        <f ca="1">IFERROR(IF('1.1 Alternativ A'!Y239&gt;=200,'2.1 Skjult ventetid person A'!X49,0),0)</f>
        <v>0</v>
      </c>
      <c r="Y151" s="1">
        <f ca="1">IFERROR(IF('1.1 Alternativ A'!Z239&gt;=200,'2.1 Skjult ventetid person A'!Y49,0),0)</f>
        <v>0</v>
      </c>
      <c r="Z151" s="1">
        <f ca="1">IFERROR(IF('1.1 Alternativ A'!AA239&gt;=200,'2.1 Skjult ventetid person A'!Z49,0),0)</f>
        <v>0</v>
      </c>
      <c r="AA151" s="1">
        <f ca="1">IFERROR(IF('1.1 Alternativ A'!AB239&gt;=200,'2.1 Skjult ventetid person A'!AA49,0),0)</f>
        <v>0</v>
      </c>
      <c r="AB151" s="1">
        <f ca="1">IFERROR(IF('1.1 Alternativ A'!AC239&gt;=200,'2.1 Skjult ventetid person A'!AB49,0),0)</f>
        <v>0</v>
      </c>
      <c r="AC151" s="1">
        <f ca="1">IFERROR(IF('1.1 Alternativ A'!AD239&gt;=200,'2.1 Skjult ventetid person A'!AC49,0),0)</f>
        <v>0</v>
      </c>
      <c r="AD151" s="1">
        <f ca="1">IFERROR(IF('1.1 Alternativ A'!AE239&gt;=200,'2.1 Skjult ventetid person A'!AD49,0),0)</f>
        <v>0</v>
      </c>
      <c r="AE151" s="1">
        <f ca="1">IFERROR(IF('1.1 Alternativ A'!AF239&gt;=200,'2.1 Skjult ventetid person A'!AE49,0),0)</f>
        <v>0</v>
      </c>
      <c r="AF151" s="1">
        <f ca="1">IFERROR(IF('1.1 Alternativ A'!AG239&gt;=200,'2.1 Skjult ventetid person A'!AF49,0),0)</f>
        <v>0</v>
      </c>
    </row>
    <row r="152" spans="2:32" x14ac:dyDescent="0.2">
      <c r="B152" s="1" t="str">
        <f ca="1">IF(OFFSET('1.1 Alternativ A'!$E$19,0,ROW()-ROW($B$148))&gt;0,OFFSET('1.1 Alternativ A'!$E$19,0,ROW()-ROW($B$148)),"")</f>
        <v/>
      </c>
      <c r="C152" s="1">
        <f ca="1">IFERROR(IF('1.1 Alternativ A'!D240&gt;=200,'2.1 Skjult ventetid person A'!C50,0),0)</f>
        <v>0</v>
      </c>
      <c r="D152" s="1">
        <f ca="1">IFERROR(IF('1.1 Alternativ A'!E240&gt;=200,'2.1 Skjult ventetid person A'!D50,0),0)</f>
        <v>0</v>
      </c>
      <c r="E152" s="1">
        <f ca="1">IFERROR(IF('1.1 Alternativ A'!F240&gt;=200,'2.1 Skjult ventetid person A'!E50,0),0)</f>
        <v>0</v>
      </c>
      <c r="F152" s="1">
        <f ca="1">IFERROR(IF('1.1 Alternativ A'!G240&gt;=200,'2.1 Skjult ventetid person A'!F50,0),0)</f>
        <v>0</v>
      </c>
      <c r="G152" s="1">
        <f ca="1">IFERROR(IF('1.1 Alternativ A'!H240&gt;=200,'2.1 Skjult ventetid person A'!G50,0),0)</f>
        <v>0</v>
      </c>
      <c r="H152" s="1">
        <f ca="1">IFERROR(IF('1.1 Alternativ A'!I240&gt;=200,'2.1 Skjult ventetid person A'!H50,0),0)</f>
        <v>0</v>
      </c>
      <c r="I152" s="1">
        <f ca="1">IFERROR(IF('1.1 Alternativ A'!J240&gt;=200,'2.1 Skjult ventetid person A'!I50,0),0)</f>
        <v>0</v>
      </c>
      <c r="J152" s="1">
        <f ca="1">IFERROR(IF('1.1 Alternativ A'!K240&gt;=200,'2.1 Skjult ventetid person A'!J50,0),0)</f>
        <v>0</v>
      </c>
      <c r="K152" s="1">
        <f ca="1">IFERROR(IF('1.1 Alternativ A'!L240&gt;=200,'2.1 Skjult ventetid person A'!K50,0),0)</f>
        <v>0</v>
      </c>
      <c r="L152" s="1">
        <f ca="1">IFERROR(IF('1.1 Alternativ A'!M240&gt;=200,'2.1 Skjult ventetid person A'!L50,0),0)</f>
        <v>0</v>
      </c>
      <c r="M152" s="1">
        <f ca="1">IFERROR(IF('1.1 Alternativ A'!N240&gt;=200,'2.1 Skjult ventetid person A'!M50,0),0)</f>
        <v>0</v>
      </c>
      <c r="N152" s="1">
        <f ca="1">IFERROR(IF('1.1 Alternativ A'!O240&gt;=200,'2.1 Skjult ventetid person A'!N50,0),0)</f>
        <v>0</v>
      </c>
      <c r="O152" s="1">
        <f ca="1">IFERROR(IF('1.1 Alternativ A'!P240&gt;=200,'2.1 Skjult ventetid person A'!O50,0),0)</f>
        <v>0</v>
      </c>
      <c r="P152" s="1">
        <f ca="1">IFERROR(IF('1.1 Alternativ A'!Q240&gt;=200,'2.1 Skjult ventetid person A'!P50,0),0)</f>
        <v>0</v>
      </c>
      <c r="Q152" s="1">
        <f ca="1">IFERROR(IF('1.1 Alternativ A'!R240&gt;=200,'2.1 Skjult ventetid person A'!Q50,0),0)</f>
        <v>0</v>
      </c>
      <c r="R152" s="1">
        <f ca="1">IFERROR(IF('1.1 Alternativ A'!S240&gt;=200,'2.1 Skjult ventetid person A'!R50,0),0)</f>
        <v>0</v>
      </c>
      <c r="S152" s="1">
        <f ca="1">IFERROR(IF('1.1 Alternativ A'!T240&gt;=200,'2.1 Skjult ventetid person A'!S50,0),0)</f>
        <v>0</v>
      </c>
      <c r="T152" s="1">
        <f ca="1">IFERROR(IF('1.1 Alternativ A'!U240&gt;=200,'2.1 Skjult ventetid person A'!T50,0),0)</f>
        <v>0</v>
      </c>
      <c r="U152" s="1">
        <f ca="1">IFERROR(IF('1.1 Alternativ A'!V240&gt;=200,'2.1 Skjult ventetid person A'!U50,0),0)</f>
        <v>0</v>
      </c>
      <c r="V152" s="1">
        <f ca="1">IFERROR(IF('1.1 Alternativ A'!W240&gt;=200,'2.1 Skjult ventetid person A'!V50,0),0)</f>
        <v>0</v>
      </c>
      <c r="W152" s="1">
        <f ca="1">IFERROR(IF('1.1 Alternativ A'!X240&gt;=200,'2.1 Skjult ventetid person A'!W50,0),0)</f>
        <v>0</v>
      </c>
      <c r="X152" s="1">
        <f ca="1">IFERROR(IF('1.1 Alternativ A'!Y240&gt;=200,'2.1 Skjult ventetid person A'!X50,0),0)</f>
        <v>0</v>
      </c>
      <c r="Y152" s="1">
        <f ca="1">IFERROR(IF('1.1 Alternativ A'!Z240&gt;=200,'2.1 Skjult ventetid person A'!Y50,0),0)</f>
        <v>0</v>
      </c>
      <c r="Z152" s="1">
        <f ca="1">IFERROR(IF('1.1 Alternativ A'!AA240&gt;=200,'2.1 Skjult ventetid person A'!Z50,0),0)</f>
        <v>0</v>
      </c>
      <c r="AA152" s="1">
        <f ca="1">IFERROR(IF('1.1 Alternativ A'!AB240&gt;=200,'2.1 Skjult ventetid person A'!AA50,0),0)</f>
        <v>0</v>
      </c>
      <c r="AB152" s="1">
        <f ca="1">IFERROR(IF('1.1 Alternativ A'!AC240&gt;=200,'2.1 Skjult ventetid person A'!AB50,0),0)</f>
        <v>0</v>
      </c>
      <c r="AC152" s="1">
        <f ca="1">IFERROR(IF('1.1 Alternativ A'!AD240&gt;=200,'2.1 Skjult ventetid person A'!AC50,0),0)</f>
        <v>0</v>
      </c>
      <c r="AD152" s="1">
        <f ca="1">IFERROR(IF('1.1 Alternativ A'!AE240&gt;=200,'2.1 Skjult ventetid person A'!AD50,0),0)</f>
        <v>0</v>
      </c>
      <c r="AE152" s="1">
        <f ca="1">IFERROR(IF('1.1 Alternativ A'!AF240&gt;=200,'2.1 Skjult ventetid person A'!AE50,0),0)</f>
        <v>0</v>
      </c>
      <c r="AF152" s="1">
        <f ca="1">IFERROR(IF('1.1 Alternativ A'!AG240&gt;=200,'2.1 Skjult ventetid person A'!AF50,0),0)</f>
        <v>0</v>
      </c>
    </row>
    <row r="153" spans="2:32" x14ac:dyDescent="0.2">
      <c r="B153" s="1" t="str">
        <f ca="1">IF(OFFSET('1.1 Alternativ A'!$E$19,0,ROW()-ROW($B$148))&gt;0,OFFSET('1.1 Alternativ A'!$E$19,0,ROW()-ROW($B$148)),"")</f>
        <v/>
      </c>
      <c r="C153" s="1">
        <f ca="1">IFERROR(IF('1.1 Alternativ A'!D241&gt;=200,'2.1 Skjult ventetid person A'!C51,0),0)</f>
        <v>0</v>
      </c>
      <c r="D153" s="1">
        <f ca="1">IFERROR(IF('1.1 Alternativ A'!E241&gt;=200,'2.1 Skjult ventetid person A'!D51,0),0)</f>
        <v>0</v>
      </c>
      <c r="E153" s="1">
        <f ca="1">IFERROR(IF('1.1 Alternativ A'!F241&gt;=200,'2.1 Skjult ventetid person A'!E51,0),0)</f>
        <v>0</v>
      </c>
      <c r="F153" s="1">
        <f ca="1">IFERROR(IF('1.1 Alternativ A'!G241&gt;=200,'2.1 Skjult ventetid person A'!F51,0),0)</f>
        <v>0</v>
      </c>
      <c r="G153" s="1">
        <f ca="1">IFERROR(IF('1.1 Alternativ A'!H241&gt;=200,'2.1 Skjult ventetid person A'!G51,0),0)</f>
        <v>0</v>
      </c>
      <c r="H153" s="1">
        <f ca="1">IFERROR(IF('1.1 Alternativ A'!I241&gt;=200,'2.1 Skjult ventetid person A'!H51,0),0)</f>
        <v>0</v>
      </c>
      <c r="I153" s="1">
        <f ca="1">IFERROR(IF('1.1 Alternativ A'!J241&gt;=200,'2.1 Skjult ventetid person A'!I51,0),0)</f>
        <v>0</v>
      </c>
      <c r="J153" s="1">
        <f ca="1">IFERROR(IF('1.1 Alternativ A'!K241&gt;=200,'2.1 Skjult ventetid person A'!J51,0),0)</f>
        <v>0</v>
      </c>
      <c r="K153" s="1">
        <f ca="1">IFERROR(IF('1.1 Alternativ A'!L241&gt;=200,'2.1 Skjult ventetid person A'!K51,0),0)</f>
        <v>0</v>
      </c>
      <c r="L153" s="1">
        <f ca="1">IFERROR(IF('1.1 Alternativ A'!M241&gt;=200,'2.1 Skjult ventetid person A'!L51,0),0)</f>
        <v>0</v>
      </c>
      <c r="M153" s="1">
        <f ca="1">IFERROR(IF('1.1 Alternativ A'!N241&gt;=200,'2.1 Skjult ventetid person A'!M51,0),0)</f>
        <v>0</v>
      </c>
      <c r="N153" s="1">
        <f ca="1">IFERROR(IF('1.1 Alternativ A'!O241&gt;=200,'2.1 Skjult ventetid person A'!N51,0),0)</f>
        <v>0</v>
      </c>
      <c r="O153" s="1">
        <f ca="1">IFERROR(IF('1.1 Alternativ A'!P241&gt;=200,'2.1 Skjult ventetid person A'!O51,0),0)</f>
        <v>0</v>
      </c>
      <c r="P153" s="1">
        <f ca="1">IFERROR(IF('1.1 Alternativ A'!Q241&gt;=200,'2.1 Skjult ventetid person A'!P51,0),0)</f>
        <v>0</v>
      </c>
      <c r="Q153" s="1">
        <f ca="1">IFERROR(IF('1.1 Alternativ A'!R241&gt;=200,'2.1 Skjult ventetid person A'!Q51,0),0)</f>
        <v>0</v>
      </c>
      <c r="R153" s="1">
        <f ca="1">IFERROR(IF('1.1 Alternativ A'!S241&gt;=200,'2.1 Skjult ventetid person A'!R51,0),0)</f>
        <v>0</v>
      </c>
      <c r="S153" s="1">
        <f ca="1">IFERROR(IF('1.1 Alternativ A'!T241&gt;=200,'2.1 Skjult ventetid person A'!S51,0),0)</f>
        <v>0</v>
      </c>
      <c r="T153" s="1">
        <f ca="1">IFERROR(IF('1.1 Alternativ A'!U241&gt;=200,'2.1 Skjult ventetid person A'!T51,0),0)</f>
        <v>0</v>
      </c>
      <c r="U153" s="1">
        <f ca="1">IFERROR(IF('1.1 Alternativ A'!V241&gt;=200,'2.1 Skjult ventetid person A'!U51,0),0)</f>
        <v>0</v>
      </c>
      <c r="V153" s="1">
        <f ca="1">IFERROR(IF('1.1 Alternativ A'!W241&gt;=200,'2.1 Skjult ventetid person A'!V51,0),0)</f>
        <v>0</v>
      </c>
      <c r="W153" s="1">
        <f ca="1">IFERROR(IF('1.1 Alternativ A'!X241&gt;=200,'2.1 Skjult ventetid person A'!W51,0),0)</f>
        <v>0</v>
      </c>
      <c r="X153" s="1">
        <f ca="1">IFERROR(IF('1.1 Alternativ A'!Y241&gt;=200,'2.1 Skjult ventetid person A'!X51,0),0)</f>
        <v>0</v>
      </c>
      <c r="Y153" s="1">
        <f ca="1">IFERROR(IF('1.1 Alternativ A'!Z241&gt;=200,'2.1 Skjult ventetid person A'!Y51,0),0)</f>
        <v>0</v>
      </c>
      <c r="Z153" s="1">
        <f ca="1">IFERROR(IF('1.1 Alternativ A'!AA241&gt;=200,'2.1 Skjult ventetid person A'!Z51,0),0)</f>
        <v>0</v>
      </c>
      <c r="AA153" s="1">
        <f ca="1">IFERROR(IF('1.1 Alternativ A'!AB241&gt;=200,'2.1 Skjult ventetid person A'!AA51,0),0)</f>
        <v>0</v>
      </c>
      <c r="AB153" s="1">
        <f ca="1">IFERROR(IF('1.1 Alternativ A'!AC241&gt;=200,'2.1 Skjult ventetid person A'!AB51,0),0)</f>
        <v>0</v>
      </c>
      <c r="AC153" s="1">
        <f ca="1">IFERROR(IF('1.1 Alternativ A'!AD241&gt;=200,'2.1 Skjult ventetid person A'!AC51,0),0)</f>
        <v>0</v>
      </c>
      <c r="AD153" s="1">
        <f ca="1">IFERROR(IF('1.1 Alternativ A'!AE241&gt;=200,'2.1 Skjult ventetid person A'!AD51,0),0)</f>
        <v>0</v>
      </c>
      <c r="AE153" s="1">
        <f ca="1">IFERROR(IF('1.1 Alternativ A'!AF241&gt;=200,'2.1 Skjult ventetid person A'!AE51,0),0)</f>
        <v>0</v>
      </c>
      <c r="AF153" s="1">
        <f ca="1">IFERROR(IF('1.1 Alternativ A'!AG241&gt;=200,'2.1 Skjult ventetid person A'!AF51,0),0)</f>
        <v>0</v>
      </c>
    </row>
    <row r="154" spans="2:32" x14ac:dyDescent="0.2">
      <c r="B154" s="1" t="str">
        <f ca="1">IF(OFFSET('1.1 Alternativ A'!$E$19,0,ROW()-ROW($B$148))&gt;0,OFFSET('1.1 Alternativ A'!$E$19,0,ROW()-ROW($B$148)),"")</f>
        <v/>
      </c>
      <c r="C154" s="1">
        <f ca="1">IFERROR(IF('1.1 Alternativ A'!D242&gt;=200,'2.1 Skjult ventetid person A'!C52,0),0)</f>
        <v>0</v>
      </c>
      <c r="D154" s="1">
        <f ca="1">IFERROR(IF('1.1 Alternativ A'!E242&gt;=200,'2.1 Skjult ventetid person A'!D52,0),0)</f>
        <v>0</v>
      </c>
      <c r="E154" s="1">
        <f ca="1">IFERROR(IF('1.1 Alternativ A'!F242&gt;=200,'2.1 Skjult ventetid person A'!E52,0),0)</f>
        <v>0</v>
      </c>
      <c r="F154" s="1">
        <f ca="1">IFERROR(IF('1.1 Alternativ A'!G242&gt;=200,'2.1 Skjult ventetid person A'!F52,0),0)</f>
        <v>0</v>
      </c>
      <c r="G154" s="1">
        <f ca="1">IFERROR(IF('1.1 Alternativ A'!H242&gt;=200,'2.1 Skjult ventetid person A'!G52,0),0)</f>
        <v>0</v>
      </c>
      <c r="H154" s="1">
        <f ca="1">IFERROR(IF('1.1 Alternativ A'!I242&gt;=200,'2.1 Skjult ventetid person A'!H52,0),0)</f>
        <v>0</v>
      </c>
      <c r="I154" s="1">
        <f ca="1">IFERROR(IF('1.1 Alternativ A'!J242&gt;=200,'2.1 Skjult ventetid person A'!I52,0),0)</f>
        <v>0</v>
      </c>
      <c r="J154" s="1">
        <f ca="1">IFERROR(IF('1.1 Alternativ A'!K242&gt;=200,'2.1 Skjult ventetid person A'!J52,0),0)</f>
        <v>0</v>
      </c>
      <c r="K154" s="1">
        <f ca="1">IFERROR(IF('1.1 Alternativ A'!L242&gt;=200,'2.1 Skjult ventetid person A'!K52,0),0)</f>
        <v>0</v>
      </c>
      <c r="L154" s="1">
        <f ca="1">IFERROR(IF('1.1 Alternativ A'!M242&gt;=200,'2.1 Skjult ventetid person A'!L52,0),0)</f>
        <v>0</v>
      </c>
      <c r="M154" s="1">
        <f ca="1">IFERROR(IF('1.1 Alternativ A'!N242&gt;=200,'2.1 Skjult ventetid person A'!M52,0),0)</f>
        <v>0</v>
      </c>
      <c r="N154" s="1">
        <f ca="1">IFERROR(IF('1.1 Alternativ A'!O242&gt;=200,'2.1 Skjult ventetid person A'!N52,0),0)</f>
        <v>0</v>
      </c>
      <c r="O154" s="1">
        <f ca="1">IFERROR(IF('1.1 Alternativ A'!P242&gt;=200,'2.1 Skjult ventetid person A'!O52,0),0)</f>
        <v>0</v>
      </c>
      <c r="P154" s="1">
        <f ca="1">IFERROR(IF('1.1 Alternativ A'!Q242&gt;=200,'2.1 Skjult ventetid person A'!P52,0),0)</f>
        <v>0</v>
      </c>
      <c r="Q154" s="1">
        <f ca="1">IFERROR(IF('1.1 Alternativ A'!R242&gt;=200,'2.1 Skjult ventetid person A'!Q52,0),0)</f>
        <v>0</v>
      </c>
      <c r="R154" s="1">
        <f ca="1">IFERROR(IF('1.1 Alternativ A'!S242&gt;=200,'2.1 Skjult ventetid person A'!R52,0),0)</f>
        <v>0</v>
      </c>
      <c r="S154" s="1">
        <f ca="1">IFERROR(IF('1.1 Alternativ A'!T242&gt;=200,'2.1 Skjult ventetid person A'!S52,0),0)</f>
        <v>0</v>
      </c>
      <c r="T154" s="1">
        <f ca="1">IFERROR(IF('1.1 Alternativ A'!U242&gt;=200,'2.1 Skjult ventetid person A'!T52,0),0)</f>
        <v>0</v>
      </c>
      <c r="U154" s="1">
        <f ca="1">IFERROR(IF('1.1 Alternativ A'!V242&gt;=200,'2.1 Skjult ventetid person A'!U52,0),0)</f>
        <v>0</v>
      </c>
      <c r="V154" s="1">
        <f ca="1">IFERROR(IF('1.1 Alternativ A'!W242&gt;=200,'2.1 Skjult ventetid person A'!V52,0),0)</f>
        <v>0</v>
      </c>
      <c r="W154" s="1">
        <f ca="1">IFERROR(IF('1.1 Alternativ A'!X242&gt;=200,'2.1 Skjult ventetid person A'!W52,0),0)</f>
        <v>0</v>
      </c>
      <c r="X154" s="1">
        <f ca="1">IFERROR(IF('1.1 Alternativ A'!Y242&gt;=200,'2.1 Skjult ventetid person A'!X52,0),0)</f>
        <v>0</v>
      </c>
      <c r="Y154" s="1">
        <f ca="1">IFERROR(IF('1.1 Alternativ A'!Z242&gt;=200,'2.1 Skjult ventetid person A'!Y52,0),0)</f>
        <v>0</v>
      </c>
      <c r="Z154" s="1">
        <f ca="1">IFERROR(IF('1.1 Alternativ A'!AA242&gt;=200,'2.1 Skjult ventetid person A'!Z52,0),0)</f>
        <v>0</v>
      </c>
      <c r="AA154" s="1">
        <f ca="1">IFERROR(IF('1.1 Alternativ A'!AB242&gt;=200,'2.1 Skjult ventetid person A'!AA52,0),0)</f>
        <v>0</v>
      </c>
      <c r="AB154" s="1">
        <f ca="1">IFERROR(IF('1.1 Alternativ A'!AC242&gt;=200,'2.1 Skjult ventetid person A'!AB52,0),0)</f>
        <v>0</v>
      </c>
      <c r="AC154" s="1">
        <f ca="1">IFERROR(IF('1.1 Alternativ A'!AD242&gt;=200,'2.1 Skjult ventetid person A'!AC52,0),0)</f>
        <v>0</v>
      </c>
      <c r="AD154" s="1">
        <f ca="1">IFERROR(IF('1.1 Alternativ A'!AE242&gt;=200,'2.1 Skjult ventetid person A'!AD52,0),0)</f>
        <v>0</v>
      </c>
      <c r="AE154" s="1">
        <f ca="1">IFERROR(IF('1.1 Alternativ A'!AF242&gt;=200,'2.1 Skjult ventetid person A'!AE52,0),0)</f>
        <v>0</v>
      </c>
      <c r="AF154" s="1">
        <f ca="1">IFERROR(IF('1.1 Alternativ A'!AG242&gt;=200,'2.1 Skjult ventetid person A'!AF52,0),0)</f>
        <v>0</v>
      </c>
    </row>
    <row r="155" spans="2:32" x14ac:dyDescent="0.2">
      <c r="B155" s="1" t="str">
        <f ca="1">IF(OFFSET('1.1 Alternativ A'!$E$19,0,ROW()-ROW($B$148))&gt;0,OFFSET('1.1 Alternativ A'!$E$19,0,ROW()-ROW($B$148)),"")</f>
        <v/>
      </c>
      <c r="C155" s="1">
        <f ca="1">IFERROR(IF('1.1 Alternativ A'!D243&gt;=200,'2.1 Skjult ventetid person A'!C53,0),0)</f>
        <v>0</v>
      </c>
      <c r="D155" s="1">
        <f ca="1">IFERROR(IF('1.1 Alternativ A'!E243&gt;=200,'2.1 Skjult ventetid person A'!D53,0),0)</f>
        <v>0</v>
      </c>
      <c r="E155" s="1">
        <f ca="1">IFERROR(IF('1.1 Alternativ A'!F243&gt;=200,'2.1 Skjult ventetid person A'!E53,0),0)</f>
        <v>0</v>
      </c>
      <c r="F155" s="1">
        <f ca="1">IFERROR(IF('1.1 Alternativ A'!G243&gt;=200,'2.1 Skjult ventetid person A'!F53,0),0)</f>
        <v>0</v>
      </c>
      <c r="G155" s="1">
        <f ca="1">IFERROR(IF('1.1 Alternativ A'!H243&gt;=200,'2.1 Skjult ventetid person A'!G53,0),0)</f>
        <v>0</v>
      </c>
      <c r="H155" s="1">
        <f ca="1">IFERROR(IF('1.1 Alternativ A'!I243&gt;=200,'2.1 Skjult ventetid person A'!H53,0),0)</f>
        <v>0</v>
      </c>
      <c r="I155" s="1">
        <f ca="1">IFERROR(IF('1.1 Alternativ A'!J243&gt;=200,'2.1 Skjult ventetid person A'!I53,0),0)</f>
        <v>0</v>
      </c>
      <c r="J155" s="1">
        <f ca="1">IFERROR(IF('1.1 Alternativ A'!K243&gt;=200,'2.1 Skjult ventetid person A'!J53,0),0)</f>
        <v>0</v>
      </c>
      <c r="K155" s="1">
        <f ca="1">IFERROR(IF('1.1 Alternativ A'!L243&gt;=200,'2.1 Skjult ventetid person A'!K53,0),0)</f>
        <v>0</v>
      </c>
      <c r="L155" s="1">
        <f ca="1">IFERROR(IF('1.1 Alternativ A'!M243&gt;=200,'2.1 Skjult ventetid person A'!L53,0),0)</f>
        <v>0</v>
      </c>
      <c r="M155" s="1">
        <f ca="1">IFERROR(IF('1.1 Alternativ A'!N243&gt;=200,'2.1 Skjult ventetid person A'!M53,0),0)</f>
        <v>0</v>
      </c>
      <c r="N155" s="1">
        <f ca="1">IFERROR(IF('1.1 Alternativ A'!O243&gt;=200,'2.1 Skjult ventetid person A'!N53,0),0)</f>
        <v>0</v>
      </c>
      <c r="O155" s="1">
        <f ca="1">IFERROR(IF('1.1 Alternativ A'!P243&gt;=200,'2.1 Skjult ventetid person A'!O53,0),0)</f>
        <v>0</v>
      </c>
      <c r="P155" s="1">
        <f ca="1">IFERROR(IF('1.1 Alternativ A'!Q243&gt;=200,'2.1 Skjult ventetid person A'!P53,0),0)</f>
        <v>0</v>
      </c>
      <c r="Q155" s="1">
        <f ca="1">IFERROR(IF('1.1 Alternativ A'!R243&gt;=200,'2.1 Skjult ventetid person A'!Q53,0),0)</f>
        <v>0</v>
      </c>
      <c r="R155" s="1">
        <f ca="1">IFERROR(IF('1.1 Alternativ A'!S243&gt;=200,'2.1 Skjult ventetid person A'!R53,0),0)</f>
        <v>0</v>
      </c>
      <c r="S155" s="1">
        <f ca="1">IFERROR(IF('1.1 Alternativ A'!T243&gt;=200,'2.1 Skjult ventetid person A'!S53,0),0)</f>
        <v>0</v>
      </c>
      <c r="T155" s="1">
        <f ca="1">IFERROR(IF('1.1 Alternativ A'!U243&gt;=200,'2.1 Skjult ventetid person A'!T53,0),0)</f>
        <v>0</v>
      </c>
      <c r="U155" s="1">
        <f ca="1">IFERROR(IF('1.1 Alternativ A'!V243&gt;=200,'2.1 Skjult ventetid person A'!U53,0),0)</f>
        <v>0</v>
      </c>
      <c r="V155" s="1">
        <f ca="1">IFERROR(IF('1.1 Alternativ A'!W243&gt;=200,'2.1 Skjult ventetid person A'!V53,0),0)</f>
        <v>0</v>
      </c>
      <c r="W155" s="1">
        <f ca="1">IFERROR(IF('1.1 Alternativ A'!X243&gt;=200,'2.1 Skjult ventetid person A'!W53,0),0)</f>
        <v>0</v>
      </c>
      <c r="X155" s="1">
        <f ca="1">IFERROR(IF('1.1 Alternativ A'!Y243&gt;=200,'2.1 Skjult ventetid person A'!X53,0),0)</f>
        <v>0</v>
      </c>
      <c r="Y155" s="1">
        <f ca="1">IFERROR(IF('1.1 Alternativ A'!Z243&gt;=200,'2.1 Skjult ventetid person A'!Y53,0),0)</f>
        <v>0</v>
      </c>
      <c r="Z155" s="1">
        <f ca="1">IFERROR(IF('1.1 Alternativ A'!AA243&gt;=200,'2.1 Skjult ventetid person A'!Z53,0),0)</f>
        <v>0</v>
      </c>
      <c r="AA155" s="1">
        <f ca="1">IFERROR(IF('1.1 Alternativ A'!AB243&gt;=200,'2.1 Skjult ventetid person A'!AA53,0),0)</f>
        <v>0</v>
      </c>
      <c r="AB155" s="1">
        <f ca="1">IFERROR(IF('1.1 Alternativ A'!AC243&gt;=200,'2.1 Skjult ventetid person A'!AB53,0),0)</f>
        <v>0</v>
      </c>
      <c r="AC155" s="1">
        <f ca="1">IFERROR(IF('1.1 Alternativ A'!AD243&gt;=200,'2.1 Skjult ventetid person A'!AC53,0),0)</f>
        <v>0</v>
      </c>
      <c r="AD155" s="1">
        <f ca="1">IFERROR(IF('1.1 Alternativ A'!AE243&gt;=200,'2.1 Skjult ventetid person A'!AD53,0),0)</f>
        <v>0</v>
      </c>
      <c r="AE155" s="1">
        <f ca="1">IFERROR(IF('1.1 Alternativ A'!AF243&gt;=200,'2.1 Skjult ventetid person A'!AE53,0),0)</f>
        <v>0</v>
      </c>
      <c r="AF155" s="1">
        <f ca="1">IFERROR(IF('1.1 Alternativ A'!AG243&gt;=200,'2.1 Skjult ventetid person A'!AF53,0),0)</f>
        <v>0</v>
      </c>
    </row>
    <row r="156" spans="2:32" x14ac:dyDescent="0.2">
      <c r="B156" s="1" t="str">
        <f ca="1">IF(OFFSET('1.1 Alternativ A'!$E$19,0,ROW()-ROW($B$148))&gt;0,OFFSET('1.1 Alternativ A'!$E$19,0,ROW()-ROW($B$148)),"")</f>
        <v/>
      </c>
      <c r="C156" s="1">
        <f ca="1">IFERROR(IF('1.1 Alternativ A'!D244&gt;=200,'2.1 Skjult ventetid person A'!C54,0),0)</f>
        <v>0</v>
      </c>
      <c r="D156" s="1">
        <f ca="1">IFERROR(IF('1.1 Alternativ A'!E244&gt;=200,'2.1 Skjult ventetid person A'!D54,0),0)</f>
        <v>0</v>
      </c>
      <c r="E156" s="1">
        <f ca="1">IFERROR(IF('1.1 Alternativ A'!F244&gt;=200,'2.1 Skjult ventetid person A'!E54,0),0)</f>
        <v>0</v>
      </c>
      <c r="F156" s="1">
        <f ca="1">IFERROR(IF('1.1 Alternativ A'!G244&gt;=200,'2.1 Skjult ventetid person A'!F54,0),0)</f>
        <v>0</v>
      </c>
      <c r="G156" s="1">
        <f ca="1">IFERROR(IF('1.1 Alternativ A'!H244&gt;=200,'2.1 Skjult ventetid person A'!G54,0),0)</f>
        <v>0</v>
      </c>
      <c r="H156" s="1">
        <f ca="1">IFERROR(IF('1.1 Alternativ A'!I244&gt;=200,'2.1 Skjult ventetid person A'!H54,0),0)</f>
        <v>0</v>
      </c>
      <c r="I156" s="1">
        <f ca="1">IFERROR(IF('1.1 Alternativ A'!J244&gt;=200,'2.1 Skjult ventetid person A'!I54,0),0)</f>
        <v>0</v>
      </c>
      <c r="J156" s="1">
        <f ca="1">IFERROR(IF('1.1 Alternativ A'!K244&gt;=200,'2.1 Skjult ventetid person A'!J54,0),0)</f>
        <v>0</v>
      </c>
      <c r="K156" s="1">
        <f ca="1">IFERROR(IF('1.1 Alternativ A'!L244&gt;=200,'2.1 Skjult ventetid person A'!K54,0),0)</f>
        <v>0</v>
      </c>
      <c r="L156" s="1">
        <f ca="1">IFERROR(IF('1.1 Alternativ A'!M244&gt;=200,'2.1 Skjult ventetid person A'!L54,0),0)</f>
        <v>0</v>
      </c>
      <c r="M156" s="1">
        <f ca="1">IFERROR(IF('1.1 Alternativ A'!N244&gt;=200,'2.1 Skjult ventetid person A'!M54,0),0)</f>
        <v>0</v>
      </c>
      <c r="N156" s="1">
        <f ca="1">IFERROR(IF('1.1 Alternativ A'!O244&gt;=200,'2.1 Skjult ventetid person A'!N54,0),0)</f>
        <v>0</v>
      </c>
      <c r="O156" s="1">
        <f ca="1">IFERROR(IF('1.1 Alternativ A'!P244&gt;=200,'2.1 Skjult ventetid person A'!O54,0),0)</f>
        <v>0</v>
      </c>
      <c r="P156" s="1">
        <f ca="1">IFERROR(IF('1.1 Alternativ A'!Q244&gt;=200,'2.1 Skjult ventetid person A'!P54,0),0)</f>
        <v>0</v>
      </c>
      <c r="Q156" s="1">
        <f ca="1">IFERROR(IF('1.1 Alternativ A'!R244&gt;=200,'2.1 Skjult ventetid person A'!Q54,0),0)</f>
        <v>0</v>
      </c>
      <c r="R156" s="1">
        <f ca="1">IFERROR(IF('1.1 Alternativ A'!S244&gt;=200,'2.1 Skjult ventetid person A'!R54,0),0)</f>
        <v>0</v>
      </c>
      <c r="S156" s="1">
        <f ca="1">IFERROR(IF('1.1 Alternativ A'!T244&gt;=200,'2.1 Skjult ventetid person A'!S54,0),0)</f>
        <v>0</v>
      </c>
      <c r="T156" s="1">
        <f ca="1">IFERROR(IF('1.1 Alternativ A'!U244&gt;=200,'2.1 Skjult ventetid person A'!T54,0),0)</f>
        <v>0</v>
      </c>
      <c r="U156" s="1">
        <f ca="1">IFERROR(IF('1.1 Alternativ A'!V244&gt;=200,'2.1 Skjult ventetid person A'!U54,0),0)</f>
        <v>0</v>
      </c>
      <c r="V156" s="1">
        <f ca="1">IFERROR(IF('1.1 Alternativ A'!W244&gt;=200,'2.1 Skjult ventetid person A'!V54,0),0)</f>
        <v>0</v>
      </c>
      <c r="W156" s="1">
        <f ca="1">IFERROR(IF('1.1 Alternativ A'!X244&gt;=200,'2.1 Skjult ventetid person A'!W54,0),0)</f>
        <v>0</v>
      </c>
      <c r="X156" s="1">
        <f ca="1">IFERROR(IF('1.1 Alternativ A'!Y244&gt;=200,'2.1 Skjult ventetid person A'!X54,0),0)</f>
        <v>0</v>
      </c>
      <c r="Y156" s="1">
        <f ca="1">IFERROR(IF('1.1 Alternativ A'!Z244&gt;=200,'2.1 Skjult ventetid person A'!Y54,0),0)</f>
        <v>0</v>
      </c>
      <c r="Z156" s="1">
        <f ca="1">IFERROR(IF('1.1 Alternativ A'!AA244&gt;=200,'2.1 Skjult ventetid person A'!Z54,0),0)</f>
        <v>0</v>
      </c>
      <c r="AA156" s="1">
        <f ca="1">IFERROR(IF('1.1 Alternativ A'!AB244&gt;=200,'2.1 Skjult ventetid person A'!AA54,0),0)</f>
        <v>0</v>
      </c>
      <c r="AB156" s="1">
        <f ca="1">IFERROR(IF('1.1 Alternativ A'!AC244&gt;=200,'2.1 Skjult ventetid person A'!AB54,0),0)</f>
        <v>0</v>
      </c>
      <c r="AC156" s="1">
        <f ca="1">IFERROR(IF('1.1 Alternativ A'!AD244&gt;=200,'2.1 Skjult ventetid person A'!AC54,0),0)</f>
        <v>0</v>
      </c>
      <c r="AD156" s="1">
        <f ca="1">IFERROR(IF('1.1 Alternativ A'!AE244&gt;=200,'2.1 Skjult ventetid person A'!AD54,0),0)</f>
        <v>0</v>
      </c>
      <c r="AE156" s="1">
        <f ca="1">IFERROR(IF('1.1 Alternativ A'!AF244&gt;=200,'2.1 Skjult ventetid person A'!AE54,0),0)</f>
        <v>0</v>
      </c>
      <c r="AF156" s="1">
        <f ca="1">IFERROR(IF('1.1 Alternativ A'!AG244&gt;=200,'2.1 Skjult ventetid person A'!AF54,0),0)</f>
        <v>0</v>
      </c>
    </row>
    <row r="157" spans="2:32" x14ac:dyDescent="0.2">
      <c r="B157" s="1" t="str">
        <f ca="1">IF(OFFSET('1.1 Alternativ A'!$E$19,0,ROW()-ROW($B$148))&gt;0,OFFSET('1.1 Alternativ A'!$E$19,0,ROW()-ROW($B$148)),"")</f>
        <v/>
      </c>
      <c r="C157" s="1">
        <f ca="1">IFERROR(IF('1.1 Alternativ A'!D245&gt;=200,'2.1 Skjult ventetid person A'!C55,0),0)</f>
        <v>0</v>
      </c>
      <c r="D157" s="1">
        <f ca="1">IFERROR(IF('1.1 Alternativ A'!E245&gt;=200,'2.1 Skjult ventetid person A'!D55,0),0)</f>
        <v>0</v>
      </c>
      <c r="E157" s="1">
        <f ca="1">IFERROR(IF('1.1 Alternativ A'!F245&gt;=200,'2.1 Skjult ventetid person A'!E55,0),0)</f>
        <v>0</v>
      </c>
      <c r="F157" s="1">
        <f ca="1">IFERROR(IF('1.1 Alternativ A'!G245&gt;=200,'2.1 Skjult ventetid person A'!F55,0),0)</f>
        <v>0</v>
      </c>
      <c r="G157" s="1">
        <f ca="1">IFERROR(IF('1.1 Alternativ A'!H245&gt;=200,'2.1 Skjult ventetid person A'!G55,0),0)</f>
        <v>0</v>
      </c>
      <c r="H157" s="1">
        <f ca="1">IFERROR(IF('1.1 Alternativ A'!I245&gt;=200,'2.1 Skjult ventetid person A'!H55,0),0)</f>
        <v>0</v>
      </c>
      <c r="I157" s="1">
        <f ca="1">IFERROR(IF('1.1 Alternativ A'!J245&gt;=200,'2.1 Skjult ventetid person A'!I55,0),0)</f>
        <v>0</v>
      </c>
      <c r="J157" s="1">
        <f ca="1">IFERROR(IF('1.1 Alternativ A'!K245&gt;=200,'2.1 Skjult ventetid person A'!J55,0),0)</f>
        <v>0</v>
      </c>
      <c r="K157" s="1">
        <f ca="1">IFERROR(IF('1.1 Alternativ A'!L245&gt;=200,'2.1 Skjult ventetid person A'!K55,0),0)</f>
        <v>0</v>
      </c>
      <c r="L157" s="1">
        <f ca="1">IFERROR(IF('1.1 Alternativ A'!M245&gt;=200,'2.1 Skjult ventetid person A'!L55,0),0)</f>
        <v>0</v>
      </c>
      <c r="M157" s="1">
        <f ca="1">IFERROR(IF('1.1 Alternativ A'!N245&gt;=200,'2.1 Skjult ventetid person A'!M55,0),0)</f>
        <v>0</v>
      </c>
      <c r="N157" s="1">
        <f ca="1">IFERROR(IF('1.1 Alternativ A'!O245&gt;=200,'2.1 Skjult ventetid person A'!N55,0),0)</f>
        <v>0</v>
      </c>
      <c r="O157" s="1">
        <f ca="1">IFERROR(IF('1.1 Alternativ A'!P245&gt;=200,'2.1 Skjult ventetid person A'!O55,0),0)</f>
        <v>0</v>
      </c>
      <c r="P157" s="1">
        <f ca="1">IFERROR(IF('1.1 Alternativ A'!Q245&gt;=200,'2.1 Skjult ventetid person A'!P55,0),0)</f>
        <v>0</v>
      </c>
      <c r="Q157" s="1">
        <f ca="1">IFERROR(IF('1.1 Alternativ A'!R245&gt;=200,'2.1 Skjult ventetid person A'!Q55,0),0)</f>
        <v>0</v>
      </c>
      <c r="R157" s="1">
        <f ca="1">IFERROR(IF('1.1 Alternativ A'!S245&gt;=200,'2.1 Skjult ventetid person A'!R55,0),0)</f>
        <v>0</v>
      </c>
      <c r="S157" s="1">
        <f ca="1">IFERROR(IF('1.1 Alternativ A'!T245&gt;=200,'2.1 Skjult ventetid person A'!S55,0),0)</f>
        <v>0</v>
      </c>
      <c r="T157" s="1">
        <f ca="1">IFERROR(IF('1.1 Alternativ A'!U245&gt;=200,'2.1 Skjult ventetid person A'!T55,0),0)</f>
        <v>0</v>
      </c>
      <c r="U157" s="1">
        <f ca="1">IFERROR(IF('1.1 Alternativ A'!V245&gt;=200,'2.1 Skjult ventetid person A'!U55,0),0)</f>
        <v>0</v>
      </c>
      <c r="V157" s="1">
        <f ca="1">IFERROR(IF('1.1 Alternativ A'!W245&gt;=200,'2.1 Skjult ventetid person A'!V55,0),0)</f>
        <v>0</v>
      </c>
      <c r="W157" s="1">
        <f ca="1">IFERROR(IF('1.1 Alternativ A'!X245&gt;=200,'2.1 Skjult ventetid person A'!W55,0),0)</f>
        <v>0</v>
      </c>
      <c r="X157" s="1">
        <f ca="1">IFERROR(IF('1.1 Alternativ A'!Y245&gt;=200,'2.1 Skjult ventetid person A'!X55,0),0)</f>
        <v>0</v>
      </c>
      <c r="Y157" s="1">
        <f ca="1">IFERROR(IF('1.1 Alternativ A'!Z245&gt;=200,'2.1 Skjult ventetid person A'!Y55,0),0)</f>
        <v>0</v>
      </c>
      <c r="Z157" s="1">
        <f ca="1">IFERROR(IF('1.1 Alternativ A'!AA245&gt;=200,'2.1 Skjult ventetid person A'!Z55,0),0)</f>
        <v>0</v>
      </c>
      <c r="AA157" s="1">
        <f ca="1">IFERROR(IF('1.1 Alternativ A'!AB245&gt;=200,'2.1 Skjult ventetid person A'!AA55,0),0)</f>
        <v>0</v>
      </c>
      <c r="AB157" s="1">
        <f ca="1">IFERROR(IF('1.1 Alternativ A'!AC245&gt;=200,'2.1 Skjult ventetid person A'!AB55,0),0)</f>
        <v>0</v>
      </c>
      <c r="AC157" s="1">
        <f ca="1">IFERROR(IF('1.1 Alternativ A'!AD245&gt;=200,'2.1 Skjult ventetid person A'!AC55,0),0)</f>
        <v>0</v>
      </c>
      <c r="AD157" s="1">
        <f ca="1">IFERROR(IF('1.1 Alternativ A'!AE245&gt;=200,'2.1 Skjult ventetid person A'!AD55,0),0)</f>
        <v>0</v>
      </c>
      <c r="AE157" s="1">
        <f ca="1">IFERROR(IF('1.1 Alternativ A'!AF245&gt;=200,'2.1 Skjult ventetid person A'!AE55,0),0)</f>
        <v>0</v>
      </c>
      <c r="AF157" s="1">
        <f ca="1">IFERROR(IF('1.1 Alternativ A'!AG245&gt;=200,'2.1 Skjult ventetid person A'!AF55,0),0)</f>
        <v>0</v>
      </c>
    </row>
    <row r="158" spans="2:32" x14ac:dyDescent="0.2">
      <c r="B158" s="1" t="str">
        <f ca="1">IF(OFFSET('1.1 Alternativ A'!$E$19,0,ROW()-ROW($B$148))&gt;0,OFFSET('1.1 Alternativ A'!$E$19,0,ROW()-ROW($B$148)),"")</f>
        <v/>
      </c>
      <c r="C158" s="1">
        <f ca="1">IFERROR(IF('1.1 Alternativ A'!D246&gt;=200,'2.1 Skjult ventetid person A'!C56,0),0)</f>
        <v>0</v>
      </c>
      <c r="D158" s="1">
        <f ca="1">IFERROR(IF('1.1 Alternativ A'!E246&gt;=200,'2.1 Skjult ventetid person A'!D56,0),0)</f>
        <v>0</v>
      </c>
      <c r="E158" s="1">
        <f ca="1">IFERROR(IF('1.1 Alternativ A'!F246&gt;=200,'2.1 Skjult ventetid person A'!E56,0),0)</f>
        <v>0</v>
      </c>
      <c r="F158" s="1">
        <f ca="1">IFERROR(IF('1.1 Alternativ A'!G246&gt;=200,'2.1 Skjult ventetid person A'!F56,0),0)</f>
        <v>0</v>
      </c>
      <c r="G158" s="1">
        <f ca="1">IFERROR(IF('1.1 Alternativ A'!H246&gt;=200,'2.1 Skjult ventetid person A'!G56,0),0)</f>
        <v>0</v>
      </c>
      <c r="H158" s="1">
        <f ca="1">IFERROR(IF('1.1 Alternativ A'!I246&gt;=200,'2.1 Skjult ventetid person A'!H56,0),0)</f>
        <v>0</v>
      </c>
      <c r="I158" s="1">
        <f ca="1">IFERROR(IF('1.1 Alternativ A'!J246&gt;=200,'2.1 Skjult ventetid person A'!I56,0),0)</f>
        <v>0</v>
      </c>
      <c r="J158" s="1">
        <f ca="1">IFERROR(IF('1.1 Alternativ A'!K246&gt;=200,'2.1 Skjult ventetid person A'!J56,0),0)</f>
        <v>0</v>
      </c>
      <c r="K158" s="1">
        <f ca="1">IFERROR(IF('1.1 Alternativ A'!L246&gt;=200,'2.1 Skjult ventetid person A'!K56,0),0)</f>
        <v>0</v>
      </c>
      <c r="L158" s="1">
        <f ca="1">IFERROR(IF('1.1 Alternativ A'!M246&gt;=200,'2.1 Skjult ventetid person A'!L56,0),0)</f>
        <v>0</v>
      </c>
      <c r="M158" s="1">
        <f ca="1">IFERROR(IF('1.1 Alternativ A'!N246&gt;=200,'2.1 Skjult ventetid person A'!M56,0),0)</f>
        <v>0</v>
      </c>
      <c r="N158" s="1">
        <f ca="1">IFERROR(IF('1.1 Alternativ A'!O246&gt;=200,'2.1 Skjult ventetid person A'!N56,0),0)</f>
        <v>0</v>
      </c>
      <c r="O158" s="1">
        <f ca="1">IFERROR(IF('1.1 Alternativ A'!P246&gt;=200,'2.1 Skjult ventetid person A'!O56,0),0)</f>
        <v>0</v>
      </c>
      <c r="P158" s="1">
        <f ca="1">IFERROR(IF('1.1 Alternativ A'!Q246&gt;=200,'2.1 Skjult ventetid person A'!P56,0),0)</f>
        <v>0</v>
      </c>
      <c r="Q158" s="1">
        <f ca="1">IFERROR(IF('1.1 Alternativ A'!R246&gt;=200,'2.1 Skjult ventetid person A'!Q56,0),0)</f>
        <v>0</v>
      </c>
      <c r="R158" s="1">
        <f ca="1">IFERROR(IF('1.1 Alternativ A'!S246&gt;=200,'2.1 Skjult ventetid person A'!R56,0),0)</f>
        <v>0</v>
      </c>
      <c r="S158" s="1">
        <f ca="1">IFERROR(IF('1.1 Alternativ A'!T246&gt;=200,'2.1 Skjult ventetid person A'!S56,0),0)</f>
        <v>0</v>
      </c>
      <c r="T158" s="1">
        <f ca="1">IFERROR(IF('1.1 Alternativ A'!U246&gt;=200,'2.1 Skjult ventetid person A'!T56,0),0)</f>
        <v>0</v>
      </c>
      <c r="U158" s="1">
        <f ca="1">IFERROR(IF('1.1 Alternativ A'!V246&gt;=200,'2.1 Skjult ventetid person A'!U56,0),0)</f>
        <v>0</v>
      </c>
      <c r="V158" s="1">
        <f ca="1">IFERROR(IF('1.1 Alternativ A'!W246&gt;=200,'2.1 Skjult ventetid person A'!V56,0),0)</f>
        <v>0</v>
      </c>
      <c r="W158" s="1">
        <f ca="1">IFERROR(IF('1.1 Alternativ A'!X246&gt;=200,'2.1 Skjult ventetid person A'!W56,0),0)</f>
        <v>0</v>
      </c>
      <c r="X158" s="1">
        <f ca="1">IFERROR(IF('1.1 Alternativ A'!Y246&gt;=200,'2.1 Skjult ventetid person A'!X56,0),0)</f>
        <v>0</v>
      </c>
      <c r="Y158" s="1">
        <f ca="1">IFERROR(IF('1.1 Alternativ A'!Z246&gt;=200,'2.1 Skjult ventetid person A'!Y56,0),0)</f>
        <v>0</v>
      </c>
      <c r="Z158" s="1">
        <f ca="1">IFERROR(IF('1.1 Alternativ A'!AA246&gt;=200,'2.1 Skjult ventetid person A'!Z56,0),0)</f>
        <v>0</v>
      </c>
      <c r="AA158" s="1">
        <f ca="1">IFERROR(IF('1.1 Alternativ A'!AB246&gt;=200,'2.1 Skjult ventetid person A'!AA56,0),0)</f>
        <v>0</v>
      </c>
      <c r="AB158" s="1">
        <f ca="1">IFERROR(IF('1.1 Alternativ A'!AC246&gt;=200,'2.1 Skjult ventetid person A'!AB56,0),0)</f>
        <v>0</v>
      </c>
      <c r="AC158" s="1">
        <f ca="1">IFERROR(IF('1.1 Alternativ A'!AD246&gt;=200,'2.1 Skjult ventetid person A'!AC56,0),0)</f>
        <v>0</v>
      </c>
      <c r="AD158" s="1">
        <f ca="1">IFERROR(IF('1.1 Alternativ A'!AE246&gt;=200,'2.1 Skjult ventetid person A'!AD56,0),0)</f>
        <v>0</v>
      </c>
      <c r="AE158" s="1">
        <f ca="1">IFERROR(IF('1.1 Alternativ A'!AF246&gt;=200,'2.1 Skjult ventetid person A'!AE56,0),0)</f>
        <v>0</v>
      </c>
      <c r="AF158" s="1">
        <f ca="1">IFERROR(IF('1.1 Alternativ A'!AG246&gt;=200,'2.1 Skjult ventetid person A'!AF56,0),0)</f>
        <v>0</v>
      </c>
    </row>
    <row r="159" spans="2:32" x14ac:dyDescent="0.2">
      <c r="B159" s="1" t="str">
        <f ca="1">IF(OFFSET('1.1 Alternativ A'!$E$19,0,ROW()-ROW($B$148))&gt;0,OFFSET('1.1 Alternativ A'!$E$19,0,ROW()-ROW($B$148)),"")</f>
        <v/>
      </c>
      <c r="C159" s="1">
        <f ca="1">IFERROR(IF('1.1 Alternativ A'!D247&gt;=200,'2.1 Skjult ventetid person A'!C57,0),0)</f>
        <v>0</v>
      </c>
      <c r="D159" s="1">
        <f ca="1">IFERROR(IF('1.1 Alternativ A'!E247&gt;=200,'2.1 Skjult ventetid person A'!D57,0),0)</f>
        <v>0</v>
      </c>
      <c r="E159" s="1">
        <f ca="1">IFERROR(IF('1.1 Alternativ A'!F247&gt;=200,'2.1 Skjult ventetid person A'!E57,0),0)</f>
        <v>0</v>
      </c>
      <c r="F159" s="1">
        <f ca="1">IFERROR(IF('1.1 Alternativ A'!G247&gt;=200,'2.1 Skjult ventetid person A'!F57,0),0)</f>
        <v>0</v>
      </c>
      <c r="G159" s="1">
        <f ca="1">IFERROR(IF('1.1 Alternativ A'!H247&gt;=200,'2.1 Skjult ventetid person A'!G57,0),0)</f>
        <v>0</v>
      </c>
      <c r="H159" s="1">
        <f ca="1">IFERROR(IF('1.1 Alternativ A'!I247&gt;=200,'2.1 Skjult ventetid person A'!H57,0),0)</f>
        <v>0</v>
      </c>
      <c r="I159" s="1">
        <f ca="1">IFERROR(IF('1.1 Alternativ A'!J247&gt;=200,'2.1 Skjult ventetid person A'!I57,0),0)</f>
        <v>0</v>
      </c>
      <c r="J159" s="1">
        <f ca="1">IFERROR(IF('1.1 Alternativ A'!K247&gt;=200,'2.1 Skjult ventetid person A'!J57,0),0)</f>
        <v>0</v>
      </c>
      <c r="K159" s="1">
        <f ca="1">IFERROR(IF('1.1 Alternativ A'!L247&gt;=200,'2.1 Skjult ventetid person A'!K57,0),0)</f>
        <v>0</v>
      </c>
      <c r="L159" s="1">
        <f ca="1">IFERROR(IF('1.1 Alternativ A'!M247&gt;=200,'2.1 Skjult ventetid person A'!L57,0),0)</f>
        <v>0</v>
      </c>
      <c r="M159" s="1">
        <f ca="1">IFERROR(IF('1.1 Alternativ A'!N247&gt;=200,'2.1 Skjult ventetid person A'!M57,0),0)</f>
        <v>0</v>
      </c>
      <c r="N159" s="1">
        <f ca="1">IFERROR(IF('1.1 Alternativ A'!O247&gt;=200,'2.1 Skjult ventetid person A'!N57,0),0)</f>
        <v>0</v>
      </c>
      <c r="O159" s="1">
        <f ca="1">IFERROR(IF('1.1 Alternativ A'!P247&gt;=200,'2.1 Skjult ventetid person A'!O57,0),0)</f>
        <v>0</v>
      </c>
      <c r="P159" s="1">
        <f ca="1">IFERROR(IF('1.1 Alternativ A'!Q247&gt;=200,'2.1 Skjult ventetid person A'!P57,0),0)</f>
        <v>0</v>
      </c>
      <c r="Q159" s="1">
        <f ca="1">IFERROR(IF('1.1 Alternativ A'!R247&gt;=200,'2.1 Skjult ventetid person A'!Q57,0),0)</f>
        <v>0</v>
      </c>
      <c r="R159" s="1">
        <f ca="1">IFERROR(IF('1.1 Alternativ A'!S247&gt;=200,'2.1 Skjult ventetid person A'!R57,0),0)</f>
        <v>0</v>
      </c>
      <c r="S159" s="1">
        <f ca="1">IFERROR(IF('1.1 Alternativ A'!T247&gt;=200,'2.1 Skjult ventetid person A'!S57,0),0)</f>
        <v>0</v>
      </c>
      <c r="T159" s="1">
        <f ca="1">IFERROR(IF('1.1 Alternativ A'!U247&gt;=200,'2.1 Skjult ventetid person A'!T57,0),0)</f>
        <v>0</v>
      </c>
      <c r="U159" s="1">
        <f ca="1">IFERROR(IF('1.1 Alternativ A'!V247&gt;=200,'2.1 Skjult ventetid person A'!U57,0),0)</f>
        <v>0</v>
      </c>
      <c r="V159" s="1">
        <f ca="1">IFERROR(IF('1.1 Alternativ A'!W247&gt;=200,'2.1 Skjult ventetid person A'!V57,0),0)</f>
        <v>0</v>
      </c>
      <c r="W159" s="1">
        <f ca="1">IFERROR(IF('1.1 Alternativ A'!X247&gt;=200,'2.1 Skjult ventetid person A'!W57,0),0)</f>
        <v>0</v>
      </c>
      <c r="X159" s="1">
        <f ca="1">IFERROR(IF('1.1 Alternativ A'!Y247&gt;=200,'2.1 Skjult ventetid person A'!X57,0),0)</f>
        <v>0</v>
      </c>
      <c r="Y159" s="1">
        <f ca="1">IFERROR(IF('1.1 Alternativ A'!Z247&gt;=200,'2.1 Skjult ventetid person A'!Y57,0),0)</f>
        <v>0</v>
      </c>
      <c r="Z159" s="1">
        <f ca="1">IFERROR(IF('1.1 Alternativ A'!AA247&gt;=200,'2.1 Skjult ventetid person A'!Z57,0),0)</f>
        <v>0</v>
      </c>
      <c r="AA159" s="1">
        <f ca="1">IFERROR(IF('1.1 Alternativ A'!AB247&gt;=200,'2.1 Skjult ventetid person A'!AA57,0),0)</f>
        <v>0</v>
      </c>
      <c r="AB159" s="1">
        <f ca="1">IFERROR(IF('1.1 Alternativ A'!AC247&gt;=200,'2.1 Skjult ventetid person A'!AB57,0),0)</f>
        <v>0</v>
      </c>
      <c r="AC159" s="1">
        <f ca="1">IFERROR(IF('1.1 Alternativ A'!AD247&gt;=200,'2.1 Skjult ventetid person A'!AC57,0),0)</f>
        <v>0</v>
      </c>
      <c r="AD159" s="1">
        <f ca="1">IFERROR(IF('1.1 Alternativ A'!AE247&gt;=200,'2.1 Skjult ventetid person A'!AD57,0),0)</f>
        <v>0</v>
      </c>
      <c r="AE159" s="1">
        <f ca="1">IFERROR(IF('1.1 Alternativ A'!AF247&gt;=200,'2.1 Skjult ventetid person A'!AE57,0),0)</f>
        <v>0</v>
      </c>
      <c r="AF159" s="1">
        <f ca="1">IFERROR(IF('1.1 Alternativ A'!AG247&gt;=200,'2.1 Skjult ventetid person A'!AF57,0),0)</f>
        <v>0</v>
      </c>
    </row>
    <row r="160" spans="2:32" x14ac:dyDescent="0.2">
      <c r="B160" s="1" t="str">
        <f ca="1">IF(OFFSET('1.1 Alternativ A'!$E$19,0,ROW()-ROW($B$148))&gt;0,OFFSET('1.1 Alternativ A'!$E$19,0,ROW()-ROW($B$148)),"")</f>
        <v/>
      </c>
      <c r="C160" s="1">
        <f ca="1">IFERROR(IF('1.1 Alternativ A'!D248&gt;=200,'2.1 Skjult ventetid person A'!C58,0),0)</f>
        <v>0</v>
      </c>
      <c r="D160" s="1">
        <f ca="1">IFERROR(IF('1.1 Alternativ A'!E248&gt;=200,'2.1 Skjult ventetid person A'!D58,0),0)</f>
        <v>0</v>
      </c>
      <c r="E160" s="1">
        <f ca="1">IFERROR(IF('1.1 Alternativ A'!F248&gt;=200,'2.1 Skjult ventetid person A'!E58,0),0)</f>
        <v>0</v>
      </c>
      <c r="F160" s="1">
        <f ca="1">IFERROR(IF('1.1 Alternativ A'!G248&gt;=200,'2.1 Skjult ventetid person A'!F58,0),0)</f>
        <v>0</v>
      </c>
      <c r="G160" s="1">
        <f ca="1">IFERROR(IF('1.1 Alternativ A'!H248&gt;=200,'2.1 Skjult ventetid person A'!G58,0),0)</f>
        <v>0</v>
      </c>
      <c r="H160" s="1">
        <f ca="1">IFERROR(IF('1.1 Alternativ A'!I248&gt;=200,'2.1 Skjult ventetid person A'!H58,0),0)</f>
        <v>0</v>
      </c>
      <c r="I160" s="1">
        <f ca="1">IFERROR(IF('1.1 Alternativ A'!J248&gt;=200,'2.1 Skjult ventetid person A'!I58,0),0)</f>
        <v>0</v>
      </c>
      <c r="J160" s="1">
        <f ca="1">IFERROR(IF('1.1 Alternativ A'!K248&gt;=200,'2.1 Skjult ventetid person A'!J58,0),0)</f>
        <v>0</v>
      </c>
      <c r="K160" s="1">
        <f ca="1">IFERROR(IF('1.1 Alternativ A'!L248&gt;=200,'2.1 Skjult ventetid person A'!K58,0),0)</f>
        <v>0</v>
      </c>
      <c r="L160" s="1">
        <f ca="1">IFERROR(IF('1.1 Alternativ A'!M248&gt;=200,'2.1 Skjult ventetid person A'!L58,0),0)</f>
        <v>0</v>
      </c>
      <c r="M160" s="1">
        <f ca="1">IFERROR(IF('1.1 Alternativ A'!N248&gt;=200,'2.1 Skjult ventetid person A'!M58,0),0)</f>
        <v>0</v>
      </c>
      <c r="N160" s="1">
        <f ca="1">IFERROR(IF('1.1 Alternativ A'!O248&gt;=200,'2.1 Skjult ventetid person A'!N58,0),0)</f>
        <v>0</v>
      </c>
      <c r="O160" s="1">
        <f ca="1">IFERROR(IF('1.1 Alternativ A'!P248&gt;=200,'2.1 Skjult ventetid person A'!O58,0),0)</f>
        <v>0</v>
      </c>
      <c r="P160" s="1">
        <f ca="1">IFERROR(IF('1.1 Alternativ A'!Q248&gt;=200,'2.1 Skjult ventetid person A'!P58,0),0)</f>
        <v>0</v>
      </c>
      <c r="Q160" s="1">
        <f ca="1">IFERROR(IF('1.1 Alternativ A'!R248&gt;=200,'2.1 Skjult ventetid person A'!Q58,0),0)</f>
        <v>0</v>
      </c>
      <c r="R160" s="1">
        <f ca="1">IFERROR(IF('1.1 Alternativ A'!S248&gt;=200,'2.1 Skjult ventetid person A'!R58,0),0)</f>
        <v>0</v>
      </c>
      <c r="S160" s="1">
        <f ca="1">IFERROR(IF('1.1 Alternativ A'!T248&gt;=200,'2.1 Skjult ventetid person A'!S58,0),0)</f>
        <v>0</v>
      </c>
      <c r="T160" s="1">
        <f ca="1">IFERROR(IF('1.1 Alternativ A'!U248&gt;=200,'2.1 Skjult ventetid person A'!T58,0),0)</f>
        <v>0</v>
      </c>
      <c r="U160" s="1">
        <f ca="1">IFERROR(IF('1.1 Alternativ A'!V248&gt;=200,'2.1 Skjult ventetid person A'!U58,0),0)</f>
        <v>0</v>
      </c>
      <c r="V160" s="1">
        <f ca="1">IFERROR(IF('1.1 Alternativ A'!W248&gt;=200,'2.1 Skjult ventetid person A'!V58,0),0)</f>
        <v>0</v>
      </c>
      <c r="W160" s="1">
        <f ca="1">IFERROR(IF('1.1 Alternativ A'!X248&gt;=200,'2.1 Skjult ventetid person A'!W58,0),0)</f>
        <v>0</v>
      </c>
      <c r="X160" s="1">
        <f ca="1">IFERROR(IF('1.1 Alternativ A'!Y248&gt;=200,'2.1 Skjult ventetid person A'!X58,0),0)</f>
        <v>0</v>
      </c>
      <c r="Y160" s="1">
        <f ca="1">IFERROR(IF('1.1 Alternativ A'!Z248&gt;=200,'2.1 Skjult ventetid person A'!Y58,0),0)</f>
        <v>0</v>
      </c>
      <c r="Z160" s="1">
        <f ca="1">IFERROR(IF('1.1 Alternativ A'!AA248&gt;=200,'2.1 Skjult ventetid person A'!Z58,0),0)</f>
        <v>0</v>
      </c>
      <c r="AA160" s="1">
        <f ca="1">IFERROR(IF('1.1 Alternativ A'!AB248&gt;=200,'2.1 Skjult ventetid person A'!AA58,0),0)</f>
        <v>0</v>
      </c>
      <c r="AB160" s="1">
        <f ca="1">IFERROR(IF('1.1 Alternativ A'!AC248&gt;=200,'2.1 Skjult ventetid person A'!AB58,0),0)</f>
        <v>0</v>
      </c>
      <c r="AC160" s="1">
        <f ca="1">IFERROR(IF('1.1 Alternativ A'!AD248&gt;=200,'2.1 Skjult ventetid person A'!AC58,0),0)</f>
        <v>0</v>
      </c>
      <c r="AD160" s="1">
        <f ca="1">IFERROR(IF('1.1 Alternativ A'!AE248&gt;=200,'2.1 Skjult ventetid person A'!AD58,0),0)</f>
        <v>0</v>
      </c>
      <c r="AE160" s="1">
        <f ca="1">IFERROR(IF('1.1 Alternativ A'!AF248&gt;=200,'2.1 Skjult ventetid person A'!AE58,0),0)</f>
        <v>0</v>
      </c>
      <c r="AF160" s="1">
        <f ca="1">IFERROR(IF('1.1 Alternativ A'!AG248&gt;=200,'2.1 Skjult ventetid person A'!AF58,0),0)</f>
        <v>0</v>
      </c>
    </row>
    <row r="161" spans="2:32" x14ac:dyDescent="0.2">
      <c r="B161" s="1" t="str">
        <f ca="1">IF(OFFSET('1.1 Alternativ A'!$E$19,0,ROW()-ROW($B$148))&gt;0,OFFSET('1.1 Alternativ A'!$E$19,0,ROW()-ROW($B$148)),"")</f>
        <v/>
      </c>
      <c r="C161" s="1">
        <f ca="1">IFERROR(IF('1.1 Alternativ A'!D249&gt;=200,'2.1 Skjult ventetid person A'!C59,0),0)</f>
        <v>0</v>
      </c>
      <c r="D161" s="1">
        <f ca="1">IFERROR(IF('1.1 Alternativ A'!E249&gt;=200,'2.1 Skjult ventetid person A'!D59,0),0)</f>
        <v>0</v>
      </c>
      <c r="E161" s="1">
        <f ca="1">IFERROR(IF('1.1 Alternativ A'!F249&gt;=200,'2.1 Skjult ventetid person A'!E59,0),0)</f>
        <v>0</v>
      </c>
      <c r="F161" s="1">
        <f ca="1">IFERROR(IF('1.1 Alternativ A'!G249&gt;=200,'2.1 Skjult ventetid person A'!F59,0),0)</f>
        <v>0</v>
      </c>
      <c r="G161" s="1">
        <f ca="1">IFERROR(IF('1.1 Alternativ A'!H249&gt;=200,'2.1 Skjult ventetid person A'!G59,0),0)</f>
        <v>0</v>
      </c>
      <c r="H161" s="1">
        <f ca="1">IFERROR(IF('1.1 Alternativ A'!I249&gt;=200,'2.1 Skjult ventetid person A'!H59,0),0)</f>
        <v>0</v>
      </c>
      <c r="I161" s="1">
        <f ca="1">IFERROR(IF('1.1 Alternativ A'!J249&gt;=200,'2.1 Skjult ventetid person A'!I59,0),0)</f>
        <v>0</v>
      </c>
      <c r="J161" s="1">
        <f ca="1">IFERROR(IF('1.1 Alternativ A'!K249&gt;=200,'2.1 Skjult ventetid person A'!J59,0),0)</f>
        <v>0</v>
      </c>
      <c r="K161" s="1">
        <f ca="1">IFERROR(IF('1.1 Alternativ A'!L249&gt;=200,'2.1 Skjult ventetid person A'!K59,0),0)</f>
        <v>0</v>
      </c>
      <c r="L161" s="1">
        <f ca="1">IFERROR(IF('1.1 Alternativ A'!M249&gt;=200,'2.1 Skjult ventetid person A'!L59,0),0)</f>
        <v>0</v>
      </c>
      <c r="M161" s="1">
        <f ca="1">IFERROR(IF('1.1 Alternativ A'!N249&gt;=200,'2.1 Skjult ventetid person A'!M59,0),0)</f>
        <v>0</v>
      </c>
      <c r="N161" s="1">
        <f ca="1">IFERROR(IF('1.1 Alternativ A'!O249&gt;=200,'2.1 Skjult ventetid person A'!N59,0),0)</f>
        <v>0</v>
      </c>
      <c r="O161" s="1">
        <f ca="1">IFERROR(IF('1.1 Alternativ A'!P249&gt;=200,'2.1 Skjult ventetid person A'!O59,0),0)</f>
        <v>0</v>
      </c>
      <c r="P161" s="1">
        <f ca="1">IFERROR(IF('1.1 Alternativ A'!Q249&gt;=200,'2.1 Skjult ventetid person A'!P59,0),0)</f>
        <v>0</v>
      </c>
      <c r="Q161" s="1">
        <f ca="1">IFERROR(IF('1.1 Alternativ A'!R249&gt;=200,'2.1 Skjult ventetid person A'!Q59,0),0)</f>
        <v>0</v>
      </c>
      <c r="R161" s="1">
        <f ca="1">IFERROR(IF('1.1 Alternativ A'!S249&gt;=200,'2.1 Skjult ventetid person A'!R59,0),0)</f>
        <v>0</v>
      </c>
      <c r="S161" s="1">
        <f ca="1">IFERROR(IF('1.1 Alternativ A'!T249&gt;=200,'2.1 Skjult ventetid person A'!S59,0),0)</f>
        <v>0</v>
      </c>
      <c r="T161" s="1">
        <f ca="1">IFERROR(IF('1.1 Alternativ A'!U249&gt;=200,'2.1 Skjult ventetid person A'!T59,0),0)</f>
        <v>0</v>
      </c>
      <c r="U161" s="1">
        <f ca="1">IFERROR(IF('1.1 Alternativ A'!V249&gt;=200,'2.1 Skjult ventetid person A'!U59,0),0)</f>
        <v>0</v>
      </c>
      <c r="V161" s="1">
        <f ca="1">IFERROR(IF('1.1 Alternativ A'!W249&gt;=200,'2.1 Skjult ventetid person A'!V59,0),0)</f>
        <v>0</v>
      </c>
      <c r="W161" s="1">
        <f ca="1">IFERROR(IF('1.1 Alternativ A'!X249&gt;=200,'2.1 Skjult ventetid person A'!W59,0),0)</f>
        <v>0</v>
      </c>
      <c r="X161" s="1">
        <f ca="1">IFERROR(IF('1.1 Alternativ A'!Y249&gt;=200,'2.1 Skjult ventetid person A'!X59,0),0)</f>
        <v>0</v>
      </c>
      <c r="Y161" s="1">
        <f ca="1">IFERROR(IF('1.1 Alternativ A'!Z249&gt;=200,'2.1 Skjult ventetid person A'!Y59,0),0)</f>
        <v>0</v>
      </c>
      <c r="Z161" s="1">
        <f ca="1">IFERROR(IF('1.1 Alternativ A'!AA249&gt;=200,'2.1 Skjult ventetid person A'!Z59,0),0)</f>
        <v>0</v>
      </c>
      <c r="AA161" s="1">
        <f ca="1">IFERROR(IF('1.1 Alternativ A'!AB249&gt;=200,'2.1 Skjult ventetid person A'!AA59,0),0)</f>
        <v>0</v>
      </c>
      <c r="AB161" s="1">
        <f ca="1">IFERROR(IF('1.1 Alternativ A'!AC249&gt;=200,'2.1 Skjult ventetid person A'!AB59,0),0)</f>
        <v>0</v>
      </c>
      <c r="AC161" s="1">
        <f ca="1">IFERROR(IF('1.1 Alternativ A'!AD249&gt;=200,'2.1 Skjult ventetid person A'!AC59,0),0)</f>
        <v>0</v>
      </c>
      <c r="AD161" s="1">
        <f ca="1">IFERROR(IF('1.1 Alternativ A'!AE249&gt;=200,'2.1 Skjult ventetid person A'!AD59,0),0)</f>
        <v>0</v>
      </c>
      <c r="AE161" s="1">
        <f ca="1">IFERROR(IF('1.1 Alternativ A'!AF249&gt;=200,'2.1 Skjult ventetid person A'!AE59,0),0)</f>
        <v>0</v>
      </c>
      <c r="AF161" s="1">
        <f ca="1">IFERROR(IF('1.1 Alternativ A'!AG249&gt;=200,'2.1 Skjult ventetid person A'!AF59,0),0)</f>
        <v>0</v>
      </c>
    </row>
    <row r="162" spans="2:32" x14ac:dyDescent="0.2">
      <c r="B162" s="1" t="str">
        <f ca="1">IF(OFFSET('1.1 Alternativ A'!$E$19,0,ROW()-ROW($B$148))&gt;0,OFFSET('1.1 Alternativ A'!$E$19,0,ROW()-ROW($B$148)),"")</f>
        <v/>
      </c>
      <c r="C162" s="1">
        <f ca="1">IFERROR(IF('1.1 Alternativ A'!D250&gt;=200,'2.1 Skjult ventetid person A'!C60,0),0)</f>
        <v>0</v>
      </c>
      <c r="D162" s="1">
        <f ca="1">IFERROR(IF('1.1 Alternativ A'!E250&gt;=200,'2.1 Skjult ventetid person A'!D60,0),0)</f>
        <v>0</v>
      </c>
      <c r="E162" s="1">
        <f ca="1">IFERROR(IF('1.1 Alternativ A'!F250&gt;=200,'2.1 Skjult ventetid person A'!E60,0),0)</f>
        <v>0</v>
      </c>
      <c r="F162" s="1">
        <f ca="1">IFERROR(IF('1.1 Alternativ A'!G250&gt;=200,'2.1 Skjult ventetid person A'!F60,0),0)</f>
        <v>0</v>
      </c>
      <c r="G162" s="1">
        <f ca="1">IFERROR(IF('1.1 Alternativ A'!H250&gt;=200,'2.1 Skjult ventetid person A'!G60,0),0)</f>
        <v>0</v>
      </c>
      <c r="H162" s="1">
        <f ca="1">IFERROR(IF('1.1 Alternativ A'!I250&gt;=200,'2.1 Skjult ventetid person A'!H60,0),0)</f>
        <v>0</v>
      </c>
      <c r="I162" s="1">
        <f ca="1">IFERROR(IF('1.1 Alternativ A'!J250&gt;=200,'2.1 Skjult ventetid person A'!I60,0),0)</f>
        <v>0</v>
      </c>
      <c r="J162" s="1">
        <f ca="1">IFERROR(IF('1.1 Alternativ A'!K250&gt;=200,'2.1 Skjult ventetid person A'!J60,0),0)</f>
        <v>0</v>
      </c>
      <c r="K162" s="1">
        <f ca="1">IFERROR(IF('1.1 Alternativ A'!L250&gt;=200,'2.1 Skjult ventetid person A'!K60,0),0)</f>
        <v>0</v>
      </c>
      <c r="L162" s="1">
        <f ca="1">IFERROR(IF('1.1 Alternativ A'!M250&gt;=200,'2.1 Skjult ventetid person A'!L60,0),0)</f>
        <v>0</v>
      </c>
      <c r="M162" s="1">
        <f ca="1">IFERROR(IF('1.1 Alternativ A'!N250&gt;=200,'2.1 Skjult ventetid person A'!M60,0),0)</f>
        <v>0</v>
      </c>
      <c r="N162" s="1">
        <f ca="1">IFERROR(IF('1.1 Alternativ A'!O250&gt;=200,'2.1 Skjult ventetid person A'!N60,0),0)</f>
        <v>0</v>
      </c>
      <c r="O162" s="1">
        <f ca="1">IFERROR(IF('1.1 Alternativ A'!P250&gt;=200,'2.1 Skjult ventetid person A'!O60,0),0)</f>
        <v>0</v>
      </c>
      <c r="P162" s="1">
        <f ca="1">IFERROR(IF('1.1 Alternativ A'!Q250&gt;=200,'2.1 Skjult ventetid person A'!P60,0),0)</f>
        <v>0</v>
      </c>
      <c r="Q162" s="1">
        <f ca="1">IFERROR(IF('1.1 Alternativ A'!R250&gt;=200,'2.1 Skjult ventetid person A'!Q60,0),0)</f>
        <v>0</v>
      </c>
      <c r="R162" s="1">
        <f ca="1">IFERROR(IF('1.1 Alternativ A'!S250&gt;=200,'2.1 Skjult ventetid person A'!R60,0),0)</f>
        <v>0</v>
      </c>
      <c r="S162" s="1">
        <f ca="1">IFERROR(IF('1.1 Alternativ A'!T250&gt;=200,'2.1 Skjult ventetid person A'!S60,0),0)</f>
        <v>0</v>
      </c>
      <c r="T162" s="1">
        <f ca="1">IFERROR(IF('1.1 Alternativ A'!U250&gt;=200,'2.1 Skjult ventetid person A'!T60,0),0)</f>
        <v>0</v>
      </c>
      <c r="U162" s="1">
        <f ca="1">IFERROR(IF('1.1 Alternativ A'!V250&gt;=200,'2.1 Skjult ventetid person A'!U60,0),0)</f>
        <v>0</v>
      </c>
      <c r="V162" s="1">
        <f ca="1">IFERROR(IF('1.1 Alternativ A'!W250&gt;=200,'2.1 Skjult ventetid person A'!V60,0),0)</f>
        <v>0</v>
      </c>
      <c r="W162" s="1">
        <f ca="1">IFERROR(IF('1.1 Alternativ A'!X250&gt;=200,'2.1 Skjult ventetid person A'!W60,0),0)</f>
        <v>0</v>
      </c>
      <c r="X162" s="1">
        <f ca="1">IFERROR(IF('1.1 Alternativ A'!Y250&gt;=200,'2.1 Skjult ventetid person A'!X60,0),0)</f>
        <v>0</v>
      </c>
      <c r="Y162" s="1">
        <f ca="1">IFERROR(IF('1.1 Alternativ A'!Z250&gt;=200,'2.1 Skjult ventetid person A'!Y60,0),0)</f>
        <v>0</v>
      </c>
      <c r="Z162" s="1">
        <f ca="1">IFERROR(IF('1.1 Alternativ A'!AA250&gt;=200,'2.1 Skjult ventetid person A'!Z60,0),0)</f>
        <v>0</v>
      </c>
      <c r="AA162" s="1">
        <f ca="1">IFERROR(IF('1.1 Alternativ A'!AB250&gt;=200,'2.1 Skjult ventetid person A'!AA60,0),0)</f>
        <v>0</v>
      </c>
      <c r="AB162" s="1">
        <f ca="1">IFERROR(IF('1.1 Alternativ A'!AC250&gt;=200,'2.1 Skjult ventetid person A'!AB60,0),0)</f>
        <v>0</v>
      </c>
      <c r="AC162" s="1">
        <f ca="1">IFERROR(IF('1.1 Alternativ A'!AD250&gt;=200,'2.1 Skjult ventetid person A'!AC60,0),0)</f>
        <v>0</v>
      </c>
      <c r="AD162" s="1">
        <f ca="1">IFERROR(IF('1.1 Alternativ A'!AE250&gt;=200,'2.1 Skjult ventetid person A'!AD60,0),0)</f>
        <v>0</v>
      </c>
      <c r="AE162" s="1">
        <f ca="1">IFERROR(IF('1.1 Alternativ A'!AF250&gt;=200,'2.1 Skjult ventetid person A'!AE60,0),0)</f>
        <v>0</v>
      </c>
      <c r="AF162" s="1">
        <f ca="1">IFERROR(IF('1.1 Alternativ A'!AG250&gt;=200,'2.1 Skjult ventetid person A'!AF60,0),0)</f>
        <v>0</v>
      </c>
    </row>
    <row r="163" spans="2:32" x14ac:dyDescent="0.2">
      <c r="B163" s="1" t="str">
        <f ca="1">IF(OFFSET('1.1 Alternativ A'!$E$19,0,ROW()-ROW($B$148))&gt;0,OFFSET('1.1 Alternativ A'!$E$19,0,ROW()-ROW($B$148)),"")</f>
        <v/>
      </c>
      <c r="C163" s="1">
        <f ca="1">IFERROR(IF('1.1 Alternativ A'!D251&gt;=200,'2.1 Skjult ventetid person A'!C61,0),0)</f>
        <v>0</v>
      </c>
      <c r="D163" s="1">
        <f ca="1">IFERROR(IF('1.1 Alternativ A'!E251&gt;=200,'2.1 Skjult ventetid person A'!D61,0),0)</f>
        <v>0</v>
      </c>
      <c r="E163" s="1">
        <f ca="1">IFERROR(IF('1.1 Alternativ A'!F251&gt;=200,'2.1 Skjult ventetid person A'!E61,0),0)</f>
        <v>0</v>
      </c>
      <c r="F163" s="1">
        <f ca="1">IFERROR(IF('1.1 Alternativ A'!G251&gt;=200,'2.1 Skjult ventetid person A'!F61,0),0)</f>
        <v>0</v>
      </c>
      <c r="G163" s="1">
        <f ca="1">IFERROR(IF('1.1 Alternativ A'!H251&gt;=200,'2.1 Skjult ventetid person A'!G61,0),0)</f>
        <v>0</v>
      </c>
      <c r="H163" s="1">
        <f ca="1">IFERROR(IF('1.1 Alternativ A'!I251&gt;=200,'2.1 Skjult ventetid person A'!H61,0),0)</f>
        <v>0</v>
      </c>
      <c r="I163" s="1">
        <f ca="1">IFERROR(IF('1.1 Alternativ A'!J251&gt;=200,'2.1 Skjult ventetid person A'!I61,0),0)</f>
        <v>0</v>
      </c>
      <c r="J163" s="1">
        <f ca="1">IFERROR(IF('1.1 Alternativ A'!K251&gt;=200,'2.1 Skjult ventetid person A'!J61,0),0)</f>
        <v>0</v>
      </c>
      <c r="K163" s="1">
        <f ca="1">IFERROR(IF('1.1 Alternativ A'!L251&gt;=200,'2.1 Skjult ventetid person A'!K61,0),0)</f>
        <v>0</v>
      </c>
      <c r="L163" s="1">
        <f ca="1">IFERROR(IF('1.1 Alternativ A'!M251&gt;=200,'2.1 Skjult ventetid person A'!L61,0),0)</f>
        <v>0</v>
      </c>
      <c r="M163" s="1">
        <f ca="1">IFERROR(IF('1.1 Alternativ A'!N251&gt;=200,'2.1 Skjult ventetid person A'!M61,0),0)</f>
        <v>0</v>
      </c>
      <c r="N163" s="1">
        <f ca="1">IFERROR(IF('1.1 Alternativ A'!O251&gt;=200,'2.1 Skjult ventetid person A'!N61,0),0)</f>
        <v>0</v>
      </c>
      <c r="O163" s="1">
        <f ca="1">IFERROR(IF('1.1 Alternativ A'!P251&gt;=200,'2.1 Skjult ventetid person A'!O61,0),0)</f>
        <v>0</v>
      </c>
      <c r="P163" s="1">
        <f ca="1">IFERROR(IF('1.1 Alternativ A'!Q251&gt;=200,'2.1 Skjult ventetid person A'!P61,0),0)</f>
        <v>0</v>
      </c>
      <c r="Q163" s="1">
        <f ca="1">IFERROR(IF('1.1 Alternativ A'!R251&gt;=200,'2.1 Skjult ventetid person A'!Q61,0),0)</f>
        <v>0</v>
      </c>
      <c r="R163" s="1">
        <f ca="1">IFERROR(IF('1.1 Alternativ A'!S251&gt;=200,'2.1 Skjult ventetid person A'!R61,0),0)</f>
        <v>0</v>
      </c>
      <c r="S163" s="1">
        <f ca="1">IFERROR(IF('1.1 Alternativ A'!T251&gt;=200,'2.1 Skjult ventetid person A'!S61,0),0)</f>
        <v>0</v>
      </c>
      <c r="T163" s="1">
        <f ca="1">IFERROR(IF('1.1 Alternativ A'!U251&gt;=200,'2.1 Skjult ventetid person A'!T61,0),0)</f>
        <v>0</v>
      </c>
      <c r="U163" s="1">
        <f ca="1">IFERROR(IF('1.1 Alternativ A'!V251&gt;=200,'2.1 Skjult ventetid person A'!U61,0),0)</f>
        <v>0</v>
      </c>
      <c r="V163" s="1">
        <f ca="1">IFERROR(IF('1.1 Alternativ A'!W251&gt;=200,'2.1 Skjult ventetid person A'!V61,0),0)</f>
        <v>0</v>
      </c>
      <c r="W163" s="1">
        <f ca="1">IFERROR(IF('1.1 Alternativ A'!X251&gt;=200,'2.1 Skjult ventetid person A'!W61,0),0)</f>
        <v>0</v>
      </c>
      <c r="X163" s="1">
        <f ca="1">IFERROR(IF('1.1 Alternativ A'!Y251&gt;=200,'2.1 Skjult ventetid person A'!X61,0),0)</f>
        <v>0</v>
      </c>
      <c r="Y163" s="1">
        <f ca="1">IFERROR(IF('1.1 Alternativ A'!Z251&gt;=200,'2.1 Skjult ventetid person A'!Y61,0),0)</f>
        <v>0</v>
      </c>
      <c r="Z163" s="1">
        <f ca="1">IFERROR(IF('1.1 Alternativ A'!AA251&gt;=200,'2.1 Skjult ventetid person A'!Z61,0),0)</f>
        <v>0</v>
      </c>
      <c r="AA163" s="1">
        <f ca="1">IFERROR(IF('1.1 Alternativ A'!AB251&gt;=200,'2.1 Skjult ventetid person A'!AA61,0),0)</f>
        <v>0</v>
      </c>
      <c r="AB163" s="1">
        <f ca="1">IFERROR(IF('1.1 Alternativ A'!AC251&gt;=200,'2.1 Skjult ventetid person A'!AB61,0),0)</f>
        <v>0</v>
      </c>
      <c r="AC163" s="1">
        <f ca="1">IFERROR(IF('1.1 Alternativ A'!AD251&gt;=200,'2.1 Skjult ventetid person A'!AC61,0),0)</f>
        <v>0</v>
      </c>
      <c r="AD163" s="1">
        <f ca="1">IFERROR(IF('1.1 Alternativ A'!AE251&gt;=200,'2.1 Skjult ventetid person A'!AD61,0),0)</f>
        <v>0</v>
      </c>
      <c r="AE163" s="1">
        <f ca="1">IFERROR(IF('1.1 Alternativ A'!AF251&gt;=200,'2.1 Skjult ventetid person A'!AE61,0),0)</f>
        <v>0</v>
      </c>
      <c r="AF163" s="1">
        <f ca="1">IFERROR(IF('1.1 Alternativ A'!AG251&gt;=200,'2.1 Skjult ventetid person A'!AF61,0),0)</f>
        <v>0</v>
      </c>
    </row>
    <row r="164" spans="2:32" x14ac:dyDescent="0.2">
      <c r="B164" s="1" t="str">
        <f ca="1">IF(OFFSET('1.1 Alternativ A'!$E$19,0,ROW()-ROW($B$148))&gt;0,OFFSET('1.1 Alternativ A'!$E$19,0,ROW()-ROW($B$148)),"")</f>
        <v/>
      </c>
      <c r="C164" s="1">
        <f ca="1">IFERROR(IF('1.1 Alternativ A'!D252&gt;=200,'2.1 Skjult ventetid person A'!C62,0),0)</f>
        <v>0</v>
      </c>
      <c r="D164" s="1">
        <f ca="1">IFERROR(IF('1.1 Alternativ A'!E252&gt;=200,'2.1 Skjult ventetid person A'!D62,0),0)</f>
        <v>0</v>
      </c>
      <c r="E164" s="1">
        <f ca="1">IFERROR(IF('1.1 Alternativ A'!F252&gt;=200,'2.1 Skjult ventetid person A'!E62,0),0)</f>
        <v>0</v>
      </c>
      <c r="F164" s="1">
        <f ca="1">IFERROR(IF('1.1 Alternativ A'!G252&gt;=200,'2.1 Skjult ventetid person A'!F62,0),0)</f>
        <v>0</v>
      </c>
      <c r="G164" s="1">
        <f ca="1">IFERROR(IF('1.1 Alternativ A'!H252&gt;=200,'2.1 Skjult ventetid person A'!G62,0),0)</f>
        <v>0</v>
      </c>
      <c r="H164" s="1">
        <f ca="1">IFERROR(IF('1.1 Alternativ A'!I252&gt;=200,'2.1 Skjult ventetid person A'!H62,0),0)</f>
        <v>0</v>
      </c>
      <c r="I164" s="1">
        <f ca="1">IFERROR(IF('1.1 Alternativ A'!J252&gt;=200,'2.1 Skjult ventetid person A'!I62,0),0)</f>
        <v>0</v>
      </c>
      <c r="J164" s="1">
        <f ca="1">IFERROR(IF('1.1 Alternativ A'!K252&gt;=200,'2.1 Skjult ventetid person A'!J62,0),0)</f>
        <v>0</v>
      </c>
      <c r="K164" s="1">
        <f ca="1">IFERROR(IF('1.1 Alternativ A'!L252&gt;=200,'2.1 Skjult ventetid person A'!K62,0),0)</f>
        <v>0</v>
      </c>
      <c r="L164" s="1">
        <f ca="1">IFERROR(IF('1.1 Alternativ A'!M252&gt;=200,'2.1 Skjult ventetid person A'!L62,0),0)</f>
        <v>0</v>
      </c>
      <c r="M164" s="1">
        <f ca="1">IFERROR(IF('1.1 Alternativ A'!N252&gt;=200,'2.1 Skjult ventetid person A'!M62,0),0)</f>
        <v>0</v>
      </c>
      <c r="N164" s="1">
        <f ca="1">IFERROR(IF('1.1 Alternativ A'!O252&gt;=200,'2.1 Skjult ventetid person A'!N62,0),0)</f>
        <v>0</v>
      </c>
      <c r="O164" s="1">
        <f ca="1">IFERROR(IF('1.1 Alternativ A'!P252&gt;=200,'2.1 Skjult ventetid person A'!O62,0),0)</f>
        <v>0</v>
      </c>
      <c r="P164" s="1">
        <f ca="1">IFERROR(IF('1.1 Alternativ A'!Q252&gt;=200,'2.1 Skjult ventetid person A'!P62,0),0)</f>
        <v>0</v>
      </c>
      <c r="Q164" s="1">
        <f ca="1">IFERROR(IF('1.1 Alternativ A'!R252&gt;=200,'2.1 Skjult ventetid person A'!Q62,0),0)</f>
        <v>0</v>
      </c>
      <c r="R164" s="1">
        <f ca="1">IFERROR(IF('1.1 Alternativ A'!S252&gt;=200,'2.1 Skjult ventetid person A'!R62,0),0)</f>
        <v>0</v>
      </c>
      <c r="S164" s="1">
        <f ca="1">IFERROR(IF('1.1 Alternativ A'!T252&gt;=200,'2.1 Skjult ventetid person A'!S62,0),0)</f>
        <v>0</v>
      </c>
      <c r="T164" s="1">
        <f ca="1">IFERROR(IF('1.1 Alternativ A'!U252&gt;=200,'2.1 Skjult ventetid person A'!T62,0),0)</f>
        <v>0</v>
      </c>
      <c r="U164" s="1">
        <f ca="1">IFERROR(IF('1.1 Alternativ A'!V252&gt;=200,'2.1 Skjult ventetid person A'!U62,0),0)</f>
        <v>0</v>
      </c>
      <c r="V164" s="1">
        <f ca="1">IFERROR(IF('1.1 Alternativ A'!W252&gt;=200,'2.1 Skjult ventetid person A'!V62,0),0)</f>
        <v>0</v>
      </c>
      <c r="W164" s="1">
        <f ca="1">IFERROR(IF('1.1 Alternativ A'!X252&gt;=200,'2.1 Skjult ventetid person A'!W62,0),0)</f>
        <v>0</v>
      </c>
      <c r="X164" s="1">
        <f ca="1">IFERROR(IF('1.1 Alternativ A'!Y252&gt;=200,'2.1 Skjult ventetid person A'!X62,0),0)</f>
        <v>0</v>
      </c>
      <c r="Y164" s="1">
        <f ca="1">IFERROR(IF('1.1 Alternativ A'!Z252&gt;=200,'2.1 Skjult ventetid person A'!Y62,0),0)</f>
        <v>0</v>
      </c>
      <c r="Z164" s="1">
        <f ca="1">IFERROR(IF('1.1 Alternativ A'!AA252&gt;=200,'2.1 Skjult ventetid person A'!Z62,0),0)</f>
        <v>0</v>
      </c>
      <c r="AA164" s="1">
        <f ca="1">IFERROR(IF('1.1 Alternativ A'!AB252&gt;=200,'2.1 Skjult ventetid person A'!AA62,0),0)</f>
        <v>0</v>
      </c>
      <c r="AB164" s="1">
        <f ca="1">IFERROR(IF('1.1 Alternativ A'!AC252&gt;=200,'2.1 Skjult ventetid person A'!AB62,0),0)</f>
        <v>0</v>
      </c>
      <c r="AC164" s="1">
        <f ca="1">IFERROR(IF('1.1 Alternativ A'!AD252&gt;=200,'2.1 Skjult ventetid person A'!AC62,0),0)</f>
        <v>0</v>
      </c>
      <c r="AD164" s="1">
        <f ca="1">IFERROR(IF('1.1 Alternativ A'!AE252&gt;=200,'2.1 Skjult ventetid person A'!AD62,0),0)</f>
        <v>0</v>
      </c>
      <c r="AE164" s="1">
        <f ca="1">IFERROR(IF('1.1 Alternativ A'!AF252&gt;=200,'2.1 Skjult ventetid person A'!AE62,0),0)</f>
        <v>0</v>
      </c>
      <c r="AF164" s="1">
        <f ca="1">IFERROR(IF('1.1 Alternativ A'!AG252&gt;=200,'2.1 Skjult ventetid person A'!AF62,0),0)</f>
        <v>0</v>
      </c>
    </row>
    <row r="165" spans="2:32" x14ac:dyDescent="0.2">
      <c r="B165" s="1" t="str">
        <f ca="1">IF(OFFSET('1.1 Alternativ A'!$E$19,0,ROW()-ROW($B$148))&gt;0,OFFSET('1.1 Alternativ A'!$E$19,0,ROW()-ROW($B$148)),"")</f>
        <v/>
      </c>
      <c r="C165" s="1">
        <f ca="1">IFERROR(IF('1.1 Alternativ A'!D253&gt;=200,'2.1 Skjult ventetid person A'!C63,0),0)</f>
        <v>0</v>
      </c>
      <c r="D165" s="1">
        <f ca="1">IFERROR(IF('1.1 Alternativ A'!E253&gt;=200,'2.1 Skjult ventetid person A'!D63,0),0)</f>
        <v>0</v>
      </c>
      <c r="E165" s="1">
        <f ca="1">IFERROR(IF('1.1 Alternativ A'!F253&gt;=200,'2.1 Skjult ventetid person A'!E63,0),0)</f>
        <v>0</v>
      </c>
      <c r="F165" s="1">
        <f ca="1">IFERROR(IF('1.1 Alternativ A'!G253&gt;=200,'2.1 Skjult ventetid person A'!F63,0),0)</f>
        <v>0</v>
      </c>
      <c r="G165" s="1">
        <f ca="1">IFERROR(IF('1.1 Alternativ A'!H253&gt;=200,'2.1 Skjult ventetid person A'!G63,0),0)</f>
        <v>0</v>
      </c>
      <c r="H165" s="1">
        <f ca="1">IFERROR(IF('1.1 Alternativ A'!I253&gt;=200,'2.1 Skjult ventetid person A'!H63,0),0)</f>
        <v>0</v>
      </c>
      <c r="I165" s="1">
        <f ca="1">IFERROR(IF('1.1 Alternativ A'!J253&gt;=200,'2.1 Skjult ventetid person A'!I63,0),0)</f>
        <v>0</v>
      </c>
      <c r="J165" s="1">
        <f ca="1">IFERROR(IF('1.1 Alternativ A'!K253&gt;=200,'2.1 Skjult ventetid person A'!J63,0),0)</f>
        <v>0</v>
      </c>
      <c r="K165" s="1">
        <f ca="1">IFERROR(IF('1.1 Alternativ A'!L253&gt;=200,'2.1 Skjult ventetid person A'!K63,0),0)</f>
        <v>0</v>
      </c>
      <c r="L165" s="1">
        <f ca="1">IFERROR(IF('1.1 Alternativ A'!M253&gt;=200,'2.1 Skjult ventetid person A'!L63,0),0)</f>
        <v>0</v>
      </c>
      <c r="M165" s="1">
        <f ca="1">IFERROR(IF('1.1 Alternativ A'!N253&gt;=200,'2.1 Skjult ventetid person A'!M63,0),0)</f>
        <v>0</v>
      </c>
      <c r="N165" s="1">
        <f ca="1">IFERROR(IF('1.1 Alternativ A'!O253&gt;=200,'2.1 Skjult ventetid person A'!N63,0),0)</f>
        <v>0</v>
      </c>
      <c r="O165" s="1">
        <f ca="1">IFERROR(IF('1.1 Alternativ A'!P253&gt;=200,'2.1 Skjult ventetid person A'!O63,0),0)</f>
        <v>0</v>
      </c>
      <c r="P165" s="1">
        <f ca="1">IFERROR(IF('1.1 Alternativ A'!Q253&gt;=200,'2.1 Skjult ventetid person A'!P63,0),0)</f>
        <v>0</v>
      </c>
      <c r="Q165" s="1">
        <f ca="1">IFERROR(IF('1.1 Alternativ A'!R253&gt;=200,'2.1 Skjult ventetid person A'!Q63,0),0)</f>
        <v>0</v>
      </c>
      <c r="R165" s="1">
        <f ca="1">IFERROR(IF('1.1 Alternativ A'!S253&gt;=200,'2.1 Skjult ventetid person A'!R63,0),0)</f>
        <v>0</v>
      </c>
      <c r="S165" s="1">
        <f ca="1">IFERROR(IF('1.1 Alternativ A'!T253&gt;=200,'2.1 Skjult ventetid person A'!S63,0),0)</f>
        <v>0</v>
      </c>
      <c r="T165" s="1">
        <f ca="1">IFERROR(IF('1.1 Alternativ A'!U253&gt;=200,'2.1 Skjult ventetid person A'!T63,0),0)</f>
        <v>0</v>
      </c>
      <c r="U165" s="1">
        <f ca="1">IFERROR(IF('1.1 Alternativ A'!V253&gt;=200,'2.1 Skjult ventetid person A'!U63,0),0)</f>
        <v>0</v>
      </c>
      <c r="V165" s="1">
        <f ca="1">IFERROR(IF('1.1 Alternativ A'!W253&gt;=200,'2.1 Skjult ventetid person A'!V63,0),0)</f>
        <v>0</v>
      </c>
      <c r="W165" s="1">
        <f ca="1">IFERROR(IF('1.1 Alternativ A'!X253&gt;=200,'2.1 Skjult ventetid person A'!W63,0),0)</f>
        <v>0</v>
      </c>
      <c r="X165" s="1">
        <f ca="1">IFERROR(IF('1.1 Alternativ A'!Y253&gt;=200,'2.1 Skjult ventetid person A'!X63,0),0)</f>
        <v>0</v>
      </c>
      <c r="Y165" s="1">
        <f ca="1">IFERROR(IF('1.1 Alternativ A'!Z253&gt;=200,'2.1 Skjult ventetid person A'!Y63,0),0)</f>
        <v>0</v>
      </c>
      <c r="Z165" s="1">
        <f ca="1">IFERROR(IF('1.1 Alternativ A'!AA253&gt;=200,'2.1 Skjult ventetid person A'!Z63,0),0)</f>
        <v>0</v>
      </c>
      <c r="AA165" s="1">
        <f ca="1">IFERROR(IF('1.1 Alternativ A'!AB253&gt;=200,'2.1 Skjult ventetid person A'!AA63,0),0)</f>
        <v>0</v>
      </c>
      <c r="AB165" s="1">
        <f ca="1">IFERROR(IF('1.1 Alternativ A'!AC253&gt;=200,'2.1 Skjult ventetid person A'!AB63,0),0)</f>
        <v>0</v>
      </c>
      <c r="AC165" s="1">
        <f ca="1">IFERROR(IF('1.1 Alternativ A'!AD253&gt;=200,'2.1 Skjult ventetid person A'!AC63,0),0)</f>
        <v>0</v>
      </c>
      <c r="AD165" s="1">
        <f ca="1">IFERROR(IF('1.1 Alternativ A'!AE253&gt;=200,'2.1 Skjult ventetid person A'!AD63,0),0)</f>
        <v>0</v>
      </c>
      <c r="AE165" s="1">
        <f ca="1">IFERROR(IF('1.1 Alternativ A'!AF253&gt;=200,'2.1 Skjult ventetid person A'!AE63,0),0)</f>
        <v>0</v>
      </c>
      <c r="AF165" s="1">
        <f ca="1">IFERROR(IF('1.1 Alternativ A'!AG253&gt;=200,'2.1 Skjult ventetid person A'!AF63,0),0)</f>
        <v>0</v>
      </c>
    </row>
    <row r="166" spans="2:32" x14ac:dyDescent="0.2">
      <c r="B166" s="1" t="str">
        <f ca="1">IF(OFFSET('1.1 Alternativ A'!$E$19,0,ROW()-ROW($B$148))&gt;0,OFFSET('1.1 Alternativ A'!$E$19,0,ROW()-ROW($B$148)),"")</f>
        <v/>
      </c>
      <c r="C166" s="1">
        <f ca="1">IFERROR(IF('1.1 Alternativ A'!D254&gt;=200,'2.1 Skjult ventetid person A'!C64,0),0)</f>
        <v>0</v>
      </c>
      <c r="D166" s="1">
        <f ca="1">IFERROR(IF('1.1 Alternativ A'!E254&gt;=200,'2.1 Skjult ventetid person A'!D64,0),0)</f>
        <v>0</v>
      </c>
      <c r="E166" s="1">
        <f ca="1">IFERROR(IF('1.1 Alternativ A'!F254&gt;=200,'2.1 Skjult ventetid person A'!E64,0),0)</f>
        <v>0</v>
      </c>
      <c r="F166" s="1">
        <f ca="1">IFERROR(IF('1.1 Alternativ A'!G254&gt;=200,'2.1 Skjult ventetid person A'!F64,0),0)</f>
        <v>0</v>
      </c>
      <c r="G166" s="1">
        <f ca="1">IFERROR(IF('1.1 Alternativ A'!H254&gt;=200,'2.1 Skjult ventetid person A'!G64,0),0)</f>
        <v>0</v>
      </c>
      <c r="H166" s="1">
        <f ca="1">IFERROR(IF('1.1 Alternativ A'!I254&gt;=200,'2.1 Skjult ventetid person A'!H64,0),0)</f>
        <v>0</v>
      </c>
      <c r="I166" s="1">
        <f ca="1">IFERROR(IF('1.1 Alternativ A'!J254&gt;=200,'2.1 Skjult ventetid person A'!I64,0),0)</f>
        <v>0</v>
      </c>
      <c r="J166" s="1">
        <f ca="1">IFERROR(IF('1.1 Alternativ A'!K254&gt;=200,'2.1 Skjult ventetid person A'!J64,0),0)</f>
        <v>0</v>
      </c>
      <c r="K166" s="1">
        <f ca="1">IFERROR(IF('1.1 Alternativ A'!L254&gt;=200,'2.1 Skjult ventetid person A'!K64,0),0)</f>
        <v>0</v>
      </c>
      <c r="L166" s="1">
        <f ca="1">IFERROR(IF('1.1 Alternativ A'!M254&gt;=200,'2.1 Skjult ventetid person A'!L64,0),0)</f>
        <v>0</v>
      </c>
      <c r="M166" s="1">
        <f ca="1">IFERROR(IF('1.1 Alternativ A'!N254&gt;=200,'2.1 Skjult ventetid person A'!M64,0),0)</f>
        <v>0</v>
      </c>
      <c r="N166" s="1">
        <f ca="1">IFERROR(IF('1.1 Alternativ A'!O254&gt;=200,'2.1 Skjult ventetid person A'!N64,0),0)</f>
        <v>0</v>
      </c>
      <c r="O166" s="1">
        <f ca="1">IFERROR(IF('1.1 Alternativ A'!P254&gt;=200,'2.1 Skjult ventetid person A'!O64,0),0)</f>
        <v>0</v>
      </c>
      <c r="P166" s="1">
        <f ca="1">IFERROR(IF('1.1 Alternativ A'!Q254&gt;=200,'2.1 Skjult ventetid person A'!P64,0),0)</f>
        <v>0</v>
      </c>
      <c r="Q166" s="1">
        <f ca="1">IFERROR(IF('1.1 Alternativ A'!R254&gt;=200,'2.1 Skjult ventetid person A'!Q64,0),0)</f>
        <v>0</v>
      </c>
      <c r="R166" s="1">
        <f ca="1">IFERROR(IF('1.1 Alternativ A'!S254&gt;=200,'2.1 Skjult ventetid person A'!R64,0),0)</f>
        <v>0</v>
      </c>
      <c r="S166" s="1">
        <f ca="1">IFERROR(IF('1.1 Alternativ A'!T254&gt;=200,'2.1 Skjult ventetid person A'!S64,0),0)</f>
        <v>0</v>
      </c>
      <c r="T166" s="1">
        <f ca="1">IFERROR(IF('1.1 Alternativ A'!U254&gt;=200,'2.1 Skjult ventetid person A'!T64,0),0)</f>
        <v>0</v>
      </c>
      <c r="U166" s="1">
        <f ca="1">IFERROR(IF('1.1 Alternativ A'!V254&gt;=200,'2.1 Skjult ventetid person A'!U64,0),0)</f>
        <v>0</v>
      </c>
      <c r="V166" s="1">
        <f ca="1">IFERROR(IF('1.1 Alternativ A'!W254&gt;=200,'2.1 Skjult ventetid person A'!V64,0),0)</f>
        <v>0</v>
      </c>
      <c r="W166" s="1">
        <f ca="1">IFERROR(IF('1.1 Alternativ A'!X254&gt;=200,'2.1 Skjult ventetid person A'!W64,0),0)</f>
        <v>0</v>
      </c>
      <c r="X166" s="1">
        <f ca="1">IFERROR(IF('1.1 Alternativ A'!Y254&gt;=200,'2.1 Skjult ventetid person A'!X64,0),0)</f>
        <v>0</v>
      </c>
      <c r="Y166" s="1">
        <f ca="1">IFERROR(IF('1.1 Alternativ A'!Z254&gt;=200,'2.1 Skjult ventetid person A'!Y64,0),0)</f>
        <v>0</v>
      </c>
      <c r="Z166" s="1">
        <f ca="1">IFERROR(IF('1.1 Alternativ A'!AA254&gt;=200,'2.1 Skjult ventetid person A'!Z64,0),0)</f>
        <v>0</v>
      </c>
      <c r="AA166" s="1">
        <f ca="1">IFERROR(IF('1.1 Alternativ A'!AB254&gt;=200,'2.1 Skjult ventetid person A'!AA64,0),0)</f>
        <v>0</v>
      </c>
      <c r="AB166" s="1">
        <f ca="1">IFERROR(IF('1.1 Alternativ A'!AC254&gt;=200,'2.1 Skjult ventetid person A'!AB64,0),0)</f>
        <v>0</v>
      </c>
      <c r="AC166" s="1">
        <f ca="1">IFERROR(IF('1.1 Alternativ A'!AD254&gt;=200,'2.1 Skjult ventetid person A'!AC64,0),0)</f>
        <v>0</v>
      </c>
      <c r="AD166" s="1">
        <f ca="1">IFERROR(IF('1.1 Alternativ A'!AE254&gt;=200,'2.1 Skjult ventetid person A'!AD64,0),0)</f>
        <v>0</v>
      </c>
      <c r="AE166" s="1">
        <f ca="1">IFERROR(IF('1.1 Alternativ A'!AF254&gt;=200,'2.1 Skjult ventetid person A'!AE64,0),0)</f>
        <v>0</v>
      </c>
      <c r="AF166" s="1">
        <f ca="1">IFERROR(IF('1.1 Alternativ A'!AG254&gt;=200,'2.1 Skjult ventetid person A'!AF64,0),0)</f>
        <v>0</v>
      </c>
    </row>
    <row r="167" spans="2:32" x14ac:dyDescent="0.2">
      <c r="B167" s="1" t="str">
        <f ca="1">IF(OFFSET('1.1 Alternativ A'!$E$19,0,ROW()-ROW($B$148))&gt;0,OFFSET('1.1 Alternativ A'!$E$19,0,ROW()-ROW($B$148)),"")</f>
        <v/>
      </c>
      <c r="C167" s="1">
        <f ca="1">IFERROR(IF('1.1 Alternativ A'!D255&gt;=200,'2.1 Skjult ventetid person A'!C65,0),0)</f>
        <v>0</v>
      </c>
      <c r="D167" s="1">
        <f ca="1">IFERROR(IF('1.1 Alternativ A'!E255&gt;=200,'2.1 Skjult ventetid person A'!D65,0),0)</f>
        <v>0</v>
      </c>
      <c r="E167" s="1">
        <f ca="1">IFERROR(IF('1.1 Alternativ A'!F255&gt;=200,'2.1 Skjult ventetid person A'!E65,0),0)</f>
        <v>0</v>
      </c>
      <c r="F167" s="1">
        <f ca="1">IFERROR(IF('1.1 Alternativ A'!G255&gt;=200,'2.1 Skjult ventetid person A'!F65,0),0)</f>
        <v>0</v>
      </c>
      <c r="G167" s="1">
        <f ca="1">IFERROR(IF('1.1 Alternativ A'!H255&gt;=200,'2.1 Skjult ventetid person A'!G65,0),0)</f>
        <v>0</v>
      </c>
      <c r="H167" s="1">
        <f ca="1">IFERROR(IF('1.1 Alternativ A'!I255&gt;=200,'2.1 Skjult ventetid person A'!H65,0),0)</f>
        <v>0</v>
      </c>
      <c r="I167" s="1">
        <f ca="1">IFERROR(IF('1.1 Alternativ A'!J255&gt;=200,'2.1 Skjult ventetid person A'!I65,0),0)</f>
        <v>0</v>
      </c>
      <c r="J167" s="1">
        <f ca="1">IFERROR(IF('1.1 Alternativ A'!K255&gt;=200,'2.1 Skjult ventetid person A'!J65,0),0)</f>
        <v>0</v>
      </c>
      <c r="K167" s="1">
        <f ca="1">IFERROR(IF('1.1 Alternativ A'!L255&gt;=200,'2.1 Skjult ventetid person A'!K65,0),0)</f>
        <v>0</v>
      </c>
      <c r="L167" s="1">
        <f ca="1">IFERROR(IF('1.1 Alternativ A'!M255&gt;=200,'2.1 Skjult ventetid person A'!L65,0),0)</f>
        <v>0</v>
      </c>
      <c r="M167" s="1">
        <f ca="1">IFERROR(IF('1.1 Alternativ A'!N255&gt;=200,'2.1 Skjult ventetid person A'!M65,0),0)</f>
        <v>0</v>
      </c>
      <c r="N167" s="1">
        <f ca="1">IFERROR(IF('1.1 Alternativ A'!O255&gt;=200,'2.1 Skjult ventetid person A'!N65,0),0)</f>
        <v>0</v>
      </c>
      <c r="O167" s="1">
        <f ca="1">IFERROR(IF('1.1 Alternativ A'!P255&gt;=200,'2.1 Skjult ventetid person A'!O65,0),0)</f>
        <v>0</v>
      </c>
      <c r="P167" s="1">
        <f ca="1">IFERROR(IF('1.1 Alternativ A'!Q255&gt;=200,'2.1 Skjult ventetid person A'!P65,0),0)</f>
        <v>0</v>
      </c>
      <c r="Q167" s="1">
        <f ca="1">IFERROR(IF('1.1 Alternativ A'!R255&gt;=200,'2.1 Skjult ventetid person A'!Q65,0),0)</f>
        <v>0</v>
      </c>
      <c r="R167" s="1">
        <f ca="1">IFERROR(IF('1.1 Alternativ A'!S255&gt;=200,'2.1 Skjult ventetid person A'!R65,0),0)</f>
        <v>0</v>
      </c>
      <c r="S167" s="1">
        <f ca="1">IFERROR(IF('1.1 Alternativ A'!T255&gt;=200,'2.1 Skjult ventetid person A'!S65,0),0)</f>
        <v>0</v>
      </c>
      <c r="T167" s="1">
        <f ca="1">IFERROR(IF('1.1 Alternativ A'!U255&gt;=200,'2.1 Skjult ventetid person A'!T65,0),0)</f>
        <v>0</v>
      </c>
      <c r="U167" s="1">
        <f ca="1">IFERROR(IF('1.1 Alternativ A'!V255&gt;=200,'2.1 Skjult ventetid person A'!U65,0),0)</f>
        <v>0</v>
      </c>
      <c r="V167" s="1">
        <f ca="1">IFERROR(IF('1.1 Alternativ A'!W255&gt;=200,'2.1 Skjult ventetid person A'!V65,0),0)</f>
        <v>0</v>
      </c>
      <c r="W167" s="1">
        <f ca="1">IFERROR(IF('1.1 Alternativ A'!X255&gt;=200,'2.1 Skjult ventetid person A'!W65,0),0)</f>
        <v>0</v>
      </c>
      <c r="X167" s="1">
        <f ca="1">IFERROR(IF('1.1 Alternativ A'!Y255&gt;=200,'2.1 Skjult ventetid person A'!X65,0),0)</f>
        <v>0</v>
      </c>
      <c r="Y167" s="1">
        <f ca="1">IFERROR(IF('1.1 Alternativ A'!Z255&gt;=200,'2.1 Skjult ventetid person A'!Y65,0),0)</f>
        <v>0</v>
      </c>
      <c r="Z167" s="1">
        <f ca="1">IFERROR(IF('1.1 Alternativ A'!AA255&gt;=200,'2.1 Skjult ventetid person A'!Z65,0),0)</f>
        <v>0</v>
      </c>
      <c r="AA167" s="1">
        <f ca="1">IFERROR(IF('1.1 Alternativ A'!AB255&gt;=200,'2.1 Skjult ventetid person A'!AA65,0),0)</f>
        <v>0</v>
      </c>
      <c r="AB167" s="1">
        <f ca="1">IFERROR(IF('1.1 Alternativ A'!AC255&gt;=200,'2.1 Skjult ventetid person A'!AB65,0),0)</f>
        <v>0</v>
      </c>
      <c r="AC167" s="1">
        <f ca="1">IFERROR(IF('1.1 Alternativ A'!AD255&gt;=200,'2.1 Skjult ventetid person A'!AC65,0),0)</f>
        <v>0</v>
      </c>
      <c r="AD167" s="1">
        <f ca="1">IFERROR(IF('1.1 Alternativ A'!AE255&gt;=200,'2.1 Skjult ventetid person A'!AD65,0),0)</f>
        <v>0</v>
      </c>
      <c r="AE167" s="1">
        <f ca="1">IFERROR(IF('1.1 Alternativ A'!AF255&gt;=200,'2.1 Skjult ventetid person A'!AE65,0),0)</f>
        <v>0</v>
      </c>
      <c r="AF167" s="1">
        <f ca="1">IFERROR(IF('1.1 Alternativ A'!AG255&gt;=200,'2.1 Skjult ventetid person A'!AF65,0),0)</f>
        <v>0</v>
      </c>
    </row>
    <row r="168" spans="2:32" x14ac:dyDescent="0.2">
      <c r="B168" s="1" t="str">
        <f ca="1">IF(OFFSET('1.1 Alternativ A'!$E$19,0,ROW()-ROW($B$148))&gt;0,OFFSET('1.1 Alternativ A'!$E$19,0,ROW()-ROW($B$148)),"")</f>
        <v/>
      </c>
      <c r="C168" s="1">
        <f ca="1">IFERROR(IF('1.1 Alternativ A'!D256&gt;=200,'2.1 Skjult ventetid person A'!C66,0),0)</f>
        <v>0</v>
      </c>
      <c r="D168" s="1">
        <f ca="1">IFERROR(IF('1.1 Alternativ A'!E256&gt;=200,'2.1 Skjult ventetid person A'!D66,0),0)</f>
        <v>0</v>
      </c>
      <c r="E168" s="1">
        <f ca="1">IFERROR(IF('1.1 Alternativ A'!F256&gt;=200,'2.1 Skjult ventetid person A'!E66,0),0)</f>
        <v>0</v>
      </c>
      <c r="F168" s="1">
        <f ca="1">IFERROR(IF('1.1 Alternativ A'!G256&gt;=200,'2.1 Skjult ventetid person A'!F66,0),0)</f>
        <v>0</v>
      </c>
      <c r="G168" s="1">
        <f ca="1">IFERROR(IF('1.1 Alternativ A'!H256&gt;=200,'2.1 Skjult ventetid person A'!G66,0),0)</f>
        <v>0</v>
      </c>
      <c r="H168" s="1">
        <f ca="1">IFERROR(IF('1.1 Alternativ A'!I256&gt;=200,'2.1 Skjult ventetid person A'!H66,0),0)</f>
        <v>0</v>
      </c>
      <c r="I168" s="1">
        <f ca="1">IFERROR(IF('1.1 Alternativ A'!J256&gt;=200,'2.1 Skjult ventetid person A'!I66,0),0)</f>
        <v>0</v>
      </c>
      <c r="J168" s="1">
        <f ca="1">IFERROR(IF('1.1 Alternativ A'!K256&gt;=200,'2.1 Skjult ventetid person A'!J66,0),0)</f>
        <v>0</v>
      </c>
      <c r="K168" s="1">
        <f ca="1">IFERROR(IF('1.1 Alternativ A'!L256&gt;=200,'2.1 Skjult ventetid person A'!K66,0),0)</f>
        <v>0</v>
      </c>
      <c r="L168" s="1">
        <f ca="1">IFERROR(IF('1.1 Alternativ A'!M256&gt;=200,'2.1 Skjult ventetid person A'!L66,0),0)</f>
        <v>0</v>
      </c>
      <c r="M168" s="1">
        <f ca="1">IFERROR(IF('1.1 Alternativ A'!N256&gt;=200,'2.1 Skjult ventetid person A'!M66,0),0)</f>
        <v>0</v>
      </c>
      <c r="N168" s="1">
        <f ca="1">IFERROR(IF('1.1 Alternativ A'!O256&gt;=200,'2.1 Skjult ventetid person A'!N66,0),0)</f>
        <v>0</v>
      </c>
      <c r="O168" s="1">
        <f ca="1">IFERROR(IF('1.1 Alternativ A'!P256&gt;=200,'2.1 Skjult ventetid person A'!O66,0),0)</f>
        <v>0</v>
      </c>
      <c r="P168" s="1">
        <f ca="1">IFERROR(IF('1.1 Alternativ A'!Q256&gt;=200,'2.1 Skjult ventetid person A'!P66,0),0)</f>
        <v>0</v>
      </c>
      <c r="Q168" s="1">
        <f ca="1">IFERROR(IF('1.1 Alternativ A'!R256&gt;=200,'2.1 Skjult ventetid person A'!Q66,0),0)</f>
        <v>0</v>
      </c>
      <c r="R168" s="1">
        <f ca="1">IFERROR(IF('1.1 Alternativ A'!S256&gt;=200,'2.1 Skjult ventetid person A'!R66,0),0)</f>
        <v>0</v>
      </c>
      <c r="S168" s="1">
        <f ca="1">IFERROR(IF('1.1 Alternativ A'!T256&gt;=200,'2.1 Skjult ventetid person A'!S66,0),0)</f>
        <v>0</v>
      </c>
      <c r="T168" s="1">
        <f ca="1">IFERROR(IF('1.1 Alternativ A'!U256&gt;=200,'2.1 Skjult ventetid person A'!T66,0),0)</f>
        <v>0</v>
      </c>
      <c r="U168" s="1">
        <f ca="1">IFERROR(IF('1.1 Alternativ A'!V256&gt;=200,'2.1 Skjult ventetid person A'!U66,0),0)</f>
        <v>0</v>
      </c>
      <c r="V168" s="1">
        <f ca="1">IFERROR(IF('1.1 Alternativ A'!W256&gt;=200,'2.1 Skjult ventetid person A'!V66,0),0)</f>
        <v>0</v>
      </c>
      <c r="W168" s="1">
        <f ca="1">IFERROR(IF('1.1 Alternativ A'!X256&gt;=200,'2.1 Skjult ventetid person A'!W66,0),0)</f>
        <v>0</v>
      </c>
      <c r="X168" s="1">
        <f ca="1">IFERROR(IF('1.1 Alternativ A'!Y256&gt;=200,'2.1 Skjult ventetid person A'!X66,0),0)</f>
        <v>0</v>
      </c>
      <c r="Y168" s="1">
        <f ca="1">IFERROR(IF('1.1 Alternativ A'!Z256&gt;=200,'2.1 Skjult ventetid person A'!Y66,0),0)</f>
        <v>0</v>
      </c>
      <c r="Z168" s="1">
        <f ca="1">IFERROR(IF('1.1 Alternativ A'!AA256&gt;=200,'2.1 Skjult ventetid person A'!Z66,0),0)</f>
        <v>0</v>
      </c>
      <c r="AA168" s="1">
        <f ca="1">IFERROR(IF('1.1 Alternativ A'!AB256&gt;=200,'2.1 Skjult ventetid person A'!AA66,0),0)</f>
        <v>0</v>
      </c>
      <c r="AB168" s="1">
        <f ca="1">IFERROR(IF('1.1 Alternativ A'!AC256&gt;=200,'2.1 Skjult ventetid person A'!AB66,0),0)</f>
        <v>0</v>
      </c>
      <c r="AC168" s="1">
        <f ca="1">IFERROR(IF('1.1 Alternativ A'!AD256&gt;=200,'2.1 Skjult ventetid person A'!AC66,0),0)</f>
        <v>0</v>
      </c>
      <c r="AD168" s="1">
        <f ca="1">IFERROR(IF('1.1 Alternativ A'!AE256&gt;=200,'2.1 Skjult ventetid person A'!AD66,0),0)</f>
        <v>0</v>
      </c>
      <c r="AE168" s="1">
        <f ca="1">IFERROR(IF('1.1 Alternativ A'!AF256&gt;=200,'2.1 Skjult ventetid person A'!AE66,0),0)</f>
        <v>0</v>
      </c>
      <c r="AF168" s="1">
        <f ca="1">IFERROR(IF('1.1 Alternativ A'!AG256&gt;=200,'2.1 Skjult ventetid person A'!AF66,0),0)</f>
        <v>0</v>
      </c>
    </row>
    <row r="169" spans="2:32" x14ac:dyDescent="0.2">
      <c r="B169" s="1" t="str">
        <f ca="1">IF(OFFSET('1.1 Alternativ A'!$E$19,0,ROW()-ROW($B$148))&gt;0,OFFSET('1.1 Alternativ A'!$E$19,0,ROW()-ROW($B$148)),"")</f>
        <v/>
      </c>
      <c r="C169" s="1">
        <f ca="1">IFERROR(IF('1.1 Alternativ A'!D257&gt;=200,'2.1 Skjult ventetid person A'!C67,0),0)</f>
        <v>0</v>
      </c>
      <c r="D169" s="1">
        <f ca="1">IFERROR(IF('1.1 Alternativ A'!E257&gt;=200,'2.1 Skjult ventetid person A'!D67,0),0)</f>
        <v>0</v>
      </c>
      <c r="E169" s="1">
        <f ca="1">IFERROR(IF('1.1 Alternativ A'!F257&gt;=200,'2.1 Skjult ventetid person A'!E67,0),0)</f>
        <v>0</v>
      </c>
      <c r="F169" s="1">
        <f ca="1">IFERROR(IF('1.1 Alternativ A'!G257&gt;=200,'2.1 Skjult ventetid person A'!F67,0),0)</f>
        <v>0</v>
      </c>
      <c r="G169" s="1">
        <f ca="1">IFERROR(IF('1.1 Alternativ A'!H257&gt;=200,'2.1 Skjult ventetid person A'!G67,0),0)</f>
        <v>0</v>
      </c>
      <c r="H169" s="1">
        <f ca="1">IFERROR(IF('1.1 Alternativ A'!I257&gt;=200,'2.1 Skjult ventetid person A'!H67,0),0)</f>
        <v>0</v>
      </c>
      <c r="I169" s="1">
        <f ca="1">IFERROR(IF('1.1 Alternativ A'!J257&gt;=200,'2.1 Skjult ventetid person A'!I67,0),0)</f>
        <v>0</v>
      </c>
      <c r="J169" s="1">
        <f ca="1">IFERROR(IF('1.1 Alternativ A'!K257&gt;=200,'2.1 Skjult ventetid person A'!J67,0),0)</f>
        <v>0</v>
      </c>
      <c r="K169" s="1">
        <f ca="1">IFERROR(IF('1.1 Alternativ A'!L257&gt;=200,'2.1 Skjult ventetid person A'!K67,0),0)</f>
        <v>0</v>
      </c>
      <c r="L169" s="1">
        <f ca="1">IFERROR(IF('1.1 Alternativ A'!M257&gt;=200,'2.1 Skjult ventetid person A'!L67,0),0)</f>
        <v>0</v>
      </c>
      <c r="M169" s="1">
        <f ca="1">IFERROR(IF('1.1 Alternativ A'!N257&gt;=200,'2.1 Skjult ventetid person A'!M67,0),0)</f>
        <v>0</v>
      </c>
      <c r="N169" s="1">
        <f ca="1">IFERROR(IF('1.1 Alternativ A'!O257&gt;=200,'2.1 Skjult ventetid person A'!N67,0),0)</f>
        <v>0</v>
      </c>
      <c r="O169" s="1">
        <f ca="1">IFERROR(IF('1.1 Alternativ A'!P257&gt;=200,'2.1 Skjult ventetid person A'!O67,0),0)</f>
        <v>0</v>
      </c>
      <c r="P169" s="1">
        <f ca="1">IFERROR(IF('1.1 Alternativ A'!Q257&gt;=200,'2.1 Skjult ventetid person A'!P67,0),0)</f>
        <v>0</v>
      </c>
      <c r="Q169" s="1">
        <f ca="1">IFERROR(IF('1.1 Alternativ A'!R257&gt;=200,'2.1 Skjult ventetid person A'!Q67,0),0)</f>
        <v>0</v>
      </c>
      <c r="R169" s="1">
        <f ca="1">IFERROR(IF('1.1 Alternativ A'!S257&gt;=200,'2.1 Skjult ventetid person A'!R67,0),0)</f>
        <v>0</v>
      </c>
      <c r="S169" s="1">
        <f ca="1">IFERROR(IF('1.1 Alternativ A'!T257&gt;=200,'2.1 Skjult ventetid person A'!S67,0),0)</f>
        <v>0</v>
      </c>
      <c r="T169" s="1">
        <f ca="1">IFERROR(IF('1.1 Alternativ A'!U257&gt;=200,'2.1 Skjult ventetid person A'!T67,0),0)</f>
        <v>0</v>
      </c>
      <c r="U169" s="1">
        <f ca="1">IFERROR(IF('1.1 Alternativ A'!V257&gt;=200,'2.1 Skjult ventetid person A'!U67,0),0)</f>
        <v>0</v>
      </c>
      <c r="V169" s="1">
        <f ca="1">IFERROR(IF('1.1 Alternativ A'!W257&gt;=200,'2.1 Skjult ventetid person A'!V67,0),0)</f>
        <v>0</v>
      </c>
      <c r="W169" s="1">
        <f ca="1">IFERROR(IF('1.1 Alternativ A'!X257&gt;=200,'2.1 Skjult ventetid person A'!W67,0),0)</f>
        <v>0</v>
      </c>
      <c r="X169" s="1">
        <f ca="1">IFERROR(IF('1.1 Alternativ A'!Y257&gt;=200,'2.1 Skjult ventetid person A'!X67,0),0)</f>
        <v>0</v>
      </c>
      <c r="Y169" s="1">
        <f ca="1">IFERROR(IF('1.1 Alternativ A'!Z257&gt;=200,'2.1 Skjult ventetid person A'!Y67,0),0)</f>
        <v>0</v>
      </c>
      <c r="Z169" s="1">
        <f ca="1">IFERROR(IF('1.1 Alternativ A'!AA257&gt;=200,'2.1 Skjult ventetid person A'!Z67,0),0)</f>
        <v>0</v>
      </c>
      <c r="AA169" s="1">
        <f ca="1">IFERROR(IF('1.1 Alternativ A'!AB257&gt;=200,'2.1 Skjult ventetid person A'!AA67,0),0)</f>
        <v>0</v>
      </c>
      <c r="AB169" s="1">
        <f ca="1">IFERROR(IF('1.1 Alternativ A'!AC257&gt;=200,'2.1 Skjult ventetid person A'!AB67,0),0)</f>
        <v>0</v>
      </c>
      <c r="AC169" s="1">
        <f ca="1">IFERROR(IF('1.1 Alternativ A'!AD257&gt;=200,'2.1 Skjult ventetid person A'!AC67,0),0)</f>
        <v>0</v>
      </c>
      <c r="AD169" s="1">
        <f ca="1">IFERROR(IF('1.1 Alternativ A'!AE257&gt;=200,'2.1 Skjult ventetid person A'!AD67,0),0)</f>
        <v>0</v>
      </c>
      <c r="AE169" s="1">
        <f ca="1">IFERROR(IF('1.1 Alternativ A'!AF257&gt;=200,'2.1 Skjult ventetid person A'!AE67,0),0)</f>
        <v>0</v>
      </c>
      <c r="AF169" s="1">
        <f ca="1">IFERROR(IF('1.1 Alternativ A'!AG257&gt;=200,'2.1 Skjult ventetid person A'!AF67,0),0)</f>
        <v>0</v>
      </c>
    </row>
    <row r="170" spans="2:32" x14ac:dyDescent="0.2">
      <c r="B170" s="1" t="str">
        <f ca="1">IF(OFFSET('1.1 Alternativ A'!$E$19,0,ROW()-ROW($B$148))&gt;0,OFFSET('1.1 Alternativ A'!$E$19,0,ROW()-ROW($B$148)),"")</f>
        <v/>
      </c>
      <c r="C170" s="1">
        <f ca="1">IFERROR(IF('1.1 Alternativ A'!D258&gt;=200,'2.1 Skjult ventetid person A'!C68,0),0)</f>
        <v>0</v>
      </c>
      <c r="D170" s="1">
        <f ca="1">IFERROR(IF('1.1 Alternativ A'!E258&gt;=200,'2.1 Skjult ventetid person A'!D68,0),0)</f>
        <v>0</v>
      </c>
      <c r="E170" s="1">
        <f ca="1">IFERROR(IF('1.1 Alternativ A'!F258&gt;=200,'2.1 Skjult ventetid person A'!E68,0),0)</f>
        <v>0</v>
      </c>
      <c r="F170" s="1">
        <f ca="1">IFERROR(IF('1.1 Alternativ A'!G258&gt;=200,'2.1 Skjult ventetid person A'!F68,0),0)</f>
        <v>0</v>
      </c>
      <c r="G170" s="1">
        <f ca="1">IFERROR(IF('1.1 Alternativ A'!H258&gt;=200,'2.1 Skjult ventetid person A'!G68,0),0)</f>
        <v>0</v>
      </c>
      <c r="H170" s="1">
        <f ca="1">IFERROR(IF('1.1 Alternativ A'!I258&gt;=200,'2.1 Skjult ventetid person A'!H68,0),0)</f>
        <v>0</v>
      </c>
      <c r="I170" s="1">
        <f ca="1">IFERROR(IF('1.1 Alternativ A'!J258&gt;=200,'2.1 Skjult ventetid person A'!I68,0),0)</f>
        <v>0</v>
      </c>
      <c r="J170" s="1">
        <f ca="1">IFERROR(IF('1.1 Alternativ A'!K258&gt;=200,'2.1 Skjult ventetid person A'!J68,0),0)</f>
        <v>0</v>
      </c>
      <c r="K170" s="1">
        <f ca="1">IFERROR(IF('1.1 Alternativ A'!L258&gt;=200,'2.1 Skjult ventetid person A'!K68,0),0)</f>
        <v>0</v>
      </c>
      <c r="L170" s="1">
        <f ca="1">IFERROR(IF('1.1 Alternativ A'!M258&gt;=200,'2.1 Skjult ventetid person A'!L68,0),0)</f>
        <v>0</v>
      </c>
      <c r="M170" s="1">
        <f ca="1">IFERROR(IF('1.1 Alternativ A'!N258&gt;=200,'2.1 Skjult ventetid person A'!M68,0),0)</f>
        <v>0</v>
      </c>
      <c r="N170" s="1">
        <f ca="1">IFERROR(IF('1.1 Alternativ A'!O258&gt;=200,'2.1 Skjult ventetid person A'!N68,0),0)</f>
        <v>0</v>
      </c>
      <c r="O170" s="1">
        <f ca="1">IFERROR(IF('1.1 Alternativ A'!P258&gt;=200,'2.1 Skjult ventetid person A'!O68,0),0)</f>
        <v>0</v>
      </c>
      <c r="P170" s="1">
        <f ca="1">IFERROR(IF('1.1 Alternativ A'!Q258&gt;=200,'2.1 Skjult ventetid person A'!P68,0),0)</f>
        <v>0</v>
      </c>
      <c r="Q170" s="1">
        <f ca="1">IFERROR(IF('1.1 Alternativ A'!R258&gt;=200,'2.1 Skjult ventetid person A'!Q68,0),0)</f>
        <v>0</v>
      </c>
      <c r="R170" s="1">
        <f ca="1">IFERROR(IF('1.1 Alternativ A'!S258&gt;=200,'2.1 Skjult ventetid person A'!R68,0),0)</f>
        <v>0</v>
      </c>
      <c r="S170" s="1">
        <f ca="1">IFERROR(IF('1.1 Alternativ A'!T258&gt;=200,'2.1 Skjult ventetid person A'!S68,0),0)</f>
        <v>0</v>
      </c>
      <c r="T170" s="1">
        <f ca="1">IFERROR(IF('1.1 Alternativ A'!U258&gt;=200,'2.1 Skjult ventetid person A'!T68,0),0)</f>
        <v>0</v>
      </c>
      <c r="U170" s="1">
        <f ca="1">IFERROR(IF('1.1 Alternativ A'!V258&gt;=200,'2.1 Skjult ventetid person A'!U68,0),0)</f>
        <v>0</v>
      </c>
      <c r="V170" s="1">
        <f ca="1">IFERROR(IF('1.1 Alternativ A'!W258&gt;=200,'2.1 Skjult ventetid person A'!V68,0),0)</f>
        <v>0</v>
      </c>
      <c r="W170" s="1">
        <f ca="1">IFERROR(IF('1.1 Alternativ A'!X258&gt;=200,'2.1 Skjult ventetid person A'!W68,0),0)</f>
        <v>0</v>
      </c>
      <c r="X170" s="1">
        <f ca="1">IFERROR(IF('1.1 Alternativ A'!Y258&gt;=200,'2.1 Skjult ventetid person A'!X68,0),0)</f>
        <v>0</v>
      </c>
      <c r="Y170" s="1">
        <f ca="1">IFERROR(IF('1.1 Alternativ A'!Z258&gt;=200,'2.1 Skjult ventetid person A'!Y68,0),0)</f>
        <v>0</v>
      </c>
      <c r="Z170" s="1">
        <f ca="1">IFERROR(IF('1.1 Alternativ A'!AA258&gt;=200,'2.1 Skjult ventetid person A'!Z68,0),0)</f>
        <v>0</v>
      </c>
      <c r="AA170" s="1">
        <f ca="1">IFERROR(IF('1.1 Alternativ A'!AB258&gt;=200,'2.1 Skjult ventetid person A'!AA68,0),0)</f>
        <v>0</v>
      </c>
      <c r="AB170" s="1">
        <f ca="1">IFERROR(IF('1.1 Alternativ A'!AC258&gt;=200,'2.1 Skjult ventetid person A'!AB68,0),0)</f>
        <v>0</v>
      </c>
      <c r="AC170" s="1">
        <f ca="1">IFERROR(IF('1.1 Alternativ A'!AD258&gt;=200,'2.1 Skjult ventetid person A'!AC68,0),0)</f>
        <v>0</v>
      </c>
      <c r="AD170" s="1">
        <f ca="1">IFERROR(IF('1.1 Alternativ A'!AE258&gt;=200,'2.1 Skjult ventetid person A'!AD68,0),0)</f>
        <v>0</v>
      </c>
      <c r="AE170" s="1">
        <f ca="1">IFERROR(IF('1.1 Alternativ A'!AF258&gt;=200,'2.1 Skjult ventetid person A'!AE68,0),0)</f>
        <v>0</v>
      </c>
      <c r="AF170" s="1">
        <f ca="1">IFERROR(IF('1.1 Alternativ A'!AG258&gt;=200,'2.1 Skjult ventetid person A'!AF68,0),0)</f>
        <v>0</v>
      </c>
    </row>
    <row r="171" spans="2:32" x14ac:dyDescent="0.2">
      <c r="B171" s="1" t="str">
        <f ca="1">IF(OFFSET('1.1 Alternativ A'!$E$19,0,ROW()-ROW($B$148))&gt;0,OFFSET('1.1 Alternativ A'!$E$19,0,ROW()-ROW($B$148)),"")</f>
        <v/>
      </c>
      <c r="C171" s="1">
        <f ca="1">IFERROR(IF('1.1 Alternativ A'!D259&gt;=200,'2.1 Skjult ventetid person A'!C69,0),0)</f>
        <v>0</v>
      </c>
      <c r="D171" s="1">
        <f ca="1">IFERROR(IF('1.1 Alternativ A'!E259&gt;=200,'2.1 Skjult ventetid person A'!D69,0),0)</f>
        <v>0</v>
      </c>
      <c r="E171" s="1">
        <f ca="1">IFERROR(IF('1.1 Alternativ A'!F259&gt;=200,'2.1 Skjult ventetid person A'!E69,0),0)</f>
        <v>0</v>
      </c>
      <c r="F171" s="1">
        <f ca="1">IFERROR(IF('1.1 Alternativ A'!G259&gt;=200,'2.1 Skjult ventetid person A'!F69,0),0)</f>
        <v>0</v>
      </c>
      <c r="G171" s="1">
        <f ca="1">IFERROR(IF('1.1 Alternativ A'!H259&gt;=200,'2.1 Skjult ventetid person A'!G69,0),0)</f>
        <v>0</v>
      </c>
      <c r="H171" s="1">
        <f ca="1">IFERROR(IF('1.1 Alternativ A'!I259&gt;=200,'2.1 Skjult ventetid person A'!H69,0),0)</f>
        <v>0</v>
      </c>
      <c r="I171" s="1">
        <f ca="1">IFERROR(IF('1.1 Alternativ A'!J259&gt;=200,'2.1 Skjult ventetid person A'!I69,0),0)</f>
        <v>0</v>
      </c>
      <c r="J171" s="1">
        <f ca="1">IFERROR(IF('1.1 Alternativ A'!K259&gt;=200,'2.1 Skjult ventetid person A'!J69,0),0)</f>
        <v>0</v>
      </c>
      <c r="K171" s="1">
        <f ca="1">IFERROR(IF('1.1 Alternativ A'!L259&gt;=200,'2.1 Skjult ventetid person A'!K69,0),0)</f>
        <v>0</v>
      </c>
      <c r="L171" s="1">
        <f ca="1">IFERROR(IF('1.1 Alternativ A'!M259&gt;=200,'2.1 Skjult ventetid person A'!L69,0),0)</f>
        <v>0</v>
      </c>
      <c r="M171" s="1">
        <f ca="1">IFERROR(IF('1.1 Alternativ A'!N259&gt;=200,'2.1 Skjult ventetid person A'!M69,0),0)</f>
        <v>0</v>
      </c>
      <c r="N171" s="1">
        <f ca="1">IFERROR(IF('1.1 Alternativ A'!O259&gt;=200,'2.1 Skjult ventetid person A'!N69,0),0)</f>
        <v>0</v>
      </c>
      <c r="O171" s="1">
        <f ca="1">IFERROR(IF('1.1 Alternativ A'!P259&gt;=200,'2.1 Skjult ventetid person A'!O69,0),0)</f>
        <v>0</v>
      </c>
      <c r="P171" s="1">
        <f ca="1">IFERROR(IF('1.1 Alternativ A'!Q259&gt;=200,'2.1 Skjult ventetid person A'!P69,0),0)</f>
        <v>0</v>
      </c>
      <c r="Q171" s="1">
        <f ca="1">IFERROR(IF('1.1 Alternativ A'!R259&gt;=200,'2.1 Skjult ventetid person A'!Q69,0),0)</f>
        <v>0</v>
      </c>
      <c r="R171" s="1">
        <f ca="1">IFERROR(IF('1.1 Alternativ A'!S259&gt;=200,'2.1 Skjult ventetid person A'!R69,0),0)</f>
        <v>0</v>
      </c>
      <c r="S171" s="1">
        <f ca="1">IFERROR(IF('1.1 Alternativ A'!T259&gt;=200,'2.1 Skjult ventetid person A'!S69,0),0)</f>
        <v>0</v>
      </c>
      <c r="T171" s="1">
        <f ca="1">IFERROR(IF('1.1 Alternativ A'!U259&gt;=200,'2.1 Skjult ventetid person A'!T69,0),0)</f>
        <v>0</v>
      </c>
      <c r="U171" s="1">
        <f ca="1">IFERROR(IF('1.1 Alternativ A'!V259&gt;=200,'2.1 Skjult ventetid person A'!U69,0),0)</f>
        <v>0</v>
      </c>
      <c r="V171" s="1">
        <f ca="1">IFERROR(IF('1.1 Alternativ A'!W259&gt;=200,'2.1 Skjult ventetid person A'!V69,0),0)</f>
        <v>0</v>
      </c>
      <c r="W171" s="1">
        <f ca="1">IFERROR(IF('1.1 Alternativ A'!X259&gt;=200,'2.1 Skjult ventetid person A'!W69,0),0)</f>
        <v>0</v>
      </c>
      <c r="X171" s="1">
        <f ca="1">IFERROR(IF('1.1 Alternativ A'!Y259&gt;=200,'2.1 Skjult ventetid person A'!X69,0),0)</f>
        <v>0</v>
      </c>
      <c r="Y171" s="1">
        <f ca="1">IFERROR(IF('1.1 Alternativ A'!Z259&gt;=200,'2.1 Skjult ventetid person A'!Y69,0),0)</f>
        <v>0</v>
      </c>
      <c r="Z171" s="1">
        <f ca="1">IFERROR(IF('1.1 Alternativ A'!AA259&gt;=200,'2.1 Skjult ventetid person A'!Z69,0),0)</f>
        <v>0</v>
      </c>
      <c r="AA171" s="1">
        <f ca="1">IFERROR(IF('1.1 Alternativ A'!AB259&gt;=200,'2.1 Skjult ventetid person A'!AA69,0),0)</f>
        <v>0</v>
      </c>
      <c r="AB171" s="1">
        <f ca="1">IFERROR(IF('1.1 Alternativ A'!AC259&gt;=200,'2.1 Skjult ventetid person A'!AB69,0),0)</f>
        <v>0</v>
      </c>
      <c r="AC171" s="1">
        <f ca="1">IFERROR(IF('1.1 Alternativ A'!AD259&gt;=200,'2.1 Skjult ventetid person A'!AC69,0),0)</f>
        <v>0</v>
      </c>
      <c r="AD171" s="1">
        <f ca="1">IFERROR(IF('1.1 Alternativ A'!AE259&gt;=200,'2.1 Skjult ventetid person A'!AD69,0),0)</f>
        <v>0</v>
      </c>
      <c r="AE171" s="1">
        <f ca="1">IFERROR(IF('1.1 Alternativ A'!AF259&gt;=200,'2.1 Skjult ventetid person A'!AE69,0),0)</f>
        <v>0</v>
      </c>
      <c r="AF171" s="1">
        <f ca="1">IFERROR(IF('1.1 Alternativ A'!AG259&gt;=200,'2.1 Skjult ventetid person A'!AF69,0),0)</f>
        <v>0</v>
      </c>
    </row>
    <row r="172" spans="2:32" x14ac:dyDescent="0.2">
      <c r="B172" s="1" t="str">
        <f ca="1">IF(OFFSET('1.1 Alternativ A'!$E$19,0,ROW()-ROW($B$148))&gt;0,OFFSET('1.1 Alternativ A'!$E$19,0,ROW()-ROW($B$148)),"")</f>
        <v/>
      </c>
      <c r="C172" s="1">
        <f ca="1">IFERROR(IF('1.1 Alternativ A'!D260&gt;=200,'2.1 Skjult ventetid person A'!C70,0),0)</f>
        <v>0</v>
      </c>
      <c r="D172" s="1">
        <f ca="1">IFERROR(IF('1.1 Alternativ A'!E260&gt;=200,'2.1 Skjult ventetid person A'!D70,0),0)</f>
        <v>0</v>
      </c>
      <c r="E172" s="1">
        <f ca="1">IFERROR(IF('1.1 Alternativ A'!F260&gt;=200,'2.1 Skjult ventetid person A'!E70,0),0)</f>
        <v>0</v>
      </c>
      <c r="F172" s="1">
        <f ca="1">IFERROR(IF('1.1 Alternativ A'!G260&gt;=200,'2.1 Skjult ventetid person A'!F70,0),0)</f>
        <v>0</v>
      </c>
      <c r="G172" s="1">
        <f ca="1">IFERROR(IF('1.1 Alternativ A'!H260&gt;=200,'2.1 Skjult ventetid person A'!G70,0),0)</f>
        <v>0</v>
      </c>
      <c r="H172" s="1">
        <f ca="1">IFERROR(IF('1.1 Alternativ A'!I260&gt;=200,'2.1 Skjult ventetid person A'!H70,0),0)</f>
        <v>0</v>
      </c>
      <c r="I172" s="1">
        <f ca="1">IFERROR(IF('1.1 Alternativ A'!J260&gt;=200,'2.1 Skjult ventetid person A'!I70,0),0)</f>
        <v>0</v>
      </c>
      <c r="J172" s="1">
        <f ca="1">IFERROR(IF('1.1 Alternativ A'!K260&gt;=200,'2.1 Skjult ventetid person A'!J70,0),0)</f>
        <v>0</v>
      </c>
      <c r="K172" s="1">
        <f ca="1">IFERROR(IF('1.1 Alternativ A'!L260&gt;=200,'2.1 Skjult ventetid person A'!K70,0),0)</f>
        <v>0</v>
      </c>
      <c r="L172" s="1">
        <f ca="1">IFERROR(IF('1.1 Alternativ A'!M260&gt;=200,'2.1 Skjult ventetid person A'!L70,0),0)</f>
        <v>0</v>
      </c>
      <c r="M172" s="1">
        <f ca="1">IFERROR(IF('1.1 Alternativ A'!N260&gt;=200,'2.1 Skjult ventetid person A'!M70,0),0)</f>
        <v>0</v>
      </c>
      <c r="N172" s="1">
        <f ca="1">IFERROR(IF('1.1 Alternativ A'!O260&gt;=200,'2.1 Skjult ventetid person A'!N70,0),0)</f>
        <v>0</v>
      </c>
      <c r="O172" s="1">
        <f ca="1">IFERROR(IF('1.1 Alternativ A'!P260&gt;=200,'2.1 Skjult ventetid person A'!O70,0),0)</f>
        <v>0</v>
      </c>
      <c r="P172" s="1">
        <f ca="1">IFERROR(IF('1.1 Alternativ A'!Q260&gt;=200,'2.1 Skjult ventetid person A'!P70,0),0)</f>
        <v>0</v>
      </c>
      <c r="Q172" s="1">
        <f ca="1">IFERROR(IF('1.1 Alternativ A'!R260&gt;=200,'2.1 Skjult ventetid person A'!Q70,0),0)</f>
        <v>0</v>
      </c>
      <c r="R172" s="1">
        <f ca="1">IFERROR(IF('1.1 Alternativ A'!S260&gt;=200,'2.1 Skjult ventetid person A'!R70,0),0)</f>
        <v>0</v>
      </c>
      <c r="S172" s="1">
        <f ca="1">IFERROR(IF('1.1 Alternativ A'!T260&gt;=200,'2.1 Skjult ventetid person A'!S70,0),0)</f>
        <v>0</v>
      </c>
      <c r="T172" s="1">
        <f ca="1">IFERROR(IF('1.1 Alternativ A'!U260&gt;=200,'2.1 Skjult ventetid person A'!T70,0),0)</f>
        <v>0</v>
      </c>
      <c r="U172" s="1">
        <f ca="1">IFERROR(IF('1.1 Alternativ A'!V260&gt;=200,'2.1 Skjult ventetid person A'!U70,0),0)</f>
        <v>0</v>
      </c>
      <c r="V172" s="1">
        <f ca="1">IFERROR(IF('1.1 Alternativ A'!W260&gt;=200,'2.1 Skjult ventetid person A'!V70,0),0)</f>
        <v>0</v>
      </c>
      <c r="W172" s="1">
        <f ca="1">IFERROR(IF('1.1 Alternativ A'!X260&gt;=200,'2.1 Skjult ventetid person A'!W70,0),0)</f>
        <v>0</v>
      </c>
      <c r="X172" s="1">
        <f ca="1">IFERROR(IF('1.1 Alternativ A'!Y260&gt;=200,'2.1 Skjult ventetid person A'!X70,0),0)</f>
        <v>0</v>
      </c>
      <c r="Y172" s="1">
        <f ca="1">IFERROR(IF('1.1 Alternativ A'!Z260&gt;=200,'2.1 Skjult ventetid person A'!Y70,0),0)</f>
        <v>0</v>
      </c>
      <c r="Z172" s="1">
        <f ca="1">IFERROR(IF('1.1 Alternativ A'!AA260&gt;=200,'2.1 Skjult ventetid person A'!Z70,0),0)</f>
        <v>0</v>
      </c>
      <c r="AA172" s="1">
        <f ca="1">IFERROR(IF('1.1 Alternativ A'!AB260&gt;=200,'2.1 Skjult ventetid person A'!AA70,0),0)</f>
        <v>0</v>
      </c>
      <c r="AB172" s="1">
        <f ca="1">IFERROR(IF('1.1 Alternativ A'!AC260&gt;=200,'2.1 Skjult ventetid person A'!AB70,0),0)</f>
        <v>0</v>
      </c>
      <c r="AC172" s="1">
        <f ca="1">IFERROR(IF('1.1 Alternativ A'!AD260&gt;=200,'2.1 Skjult ventetid person A'!AC70,0),0)</f>
        <v>0</v>
      </c>
      <c r="AD172" s="1">
        <f ca="1">IFERROR(IF('1.1 Alternativ A'!AE260&gt;=200,'2.1 Skjult ventetid person A'!AD70,0),0)</f>
        <v>0</v>
      </c>
      <c r="AE172" s="1">
        <f ca="1">IFERROR(IF('1.1 Alternativ A'!AF260&gt;=200,'2.1 Skjult ventetid person A'!AE70,0),0)</f>
        <v>0</v>
      </c>
      <c r="AF172" s="1">
        <f ca="1">IFERROR(IF('1.1 Alternativ A'!AG260&gt;=200,'2.1 Skjult ventetid person A'!AF70,0),0)</f>
        <v>0</v>
      </c>
    </row>
    <row r="173" spans="2:32" x14ac:dyDescent="0.2">
      <c r="B173" s="1" t="str">
        <f ca="1">IF(OFFSET('1.1 Alternativ A'!$E$19,0,ROW()-ROW($B$148))&gt;0,OFFSET('1.1 Alternativ A'!$E$19,0,ROW()-ROW($B$148)),"")</f>
        <v/>
      </c>
      <c r="C173" s="1">
        <f ca="1">IFERROR(IF('1.1 Alternativ A'!D261&gt;=200,'2.1 Skjult ventetid person A'!C71,0),0)</f>
        <v>0</v>
      </c>
      <c r="D173" s="1">
        <f ca="1">IFERROR(IF('1.1 Alternativ A'!E261&gt;=200,'2.1 Skjult ventetid person A'!D71,0),0)</f>
        <v>0</v>
      </c>
      <c r="E173" s="1">
        <f ca="1">IFERROR(IF('1.1 Alternativ A'!F261&gt;=200,'2.1 Skjult ventetid person A'!E71,0),0)</f>
        <v>0</v>
      </c>
      <c r="F173" s="1">
        <f ca="1">IFERROR(IF('1.1 Alternativ A'!G261&gt;=200,'2.1 Skjult ventetid person A'!F71,0),0)</f>
        <v>0</v>
      </c>
      <c r="G173" s="1">
        <f ca="1">IFERROR(IF('1.1 Alternativ A'!H261&gt;=200,'2.1 Skjult ventetid person A'!G71,0),0)</f>
        <v>0</v>
      </c>
      <c r="H173" s="1">
        <f ca="1">IFERROR(IF('1.1 Alternativ A'!I261&gt;=200,'2.1 Skjult ventetid person A'!H71,0),0)</f>
        <v>0</v>
      </c>
      <c r="I173" s="1">
        <f ca="1">IFERROR(IF('1.1 Alternativ A'!J261&gt;=200,'2.1 Skjult ventetid person A'!I71,0),0)</f>
        <v>0</v>
      </c>
      <c r="J173" s="1">
        <f ca="1">IFERROR(IF('1.1 Alternativ A'!K261&gt;=200,'2.1 Skjult ventetid person A'!J71,0),0)</f>
        <v>0</v>
      </c>
      <c r="K173" s="1">
        <f ca="1">IFERROR(IF('1.1 Alternativ A'!L261&gt;=200,'2.1 Skjult ventetid person A'!K71,0),0)</f>
        <v>0</v>
      </c>
      <c r="L173" s="1">
        <f ca="1">IFERROR(IF('1.1 Alternativ A'!M261&gt;=200,'2.1 Skjult ventetid person A'!L71,0),0)</f>
        <v>0</v>
      </c>
      <c r="M173" s="1">
        <f ca="1">IFERROR(IF('1.1 Alternativ A'!N261&gt;=200,'2.1 Skjult ventetid person A'!M71,0),0)</f>
        <v>0</v>
      </c>
      <c r="N173" s="1">
        <f ca="1">IFERROR(IF('1.1 Alternativ A'!O261&gt;=200,'2.1 Skjult ventetid person A'!N71,0),0)</f>
        <v>0</v>
      </c>
      <c r="O173" s="1">
        <f ca="1">IFERROR(IF('1.1 Alternativ A'!P261&gt;=200,'2.1 Skjult ventetid person A'!O71,0),0)</f>
        <v>0</v>
      </c>
      <c r="P173" s="1">
        <f ca="1">IFERROR(IF('1.1 Alternativ A'!Q261&gt;=200,'2.1 Skjult ventetid person A'!P71,0),0)</f>
        <v>0</v>
      </c>
      <c r="Q173" s="1">
        <f ca="1">IFERROR(IF('1.1 Alternativ A'!R261&gt;=200,'2.1 Skjult ventetid person A'!Q71,0),0)</f>
        <v>0</v>
      </c>
      <c r="R173" s="1">
        <f ca="1">IFERROR(IF('1.1 Alternativ A'!S261&gt;=200,'2.1 Skjult ventetid person A'!R71,0),0)</f>
        <v>0</v>
      </c>
      <c r="S173" s="1">
        <f ca="1">IFERROR(IF('1.1 Alternativ A'!T261&gt;=200,'2.1 Skjult ventetid person A'!S71,0),0)</f>
        <v>0</v>
      </c>
      <c r="T173" s="1">
        <f ca="1">IFERROR(IF('1.1 Alternativ A'!U261&gt;=200,'2.1 Skjult ventetid person A'!T71,0),0)</f>
        <v>0</v>
      </c>
      <c r="U173" s="1">
        <f ca="1">IFERROR(IF('1.1 Alternativ A'!V261&gt;=200,'2.1 Skjult ventetid person A'!U71,0),0)</f>
        <v>0</v>
      </c>
      <c r="V173" s="1">
        <f ca="1">IFERROR(IF('1.1 Alternativ A'!W261&gt;=200,'2.1 Skjult ventetid person A'!V71,0),0)</f>
        <v>0</v>
      </c>
      <c r="W173" s="1">
        <f ca="1">IFERROR(IF('1.1 Alternativ A'!X261&gt;=200,'2.1 Skjult ventetid person A'!W71,0),0)</f>
        <v>0</v>
      </c>
      <c r="X173" s="1">
        <f ca="1">IFERROR(IF('1.1 Alternativ A'!Y261&gt;=200,'2.1 Skjult ventetid person A'!X71,0),0)</f>
        <v>0</v>
      </c>
      <c r="Y173" s="1">
        <f ca="1">IFERROR(IF('1.1 Alternativ A'!Z261&gt;=200,'2.1 Skjult ventetid person A'!Y71,0),0)</f>
        <v>0</v>
      </c>
      <c r="Z173" s="1">
        <f ca="1">IFERROR(IF('1.1 Alternativ A'!AA261&gt;=200,'2.1 Skjult ventetid person A'!Z71,0),0)</f>
        <v>0</v>
      </c>
      <c r="AA173" s="1">
        <f ca="1">IFERROR(IF('1.1 Alternativ A'!AB261&gt;=200,'2.1 Skjult ventetid person A'!AA71,0),0)</f>
        <v>0</v>
      </c>
      <c r="AB173" s="1">
        <f ca="1">IFERROR(IF('1.1 Alternativ A'!AC261&gt;=200,'2.1 Skjult ventetid person A'!AB71,0),0)</f>
        <v>0</v>
      </c>
      <c r="AC173" s="1">
        <f ca="1">IFERROR(IF('1.1 Alternativ A'!AD261&gt;=200,'2.1 Skjult ventetid person A'!AC71,0),0)</f>
        <v>0</v>
      </c>
      <c r="AD173" s="1">
        <f ca="1">IFERROR(IF('1.1 Alternativ A'!AE261&gt;=200,'2.1 Skjult ventetid person A'!AD71,0),0)</f>
        <v>0</v>
      </c>
      <c r="AE173" s="1">
        <f ca="1">IFERROR(IF('1.1 Alternativ A'!AF261&gt;=200,'2.1 Skjult ventetid person A'!AE71,0),0)</f>
        <v>0</v>
      </c>
      <c r="AF173" s="1">
        <f ca="1">IFERROR(IF('1.1 Alternativ A'!AG261&gt;=200,'2.1 Skjult ventetid person A'!AF71,0),0)</f>
        <v>0</v>
      </c>
    </row>
    <row r="174" spans="2:32" x14ac:dyDescent="0.2">
      <c r="B174" s="1" t="str">
        <f ca="1">IF(OFFSET('1.1 Alternativ A'!$E$19,0,ROW()-ROW($B$148))&gt;0,OFFSET('1.1 Alternativ A'!$E$19,0,ROW()-ROW($B$148)),"")</f>
        <v/>
      </c>
      <c r="C174" s="1">
        <f ca="1">IFERROR(IF('1.1 Alternativ A'!D262&gt;=200,'2.1 Skjult ventetid person A'!C72,0),0)</f>
        <v>0</v>
      </c>
      <c r="D174" s="1">
        <f ca="1">IFERROR(IF('1.1 Alternativ A'!E262&gt;=200,'2.1 Skjult ventetid person A'!D72,0),0)</f>
        <v>0</v>
      </c>
      <c r="E174" s="1">
        <f ca="1">IFERROR(IF('1.1 Alternativ A'!F262&gt;=200,'2.1 Skjult ventetid person A'!E72,0),0)</f>
        <v>0</v>
      </c>
      <c r="F174" s="1">
        <f ca="1">IFERROR(IF('1.1 Alternativ A'!G262&gt;=200,'2.1 Skjult ventetid person A'!F72,0),0)</f>
        <v>0</v>
      </c>
      <c r="G174" s="1">
        <f ca="1">IFERROR(IF('1.1 Alternativ A'!H262&gt;=200,'2.1 Skjult ventetid person A'!G72,0),0)</f>
        <v>0</v>
      </c>
      <c r="H174" s="1">
        <f ca="1">IFERROR(IF('1.1 Alternativ A'!I262&gt;=200,'2.1 Skjult ventetid person A'!H72,0),0)</f>
        <v>0</v>
      </c>
      <c r="I174" s="1">
        <f ca="1">IFERROR(IF('1.1 Alternativ A'!J262&gt;=200,'2.1 Skjult ventetid person A'!I72,0),0)</f>
        <v>0</v>
      </c>
      <c r="J174" s="1">
        <f ca="1">IFERROR(IF('1.1 Alternativ A'!K262&gt;=200,'2.1 Skjult ventetid person A'!J72,0),0)</f>
        <v>0</v>
      </c>
      <c r="K174" s="1">
        <f ca="1">IFERROR(IF('1.1 Alternativ A'!L262&gt;=200,'2.1 Skjult ventetid person A'!K72,0),0)</f>
        <v>0</v>
      </c>
      <c r="L174" s="1">
        <f ca="1">IFERROR(IF('1.1 Alternativ A'!M262&gt;=200,'2.1 Skjult ventetid person A'!L72,0),0)</f>
        <v>0</v>
      </c>
      <c r="M174" s="1">
        <f ca="1">IFERROR(IF('1.1 Alternativ A'!N262&gt;=200,'2.1 Skjult ventetid person A'!M72,0),0)</f>
        <v>0</v>
      </c>
      <c r="N174" s="1">
        <f ca="1">IFERROR(IF('1.1 Alternativ A'!O262&gt;=200,'2.1 Skjult ventetid person A'!N72,0),0)</f>
        <v>0</v>
      </c>
      <c r="O174" s="1">
        <f ca="1">IFERROR(IF('1.1 Alternativ A'!P262&gt;=200,'2.1 Skjult ventetid person A'!O72,0),0)</f>
        <v>0</v>
      </c>
      <c r="P174" s="1">
        <f ca="1">IFERROR(IF('1.1 Alternativ A'!Q262&gt;=200,'2.1 Skjult ventetid person A'!P72,0),0)</f>
        <v>0</v>
      </c>
      <c r="Q174" s="1">
        <f ca="1">IFERROR(IF('1.1 Alternativ A'!R262&gt;=200,'2.1 Skjult ventetid person A'!Q72,0),0)</f>
        <v>0</v>
      </c>
      <c r="R174" s="1">
        <f ca="1">IFERROR(IF('1.1 Alternativ A'!S262&gt;=200,'2.1 Skjult ventetid person A'!R72,0),0)</f>
        <v>0</v>
      </c>
      <c r="S174" s="1">
        <f ca="1">IFERROR(IF('1.1 Alternativ A'!T262&gt;=200,'2.1 Skjult ventetid person A'!S72,0),0)</f>
        <v>0</v>
      </c>
      <c r="T174" s="1">
        <f ca="1">IFERROR(IF('1.1 Alternativ A'!U262&gt;=200,'2.1 Skjult ventetid person A'!T72,0),0)</f>
        <v>0</v>
      </c>
      <c r="U174" s="1">
        <f ca="1">IFERROR(IF('1.1 Alternativ A'!V262&gt;=200,'2.1 Skjult ventetid person A'!U72,0),0)</f>
        <v>0</v>
      </c>
      <c r="V174" s="1">
        <f ca="1">IFERROR(IF('1.1 Alternativ A'!W262&gt;=200,'2.1 Skjult ventetid person A'!V72,0),0)</f>
        <v>0</v>
      </c>
      <c r="W174" s="1">
        <f ca="1">IFERROR(IF('1.1 Alternativ A'!X262&gt;=200,'2.1 Skjult ventetid person A'!W72,0),0)</f>
        <v>0</v>
      </c>
      <c r="X174" s="1">
        <f ca="1">IFERROR(IF('1.1 Alternativ A'!Y262&gt;=200,'2.1 Skjult ventetid person A'!X72,0),0)</f>
        <v>0</v>
      </c>
      <c r="Y174" s="1">
        <f ca="1">IFERROR(IF('1.1 Alternativ A'!Z262&gt;=200,'2.1 Skjult ventetid person A'!Y72,0),0)</f>
        <v>0</v>
      </c>
      <c r="Z174" s="1">
        <f ca="1">IFERROR(IF('1.1 Alternativ A'!AA262&gt;=200,'2.1 Skjult ventetid person A'!Z72,0),0)</f>
        <v>0</v>
      </c>
      <c r="AA174" s="1">
        <f ca="1">IFERROR(IF('1.1 Alternativ A'!AB262&gt;=200,'2.1 Skjult ventetid person A'!AA72,0),0)</f>
        <v>0</v>
      </c>
      <c r="AB174" s="1">
        <f ca="1">IFERROR(IF('1.1 Alternativ A'!AC262&gt;=200,'2.1 Skjult ventetid person A'!AB72,0),0)</f>
        <v>0</v>
      </c>
      <c r="AC174" s="1">
        <f ca="1">IFERROR(IF('1.1 Alternativ A'!AD262&gt;=200,'2.1 Skjult ventetid person A'!AC72,0),0)</f>
        <v>0</v>
      </c>
      <c r="AD174" s="1">
        <f ca="1">IFERROR(IF('1.1 Alternativ A'!AE262&gt;=200,'2.1 Skjult ventetid person A'!AD72,0),0)</f>
        <v>0</v>
      </c>
      <c r="AE174" s="1">
        <f ca="1">IFERROR(IF('1.1 Alternativ A'!AF262&gt;=200,'2.1 Skjult ventetid person A'!AE72,0),0)</f>
        <v>0</v>
      </c>
      <c r="AF174" s="1">
        <f ca="1">IFERROR(IF('1.1 Alternativ A'!AG262&gt;=200,'2.1 Skjult ventetid person A'!AF72,0),0)</f>
        <v>0</v>
      </c>
    </row>
    <row r="175" spans="2:32" x14ac:dyDescent="0.2">
      <c r="B175" s="1" t="str">
        <f ca="1">IF(OFFSET('1.1 Alternativ A'!$E$19,0,ROW()-ROW($B$148))&gt;0,OFFSET('1.1 Alternativ A'!$E$19,0,ROW()-ROW($B$148)),"")</f>
        <v/>
      </c>
      <c r="C175" s="1">
        <f ca="1">IFERROR(IF('1.1 Alternativ A'!D263&gt;=200,'2.1 Skjult ventetid person A'!C73,0),0)</f>
        <v>0</v>
      </c>
      <c r="D175" s="1">
        <f ca="1">IFERROR(IF('1.1 Alternativ A'!E263&gt;=200,'2.1 Skjult ventetid person A'!D73,0),0)</f>
        <v>0</v>
      </c>
      <c r="E175" s="1">
        <f ca="1">IFERROR(IF('1.1 Alternativ A'!F263&gt;=200,'2.1 Skjult ventetid person A'!E73,0),0)</f>
        <v>0</v>
      </c>
      <c r="F175" s="1">
        <f ca="1">IFERROR(IF('1.1 Alternativ A'!G263&gt;=200,'2.1 Skjult ventetid person A'!F73,0),0)</f>
        <v>0</v>
      </c>
      <c r="G175" s="1">
        <f ca="1">IFERROR(IF('1.1 Alternativ A'!H263&gt;=200,'2.1 Skjult ventetid person A'!G73,0),0)</f>
        <v>0</v>
      </c>
      <c r="H175" s="1">
        <f ca="1">IFERROR(IF('1.1 Alternativ A'!I263&gt;=200,'2.1 Skjult ventetid person A'!H73,0),0)</f>
        <v>0</v>
      </c>
      <c r="I175" s="1">
        <f ca="1">IFERROR(IF('1.1 Alternativ A'!J263&gt;=200,'2.1 Skjult ventetid person A'!I73,0),0)</f>
        <v>0</v>
      </c>
      <c r="J175" s="1">
        <f ca="1">IFERROR(IF('1.1 Alternativ A'!K263&gt;=200,'2.1 Skjult ventetid person A'!J73,0),0)</f>
        <v>0</v>
      </c>
      <c r="K175" s="1">
        <f ca="1">IFERROR(IF('1.1 Alternativ A'!L263&gt;=200,'2.1 Skjult ventetid person A'!K73,0),0)</f>
        <v>0</v>
      </c>
      <c r="L175" s="1">
        <f ca="1">IFERROR(IF('1.1 Alternativ A'!M263&gt;=200,'2.1 Skjult ventetid person A'!L73,0),0)</f>
        <v>0</v>
      </c>
      <c r="M175" s="1">
        <f ca="1">IFERROR(IF('1.1 Alternativ A'!N263&gt;=200,'2.1 Skjult ventetid person A'!M73,0),0)</f>
        <v>0</v>
      </c>
      <c r="N175" s="1">
        <f ca="1">IFERROR(IF('1.1 Alternativ A'!O263&gt;=200,'2.1 Skjult ventetid person A'!N73,0),0)</f>
        <v>0</v>
      </c>
      <c r="O175" s="1">
        <f ca="1">IFERROR(IF('1.1 Alternativ A'!P263&gt;=200,'2.1 Skjult ventetid person A'!O73,0),0)</f>
        <v>0</v>
      </c>
      <c r="P175" s="1">
        <f ca="1">IFERROR(IF('1.1 Alternativ A'!Q263&gt;=200,'2.1 Skjult ventetid person A'!P73,0),0)</f>
        <v>0</v>
      </c>
      <c r="Q175" s="1">
        <f ca="1">IFERROR(IF('1.1 Alternativ A'!R263&gt;=200,'2.1 Skjult ventetid person A'!Q73,0),0)</f>
        <v>0</v>
      </c>
      <c r="R175" s="1">
        <f ca="1">IFERROR(IF('1.1 Alternativ A'!S263&gt;=200,'2.1 Skjult ventetid person A'!R73,0),0)</f>
        <v>0</v>
      </c>
      <c r="S175" s="1">
        <f ca="1">IFERROR(IF('1.1 Alternativ A'!T263&gt;=200,'2.1 Skjult ventetid person A'!S73,0),0)</f>
        <v>0</v>
      </c>
      <c r="T175" s="1">
        <f ca="1">IFERROR(IF('1.1 Alternativ A'!U263&gt;=200,'2.1 Skjult ventetid person A'!T73,0),0)</f>
        <v>0</v>
      </c>
      <c r="U175" s="1">
        <f ca="1">IFERROR(IF('1.1 Alternativ A'!V263&gt;=200,'2.1 Skjult ventetid person A'!U73,0),0)</f>
        <v>0</v>
      </c>
      <c r="V175" s="1">
        <f ca="1">IFERROR(IF('1.1 Alternativ A'!W263&gt;=200,'2.1 Skjult ventetid person A'!V73,0),0)</f>
        <v>0</v>
      </c>
      <c r="W175" s="1">
        <f ca="1">IFERROR(IF('1.1 Alternativ A'!X263&gt;=200,'2.1 Skjult ventetid person A'!W73,0),0)</f>
        <v>0</v>
      </c>
      <c r="X175" s="1">
        <f ca="1">IFERROR(IF('1.1 Alternativ A'!Y263&gt;=200,'2.1 Skjult ventetid person A'!X73,0),0)</f>
        <v>0</v>
      </c>
      <c r="Y175" s="1">
        <f ca="1">IFERROR(IF('1.1 Alternativ A'!Z263&gt;=200,'2.1 Skjult ventetid person A'!Y73,0),0)</f>
        <v>0</v>
      </c>
      <c r="Z175" s="1">
        <f ca="1">IFERROR(IF('1.1 Alternativ A'!AA263&gt;=200,'2.1 Skjult ventetid person A'!Z73,0),0)</f>
        <v>0</v>
      </c>
      <c r="AA175" s="1">
        <f ca="1">IFERROR(IF('1.1 Alternativ A'!AB263&gt;=200,'2.1 Skjult ventetid person A'!AA73,0),0)</f>
        <v>0</v>
      </c>
      <c r="AB175" s="1">
        <f ca="1">IFERROR(IF('1.1 Alternativ A'!AC263&gt;=200,'2.1 Skjult ventetid person A'!AB73,0),0)</f>
        <v>0</v>
      </c>
      <c r="AC175" s="1">
        <f ca="1">IFERROR(IF('1.1 Alternativ A'!AD263&gt;=200,'2.1 Skjult ventetid person A'!AC73,0),0)</f>
        <v>0</v>
      </c>
      <c r="AD175" s="1">
        <f ca="1">IFERROR(IF('1.1 Alternativ A'!AE263&gt;=200,'2.1 Skjult ventetid person A'!AD73,0),0)</f>
        <v>0</v>
      </c>
      <c r="AE175" s="1">
        <f ca="1">IFERROR(IF('1.1 Alternativ A'!AF263&gt;=200,'2.1 Skjult ventetid person A'!AE73,0),0)</f>
        <v>0</v>
      </c>
      <c r="AF175" s="1">
        <f ca="1">IFERROR(IF('1.1 Alternativ A'!AG263&gt;=200,'2.1 Skjult ventetid person A'!AF73,0),0)</f>
        <v>0</v>
      </c>
    </row>
    <row r="176" spans="2:32" x14ac:dyDescent="0.2">
      <c r="B176" s="1" t="str">
        <f ca="1">IF(OFFSET('1.1 Alternativ A'!$E$19,0,ROW()-ROW($B$148))&gt;0,OFFSET('1.1 Alternativ A'!$E$19,0,ROW()-ROW($B$148)),"")</f>
        <v/>
      </c>
      <c r="C176" s="1">
        <f ca="1">IFERROR(IF('1.1 Alternativ A'!D264&gt;=200,'2.1 Skjult ventetid person A'!C74,0),0)</f>
        <v>0</v>
      </c>
      <c r="D176" s="1">
        <f ca="1">IFERROR(IF('1.1 Alternativ A'!E264&gt;=200,'2.1 Skjult ventetid person A'!D74,0),0)</f>
        <v>0</v>
      </c>
      <c r="E176" s="1">
        <f ca="1">IFERROR(IF('1.1 Alternativ A'!F264&gt;=200,'2.1 Skjult ventetid person A'!E74,0),0)</f>
        <v>0</v>
      </c>
      <c r="F176" s="1">
        <f ca="1">IFERROR(IF('1.1 Alternativ A'!G264&gt;=200,'2.1 Skjult ventetid person A'!F74,0),0)</f>
        <v>0</v>
      </c>
      <c r="G176" s="1">
        <f ca="1">IFERROR(IF('1.1 Alternativ A'!H264&gt;=200,'2.1 Skjult ventetid person A'!G74,0),0)</f>
        <v>0</v>
      </c>
      <c r="H176" s="1">
        <f ca="1">IFERROR(IF('1.1 Alternativ A'!I264&gt;=200,'2.1 Skjult ventetid person A'!H74,0),0)</f>
        <v>0</v>
      </c>
      <c r="I176" s="1">
        <f ca="1">IFERROR(IF('1.1 Alternativ A'!J264&gt;=200,'2.1 Skjult ventetid person A'!I74,0),0)</f>
        <v>0</v>
      </c>
      <c r="J176" s="1">
        <f ca="1">IFERROR(IF('1.1 Alternativ A'!K264&gt;=200,'2.1 Skjult ventetid person A'!J74,0),0)</f>
        <v>0</v>
      </c>
      <c r="K176" s="1">
        <f ca="1">IFERROR(IF('1.1 Alternativ A'!L264&gt;=200,'2.1 Skjult ventetid person A'!K74,0),0)</f>
        <v>0</v>
      </c>
      <c r="L176" s="1">
        <f ca="1">IFERROR(IF('1.1 Alternativ A'!M264&gt;=200,'2.1 Skjult ventetid person A'!L74,0),0)</f>
        <v>0</v>
      </c>
      <c r="M176" s="1">
        <f ca="1">IFERROR(IF('1.1 Alternativ A'!N264&gt;=200,'2.1 Skjult ventetid person A'!M74,0),0)</f>
        <v>0</v>
      </c>
      <c r="N176" s="1">
        <f ca="1">IFERROR(IF('1.1 Alternativ A'!O264&gt;=200,'2.1 Skjult ventetid person A'!N74,0),0)</f>
        <v>0</v>
      </c>
      <c r="O176" s="1">
        <f ca="1">IFERROR(IF('1.1 Alternativ A'!P264&gt;=200,'2.1 Skjult ventetid person A'!O74,0),0)</f>
        <v>0</v>
      </c>
      <c r="P176" s="1">
        <f ca="1">IFERROR(IF('1.1 Alternativ A'!Q264&gt;=200,'2.1 Skjult ventetid person A'!P74,0),0)</f>
        <v>0</v>
      </c>
      <c r="Q176" s="1">
        <f ca="1">IFERROR(IF('1.1 Alternativ A'!R264&gt;=200,'2.1 Skjult ventetid person A'!Q74,0),0)</f>
        <v>0</v>
      </c>
      <c r="R176" s="1">
        <f ca="1">IFERROR(IF('1.1 Alternativ A'!S264&gt;=200,'2.1 Skjult ventetid person A'!R74,0),0)</f>
        <v>0</v>
      </c>
      <c r="S176" s="1">
        <f ca="1">IFERROR(IF('1.1 Alternativ A'!T264&gt;=200,'2.1 Skjult ventetid person A'!S74,0),0)</f>
        <v>0</v>
      </c>
      <c r="T176" s="1">
        <f ca="1">IFERROR(IF('1.1 Alternativ A'!U264&gt;=200,'2.1 Skjult ventetid person A'!T74,0),0)</f>
        <v>0</v>
      </c>
      <c r="U176" s="1">
        <f ca="1">IFERROR(IF('1.1 Alternativ A'!V264&gt;=200,'2.1 Skjult ventetid person A'!U74,0),0)</f>
        <v>0</v>
      </c>
      <c r="V176" s="1">
        <f ca="1">IFERROR(IF('1.1 Alternativ A'!W264&gt;=200,'2.1 Skjult ventetid person A'!V74,0),0)</f>
        <v>0</v>
      </c>
      <c r="W176" s="1">
        <f ca="1">IFERROR(IF('1.1 Alternativ A'!X264&gt;=200,'2.1 Skjult ventetid person A'!W74,0),0)</f>
        <v>0</v>
      </c>
      <c r="X176" s="1">
        <f ca="1">IFERROR(IF('1.1 Alternativ A'!Y264&gt;=200,'2.1 Skjult ventetid person A'!X74,0),0)</f>
        <v>0</v>
      </c>
      <c r="Y176" s="1">
        <f ca="1">IFERROR(IF('1.1 Alternativ A'!Z264&gt;=200,'2.1 Skjult ventetid person A'!Y74,0),0)</f>
        <v>0</v>
      </c>
      <c r="Z176" s="1">
        <f ca="1">IFERROR(IF('1.1 Alternativ A'!AA264&gt;=200,'2.1 Skjult ventetid person A'!Z74,0),0)</f>
        <v>0</v>
      </c>
      <c r="AA176" s="1">
        <f ca="1">IFERROR(IF('1.1 Alternativ A'!AB264&gt;=200,'2.1 Skjult ventetid person A'!AA74,0),0)</f>
        <v>0</v>
      </c>
      <c r="AB176" s="1">
        <f ca="1">IFERROR(IF('1.1 Alternativ A'!AC264&gt;=200,'2.1 Skjult ventetid person A'!AB74,0),0)</f>
        <v>0</v>
      </c>
      <c r="AC176" s="1">
        <f ca="1">IFERROR(IF('1.1 Alternativ A'!AD264&gt;=200,'2.1 Skjult ventetid person A'!AC74,0),0)</f>
        <v>0</v>
      </c>
      <c r="AD176" s="1">
        <f ca="1">IFERROR(IF('1.1 Alternativ A'!AE264&gt;=200,'2.1 Skjult ventetid person A'!AD74,0),0)</f>
        <v>0</v>
      </c>
      <c r="AE176" s="1">
        <f ca="1">IFERROR(IF('1.1 Alternativ A'!AF264&gt;=200,'2.1 Skjult ventetid person A'!AE74,0),0)</f>
        <v>0</v>
      </c>
      <c r="AF176" s="1">
        <f ca="1">IFERROR(IF('1.1 Alternativ A'!AG264&gt;=200,'2.1 Skjult ventetid person A'!AF74,0),0)</f>
        <v>0</v>
      </c>
    </row>
    <row r="177" spans="2:32" x14ac:dyDescent="0.2">
      <c r="B177" s="1" t="str">
        <f ca="1">IF(OFFSET('1.1 Alternativ A'!$E$19,0,ROW()-ROW($B$148))&gt;0,OFFSET('1.1 Alternativ A'!$E$19,0,ROW()-ROW($B$148)),"")</f>
        <v/>
      </c>
      <c r="C177" s="1">
        <f ca="1">IFERROR(IF('1.1 Alternativ A'!D265&gt;=200,'2.1 Skjult ventetid person A'!C75,0),0)</f>
        <v>0</v>
      </c>
      <c r="D177" s="1">
        <f ca="1">IFERROR(IF('1.1 Alternativ A'!E265&gt;=200,'2.1 Skjult ventetid person A'!D75,0),0)</f>
        <v>0</v>
      </c>
      <c r="E177" s="1">
        <f ca="1">IFERROR(IF('1.1 Alternativ A'!F265&gt;=200,'2.1 Skjult ventetid person A'!E75,0),0)</f>
        <v>0</v>
      </c>
      <c r="F177" s="1">
        <f ca="1">IFERROR(IF('1.1 Alternativ A'!G265&gt;=200,'2.1 Skjult ventetid person A'!F75,0),0)</f>
        <v>0</v>
      </c>
      <c r="G177" s="1">
        <f ca="1">IFERROR(IF('1.1 Alternativ A'!H265&gt;=200,'2.1 Skjult ventetid person A'!G75,0),0)</f>
        <v>0</v>
      </c>
      <c r="H177" s="1">
        <f ca="1">IFERROR(IF('1.1 Alternativ A'!I265&gt;=200,'2.1 Skjult ventetid person A'!H75,0),0)</f>
        <v>0</v>
      </c>
      <c r="I177" s="1">
        <f ca="1">IFERROR(IF('1.1 Alternativ A'!J265&gt;=200,'2.1 Skjult ventetid person A'!I75,0),0)</f>
        <v>0</v>
      </c>
      <c r="J177" s="1">
        <f ca="1">IFERROR(IF('1.1 Alternativ A'!K265&gt;=200,'2.1 Skjult ventetid person A'!J75,0),0)</f>
        <v>0</v>
      </c>
      <c r="K177" s="1">
        <f ca="1">IFERROR(IF('1.1 Alternativ A'!L265&gt;=200,'2.1 Skjult ventetid person A'!K75,0),0)</f>
        <v>0</v>
      </c>
      <c r="L177" s="1">
        <f ca="1">IFERROR(IF('1.1 Alternativ A'!M265&gt;=200,'2.1 Skjult ventetid person A'!L75,0),0)</f>
        <v>0</v>
      </c>
      <c r="M177" s="1">
        <f ca="1">IFERROR(IF('1.1 Alternativ A'!N265&gt;=200,'2.1 Skjult ventetid person A'!M75,0),0)</f>
        <v>0</v>
      </c>
      <c r="N177" s="1">
        <f ca="1">IFERROR(IF('1.1 Alternativ A'!O265&gt;=200,'2.1 Skjult ventetid person A'!N75,0),0)</f>
        <v>0</v>
      </c>
      <c r="O177" s="1">
        <f ca="1">IFERROR(IF('1.1 Alternativ A'!P265&gt;=200,'2.1 Skjult ventetid person A'!O75,0),0)</f>
        <v>0</v>
      </c>
      <c r="P177" s="1">
        <f ca="1">IFERROR(IF('1.1 Alternativ A'!Q265&gt;=200,'2.1 Skjult ventetid person A'!P75,0),0)</f>
        <v>0</v>
      </c>
      <c r="Q177" s="1">
        <f ca="1">IFERROR(IF('1.1 Alternativ A'!R265&gt;=200,'2.1 Skjult ventetid person A'!Q75,0),0)</f>
        <v>0</v>
      </c>
      <c r="R177" s="1">
        <f ca="1">IFERROR(IF('1.1 Alternativ A'!S265&gt;=200,'2.1 Skjult ventetid person A'!R75,0),0)</f>
        <v>0</v>
      </c>
      <c r="S177" s="1">
        <f ca="1">IFERROR(IF('1.1 Alternativ A'!T265&gt;=200,'2.1 Skjult ventetid person A'!S75,0),0)</f>
        <v>0</v>
      </c>
      <c r="T177" s="1">
        <f ca="1">IFERROR(IF('1.1 Alternativ A'!U265&gt;=200,'2.1 Skjult ventetid person A'!T75,0),0)</f>
        <v>0</v>
      </c>
      <c r="U177" s="1">
        <f ca="1">IFERROR(IF('1.1 Alternativ A'!V265&gt;=200,'2.1 Skjult ventetid person A'!U75,0),0)</f>
        <v>0</v>
      </c>
      <c r="V177" s="1">
        <f ca="1">IFERROR(IF('1.1 Alternativ A'!W265&gt;=200,'2.1 Skjult ventetid person A'!V75,0),0)</f>
        <v>0</v>
      </c>
      <c r="W177" s="1">
        <f ca="1">IFERROR(IF('1.1 Alternativ A'!X265&gt;=200,'2.1 Skjult ventetid person A'!W75,0),0)</f>
        <v>0</v>
      </c>
      <c r="X177" s="1">
        <f ca="1">IFERROR(IF('1.1 Alternativ A'!Y265&gt;=200,'2.1 Skjult ventetid person A'!X75,0),0)</f>
        <v>0</v>
      </c>
      <c r="Y177" s="1">
        <f ca="1">IFERROR(IF('1.1 Alternativ A'!Z265&gt;=200,'2.1 Skjult ventetid person A'!Y75,0),0)</f>
        <v>0</v>
      </c>
      <c r="Z177" s="1">
        <f ca="1">IFERROR(IF('1.1 Alternativ A'!AA265&gt;=200,'2.1 Skjult ventetid person A'!Z75,0),0)</f>
        <v>0</v>
      </c>
      <c r="AA177" s="1">
        <f ca="1">IFERROR(IF('1.1 Alternativ A'!AB265&gt;=200,'2.1 Skjult ventetid person A'!AA75,0),0)</f>
        <v>0</v>
      </c>
      <c r="AB177" s="1">
        <f ca="1">IFERROR(IF('1.1 Alternativ A'!AC265&gt;=200,'2.1 Skjult ventetid person A'!AB75,0),0)</f>
        <v>0</v>
      </c>
      <c r="AC177" s="1">
        <f ca="1">IFERROR(IF('1.1 Alternativ A'!AD265&gt;=200,'2.1 Skjult ventetid person A'!AC75,0),0)</f>
        <v>0</v>
      </c>
      <c r="AD177" s="1">
        <f ca="1">IFERROR(IF('1.1 Alternativ A'!AE265&gt;=200,'2.1 Skjult ventetid person A'!AD75,0),0)</f>
        <v>0</v>
      </c>
      <c r="AE177" s="1">
        <f ca="1">IFERROR(IF('1.1 Alternativ A'!AF265&gt;=200,'2.1 Skjult ventetid person A'!AE75,0),0)</f>
        <v>0</v>
      </c>
      <c r="AF177" s="1">
        <f ca="1">IFERROR(IF('1.1 Alternativ A'!AG265&gt;=200,'2.1 Skjult ventetid person A'!AF75,0),0)</f>
        <v>0</v>
      </c>
    </row>
    <row r="178" spans="2:32" x14ac:dyDescent="0.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80" spans="2:32" x14ac:dyDescent="0.2">
      <c r="B180" s="46" t="s">
        <v>468</v>
      </c>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row>
    <row r="181" spans="2:32" x14ac:dyDescent="0.2">
      <c r="B181" s="1"/>
      <c r="C181" s="1" t="str">
        <f>IF('1.1 Alternativ A'!E19&gt;0,'1.1 Alternativ A'!E19,"")</f>
        <v/>
      </c>
      <c r="D181" s="1" t="str">
        <f>IF('1.1 Alternativ A'!F19&gt;0,'1.1 Alternativ A'!F19,"")</f>
        <v/>
      </c>
      <c r="E181" s="1" t="str">
        <f>IF('1.1 Alternativ A'!G19&gt;0,'1.1 Alternativ A'!G19,"")</f>
        <v/>
      </c>
      <c r="F181" s="1" t="str">
        <f>IF('1.1 Alternativ A'!H19&gt;0,'1.1 Alternativ A'!H19,"")</f>
        <v/>
      </c>
      <c r="G181" s="1" t="str">
        <f>IF('1.1 Alternativ A'!I19&gt;0,'1.1 Alternativ A'!I19,"")</f>
        <v/>
      </c>
      <c r="H181" s="1" t="str">
        <f>IF('1.1 Alternativ A'!J19&gt;0,'1.1 Alternativ A'!J19,"")</f>
        <v/>
      </c>
      <c r="I181" s="1" t="str">
        <f>IF('1.1 Alternativ A'!K19&gt;0,'1.1 Alternativ A'!K19,"")</f>
        <v/>
      </c>
      <c r="J181" s="1" t="str">
        <f>IF('1.1 Alternativ A'!L19&gt;0,'1.1 Alternativ A'!L19,"")</f>
        <v/>
      </c>
      <c r="K181" s="1" t="str">
        <f>IF('1.1 Alternativ A'!M19&gt;0,'1.1 Alternativ A'!M19,"")</f>
        <v/>
      </c>
      <c r="L181" s="1" t="str">
        <f>IF('1.1 Alternativ A'!N19&gt;0,'1.1 Alternativ A'!N19,"")</f>
        <v/>
      </c>
      <c r="M181" s="1" t="str">
        <f>IF('1.1 Alternativ A'!O19&gt;0,'1.1 Alternativ A'!O19,"")</f>
        <v/>
      </c>
      <c r="N181" s="1" t="str">
        <f>IF('1.1 Alternativ A'!P19&gt;0,'1.1 Alternativ A'!P19,"")</f>
        <v/>
      </c>
      <c r="O181" s="1" t="str">
        <f>IF('1.1 Alternativ A'!Q19&gt;0,'1.1 Alternativ A'!Q19,"")</f>
        <v/>
      </c>
      <c r="P181" s="1" t="str">
        <f>IF('1.1 Alternativ A'!R19&gt;0,'1.1 Alternativ A'!R19,"")</f>
        <v/>
      </c>
      <c r="Q181" s="1" t="str">
        <f>IF('1.1 Alternativ A'!S19&gt;0,'1.1 Alternativ A'!S19,"")</f>
        <v/>
      </c>
      <c r="R181" s="1" t="str">
        <f>IF('1.1 Alternativ A'!T19&gt;0,'1.1 Alternativ A'!T19,"")</f>
        <v/>
      </c>
      <c r="S181" s="1" t="str">
        <f>IF('1.1 Alternativ A'!U19&gt;0,'1.1 Alternativ A'!U19,"")</f>
        <v/>
      </c>
      <c r="T181" s="1" t="str">
        <f>IF('1.1 Alternativ A'!V19&gt;0,'1.1 Alternativ A'!V19,"")</f>
        <v/>
      </c>
      <c r="U181" s="1" t="str">
        <f>IF('1.1 Alternativ A'!W19&gt;0,'1.1 Alternativ A'!W19,"")</f>
        <v/>
      </c>
      <c r="V181" s="1" t="str">
        <f>IF('1.1 Alternativ A'!X19&gt;0,'1.1 Alternativ A'!X19,"")</f>
        <v/>
      </c>
      <c r="W181" s="1" t="str">
        <f>IF('1.1 Alternativ A'!Y19&gt;0,'1.1 Alternativ A'!Y19,"")</f>
        <v/>
      </c>
      <c r="X181" s="1" t="str">
        <f>IF('1.1 Alternativ A'!Z19&gt;0,'1.1 Alternativ A'!Z19,"")</f>
        <v/>
      </c>
      <c r="Y181" s="1" t="str">
        <f>IF('1.1 Alternativ A'!AA19&gt;0,'1.1 Alternativ A'!AA19,"")</f>
        <v/>
      </c>
      <c r="Z181" s="1" t="str">
        <f>IF('1.1 Alternativ A'!AB19&gt;0,'1.1 Alternativ A'!AB19,"")</f>
        <v/>
      </c>
      <c r="AA181" s="1" t="str">
        <f>IF('1.1 Alternativ A'!AC19&gt;0,'1.1 Alternativ A'!AC19,"")</f>
        <v/>
      </c>
      <c r="AB181" s="1" t="str">
        <f>IF('1.1 Alternativ A'!AD19&gt;0,'1.1 Alternativ A'!AD19,"")</f>
        <v/>
      </c>
      <c r="AC181" s="1" t="str">
        <f>IF('1.1 Alternativ A'!AE19&gt;0,'1.1 Alternativ A'!AE19,"")</f>
        <v/>
      </c>
      <c r="AD181" s="1" t="str">
        <f>IF('1.1 Alternativ A'!AF19&gt;0,'1.1 Alternativ A'!AF19,"")</f>
        <v/>
      </c>
      <c r="AE181" s="1" t="str">
        <f>IF('1.1 Alternativ A'!AG19&gt;0,'1.1 Alternativ A'!AG19,"")</f>
        <v/>
      </c>
      <c r="AF181" s="1" t="str">
        <f>IF('1.1 Alternativ A'!AH19&gt;0,'1.1 Alternativ A'!AH19,"")</f>
        <v/>
      </c>
    </row>
    <row r="182" spans="2:32" x14ac:dyDescent="0.2">
      <c r="B182" s="1" t="str">
        <f ca="1">IF(OFFSET('1.1 Alternativ A'!$E$19,0,ROW()-ROW($B$182))&gt;0,OFFSET('1.1 Alternativ A'!$E$19,0,ROW()-ROW($B$182)),"")</f>
        <v/>
      </c>
      <c r="C182" s="1">
        <f ca="1">IFERROR('2.1 Skjult ventetid person A'!C12/60*IF('1.1 Alternativ A'!D236&lt;70,$C$4,IF('1.1 Alternativ A'!D236&gt;=200,$C$6,$C$5)),"")</f>
        <v>0</v>
      </c>
      <c r="D182" s="1">
        <f ca="1">IFERROR('2.1 Skjult ventetid person A'!D12/60*IF('1.1 Alternativ A'!E236&lt;70,$C$4,IF('1.1 Alternativ A'!E236&gt;=200,$C$6,$C$5)),"")</f>
        <v>0</v>
      </c>
      <c r="E182" s="1">
        <f ca="1">IFERROR('2.1 Skjult ventetid person A'!E12/60*IF('1.1 Alternativ A'!F236&lt;70,$C$4,IF('1.1 Alternativ A'!F236&gt;=200,$C$6,$C$5)),"")</f>
        <v>0</v>
      </c>
      <c r="F182" s="1">
        <f ca="1">IFERROR('2.1 Skjult ventetid person A'!F12/60*IF('1.1 Alternativ A'!G236&lt;70,$C$4,IF('1.1 Alternativ A'!G236&gt;=200,$C$6,$C$5)),"")</f>
        <v>0</v>
      </c>
      <c r="G182" s="1">
        <f ca="1">IFERROR('2.1 Skjult ventetid person A'!G12/60*IF('1.1 Alternativ A'!H236&lt;70,$C$4,IF('1.1 Alternativ A'!H236&gt;=200,$C$6,$C$5)),"")</f>
        <v>0</v>
      </c>
      <c r="H182" s="1">
        <f ca="1">IFERROR('2.1 Skjult ventetid person A'!H12/60*IF('1.1 Alternativ A'!I236&lt;70,$C$4,IF('1.1 Alternativ A'!I236&gt;=200,$C$6,$C$5)),"")</f>
        <v>0</v>
      </c>
      <c r="I182" s="1">
        <f ca="1">IFERROR('2.1 Skjult ventetid person A'!I12/60*IF('1.1 Alternativ A'!J236&lt;70,$C$4,IF('1.1 Alternativ A'!J236&gt;=200,$C$6,$C$5)),"")</f>
        <v>0</v>
      </c>
      <c r="J182" s="1">
        <f ca="1">IFERROR('2.1 Skjult ventetid person A'!J12/60*IF('1.1 Alternativ A'!K236&lt;70,$C$4,IF('1.1 Alternativ A'!K236&gt;=200,$C$6,$C$5)),"")</f>
        <v>0</v>
      </c>
      <c r="K182" s="1">
        <f ca="1">IFERROR('2.1 Skjult ventetid person A'!K12/60*IF('1.1 Alternativ A'!L236&lt;70,$C$4,IF('1.1 Alternativ A'!L236&gt;=200,$C$6,$C$5)),"")</f>
        <v>0</v>
      </c>
      <c r="L182" s="1">
        <f ca="1">IFERROR('2.1 Skjult ventetid person A'!L12/60*IF('1.1 Alternativ A'!M236&lt;70,$C$4,IF('1.1 Alternativ A'!M236&gt;=200,$C$6,$C$5)),"")</f>
        <v>0</v>
      </c>
      <c r="M182" s="1">
        <f ca="1">IFERROR('2.1 Skjult ventetid person A'!M12/60*IF('1.1 Alternativ A'!N236&lt;70,$C$4,IF('1.1 Alternativ A'!N236&gt;=200,$C$6,$C$5)),"")</f>
        <v>0</v>
      </c>
      <c r="N182" s="1">
        <f ca="1">IFERROR('2.1 Skjult ventetid person A'!N12/60*IF('1.1 Alternativ A'!O236&lt;70,$C$4,IF('1.1 Alternativ A'!O236&gt;=200,$C$6,$C$5)),"")</f>
        <v>0</v>
      </c>
      <c r="O182" s="1">
        <f ca="1">IFERROR('2.1 Skjult ventetid person A'!O12/60*IF('1.1 Alternativ A'!P236&lt;70,$C$4,IF('1.1 Alternativ A'!P236&gt;=200,$C$6,$C$5)),"")</f>
        <v>0</v>
      </c>
      <c r="P182" s="1">
        <f ca="1">IFERROR('2.1 Skjult ventetid person A'!P12/60*IF('1.1 Alternativ A'!Q236&lt;70,$C$4,IF('1.1 Alternativ A'!Q236&gt;=200,$C$6,$C$5)),"")</f>
        <v>0</v>
      </c>
      <c r="Q182" s="1">
        <f ca="1">IFERROR('2.1 Skjult ventetid person A'!Q12/60*IF('1.1 Alternativ A'!R236&lt;70,$C$4,IF('1.1 Alternativ A'!R236&gt;=200,$C$6,$C$5)),"")</f>
        <v>0</v>
      </c>
      <c r="R182" s="1">
        <f ca="1">IFERROR('2.1 Skjult ventetid person A'!R12/60*IF('1.1 Alternativ A'!S236&lt;70,$C$4,IF('1.1 Alternativ A'!S236&gt;=200,$C$6,$C$5)),"")</f>
        <v>0</v>
      </c>
      <c r="S182" s="1">
        <f ca="1">IFERROR('2.1 Skjult ventetid person A'!S12/60*IF('1.1 Alternativ A'!T236&lt;70,$C$4,IF('1.1 Alternativ A'!T236&gt;=200,$C$6,$C$5)),"")</f>
        <v>0</v>
      </c>
      <c r="T182" s="1">
        <f ca="1">IFERROR('2.1 Skjult ventetid person A'!T12/60*IF('1.1 Alternativ A'!U236&lt;70,$C$4,IF('1.1 Alternativ A'!U236&gt;=200,$C$6,$C$5)),"")</f>
        <v>0</v>
      </c>
      <c r="U182" s="1">
        <f ca="1">IFERROR('2.1 Skjult ventetid person A'!U12/60*IF('1.1 Alternativ A'!V236&lt;70,$C$4,IF('1.1 Alternativ A'!V236&gt;=200,$C$6,$C$5)),"")</f>
        <v>0</v>
      </c>
      <c r="V182" s="1">
        <f ca="1">IFERROR('2.1 Skjult ventetid person A'!V12/60*IF('1.1 Alternativ A'!W236&lt;70,$C$4,IF('1.1 Alternativ A'!W236&gt;=200,$C$6,$C$5)),"")</f>
        <v>0</v>
      </c>
      <c r="W182" s="1">
        <f ca="1">IFERROR('2.1 Skjult ventetid person A'!W12/60*IF('1.1 Alternativ A'!X236&lt;70,$C$4,IF('1.1 Alternativ A'!X236&gt;=200,$C$6,$C$5)),"")</f>
        <v>0</v>
      </c>
      <c r="X182" s="1">
        <f ca="1">IFERROR('2.1 Skjult ventetid person A'!X12/60*IF('1.1 Alternativ A'!Y236&lt;70,$C$4,IF('1.1 Alternativ A'!Y236&gt;=200,$C$6,$C$5)),"")</f>
        <v>0</v>
      </c>
      <c r="Y182" s="1">
        <f ca="1">IFERROR('2.1 Skjult ventetid person A'!Y12/60*IF('1.1 Alternativ A'!Z236&lt;70,$C$4,IF('1.1 Alternativ A'!Z236&gt;=200,$C$6,$C$5)),"")</f>
        <v>0</v>
      </c>
      <c r="Z182" s="1">
        <f ca="1">IFERROR('2.1 Skjult ventetid person A'!Z12/60*IF('1.1 Alternativ A'!AA236&lt;70,$C$4,IF('1.1 Alternativ A'!AA236&gt;=200,$C$6,$C$5)),"")</f>
        <v>0</v>
      </c>
      <c r="AA182" s="1">
        <f ca="1">IFERROR('2.1 Skjult ventetid person A'!AA12/60*IF('1.1 Alternativ A'!AB236&lt;70,$C$4,IF('1.1 Alternativ A'!AB236&gt;=200,$C$6,$C$5)),"")</f>
        <v>0</v>
      </c>
      <c r="AB182" s="1">
        <f ca="1">IFERROR('2.1 Skjult ventetid person A'!AB12/60*IF('1.1 Alternativ A'!AC236&lt;70,$C$4,IF('1.1 Alternativ A'!AC236&gt;=200,$C$6,$C$5)),"")</f>
        <v>0</v>
      </c>
      <c r="AC182" s="1">
        <f ca="1">IFERROR('2.1 Skjult ventetid person A'!AC12/60*IF('1.1 Alternativ A'!AD236&lt;70,$C$4,IF('1.1 Alternativ A'!AD236&gt;=200,$C$6,$C$5)),"")</f>
        <v>0</v>
      </c>
      <c r="AD182" s="1">
        <f ca="1">IFERROR('2.1 Skjult ventetid person A'!AD12/60*IF('1.1 Alternativ A'!AE236&lt;70,$C$4,IF('1.1 Alternativ A'!AE236&gt;=200,$C$6,$C$5)),"")</f>
        <v>0</v>
      </c>
      <c r="AE182" s="1">
        <f ca="1">IFERROR('2.1 Skjult ventetid person A'!AE12/60*IF('1.1 Alternativ A'!AF236&lt;70,$C$4,IF('1.1 Alternativ A'!AF236&gt;=200,$C$6,$C$5)),"")</f>
        <v>0</v>
      </c>
      <c r="AF182" s="1">
        <f ca="1">IFERROR('2.1 Skjult ventetid person A'!AF12/60*IF('1.1 Alternativ A'!AG236&lt;70,$C$4,IF('1.1 Alternativ A'!AG236&gt;=200,$C$6,$C$5)),"")</f>
        <v>0</v>
      </c>
    </row>
    <row r="183" spans="2:32" x14ac:dyDescent="0.2">
      <c r="B183" s="1" t="str">
        <f ca="1">IF(OFFSET('1.1 Alternativ A'!$E$19,0,ROW()-ROW($B$182))&gt;0,OFFSET('1.1 Alternativ A'!$E$19,0,ROW()-ROW($B$182)),"")</f>
        <v/>
      </c>
      <c r="C183" s="1">
        <f ca="1">IFERROR('2.1 Skjult ventetid person A'!C13/60*IF('1.1 Alternativ A'!D237&lt;70,$C$4,IF('1.1 Alternativ A'!D237&gt;=200,$C$6,$C$5)),"")</f>
        <v>0</v>
      </c>
      <c r="D183" s="1">
        <f ca="1">IFERROR('2.1 Skjult ventetid person A'!D13/60*IF('1.1 Alternativ A'!E237&lt;70,$C$4,IF('1.1 Alternativ A'!E237&gt;=200,$C$6,$C$5)),"")</f>
        <v>0</v>
      </c>
      <c r="E183" s="1">
        <f ca="1">IFERROR('2.1 Skjult ventetid person A'!E13/60*IF('1.1 Alternativ A'!F237&lt;70,$C$4,IF('1.1 Alternativ A'!F237&gt;=200,$C$6,$C$5)),"")</f>
        <v>0</v>
      </c>
      <c r="F183" s="1">
        <f ca="1">IFERROR('2.1 Skjult ventetid person A'!F13/60*IF('1.1 Alternativ A'!G237&lt;70,$C$4,IF('1.1 Alternativ A'!G237&gt;=200,$C$6,$C$5)),"")</f>
        <v>0</v>
      </c>
      <c r="G183" s="1">
        <f ca="1">IFERROR('2.1 Skjult ventetid person A'!G13/60*IF('1.1 Alternativ A'!H237&lt;70,$C$4,IF('1.1 Alternativ A'!H237&gt;=200,$C$6,$C$5)),"")</f>
        <v>0</v>
      </c>
      <c r="H183" s="1">
        <f ca="1">IFERROR('2.1 Skjult ventetid person A'!H13/60*IF('1.1 Alternativ A'!I237&lt;70,$C$4,IF('1.1 Alternativ A'!I237&gt;=200,$C$6,$C$5)),"")</f>
        <v>0</v>
      </c>
      <c r="I183" s="1">
        <f ca="1">IFERROR('2.1 Skjult ventetid person A'!I13/60*IF('1.1 Alternativ A'!J237&lt;70,$C$4,IF('1.1 Alternativ A'!J237&gt;=200,$C$6,$C$5)),"")</f>
        <v>0</v>
      </c>
      <c r="J183" s="1">
        <f ca="1">IFERROR('2.1 Skjult ventetid person A'!J13/60*IF('1.1 Alternativ A'!K237&lt;70,$C$4,IF('1.1 Alternativ A'!K237&gt;=200,$C$6,$C$5)),"")</f>
        <v>0</v>
      </c>
      <c r="K183" s="1">
        <f ca="1">IFERROR('2.1 Skjult ventetid person A'!K13/60*IF('1.1 Alternativ A'!L237&lt;70,$C$4,IF('1.1 Alternativ A'!L237&gt;=200,$C$6,$C$5)),"")</f>
        <v>0</v>
      </c>
      <c r="L183" s="1">
        <f ca="1">IFERROR('2.1 Skjult ventetid person A'!L13/60*IF('1.1 Alternativ A'!M237&lt;70,$C$4,IF('1.1 Alternativ A'!M237&gt;=200,$C$6,$C$5)),"")</f>
        <v>0</v>
      </c>
      <c r="M183" s="1">
        <f ca="1">IFERROR('2.1 Skjult ventetid person A'!M13/60*IF('1.1 Alternativ A'!N237&lt;70,$C$4,IF('1.1 Alternativ A'!N237&gt;=200,$C$6,$C$5)),"")</f>
        <v>0</v>
      </c>
      <c r="N183" s="1">
        <f ca="1">IFERROR('2.1 Skjult ventetid person A'!N13/60*IF('1.1 Alternativ A'!O237&lt;70,$C$4,IF('1.1 Alternativ A'!O237&gt;=200,$C$6,$C$5)),"")</f>
        <v>0</v>
      </c>
      <c r="O183" s="1">
        <f ca="1">IFERROR('2.1 Skjult ventetid person A'!O13/60*IF('1.1 Alternativ A'!P237&lt;70,$C$4,IF('1.1 Alternativ A'!P237&gt;=200,$C$6,$C$5)),"")</f>
        <v>0</v>
      </c>
      <c r="P183" s="1">
        <f ca="1">IFERROR('2.1 Skjult ventetid person A'!P13/60*IF('1.1 Alternativ A'!Q237&lt;70,$C$4,IF('1.1 Alternativ A'!Q237&gt;=200,$C$6,$C$5)),"")</f>
        <v>0</v>
      </c>
      <c r="Q183" s="1">
        <f ca="1">IFERROR('2.1 Skjult ventetid person A'!Q13/60*IF('1.1 Alternativ A'!R237&lt;70,$C$4,IF('1.1 Alternativ A'!R237&gt;=200,$C$6,$C$5)),"")</f>
        <v>0</v>
      </c>
      <c r="R183" s="1">
        <f ca="1">IFERROR('2.1 Skjult ventetid person A'!R13/60*IF('1.1 Alternativ A'!S237&lt;70,$C$4,IF('1.1 Alternativ A'!S237&gt;=200,$C$6,$C$5)),"")</f>
        <v>0</v>
      </c>
      <c r="S183" s="1">
        <f ca="1">IFERROR('2.1 Skjult ventetid person A'!S13/60*IF('1.1 Alternativ A'!T237&lt;70,$C$4,IF('1.1 Alternativ A'!T237&gt;=200,$C$6,$C$5)),"")</f>
        <v>0</v>
      </c>
      <c r="T183" s="1">
        <f ca="1">IFERROR('2.1 Skjult ventetid person A'!T13/60*IF('1.1 Alternativ A'!U237&lt;70,$C$4,IF('1.1 Alternativ A'!U237&gt;=200,$C$6,$C$5)),"")</f>
        <v>0</v>
      </c>
      <c r="U183" s="1">
        <f ca="1">IFERROR('2.1 Skjult ventetid person A'!U13/60*IF('1.1 Alternativ A'!V237&lt;70,$C$4,IF('1.1 Alternativ A'!V237&gt;=200,$C$6,$C$5)),"")</f>
        <v>0</v>
      </c>
      <c r="V183" s="1">
        <f ca="1">IFERROR('2.1 Skjult ventetid person A'!V13/60*IF('1.1 Alternativ A'!W237&lt;70,$C$4,IF('1.1 Alternativ A'!W237&gt;=200,$C$6,$C$5)),"")</f>
        <v>0</v>
      </c>
      <c r="W183" s="1">
        <f ca="1">IFERROR('2.1 Skjult ventetid person A'!W13/60*IF('1.1 Alternativ A'!X237&lt;70,$C$4,IF('1.1 Alternativ A'!X237&gt;=200,$C$6,$C$5)),"")</f>
        <v>0</v>
      </c>
      <c r="X183" s="1">
        <f ca="1">IFERROR('2.1 Skjult ventetid person A'!X13/60*IF('1.1 Alternativ A'!Y237&lt;70,$C$4,IF('1.1 Alternativ A'!Y237&gt;=200,$C$6,$C$5)),"")</f>
        <v>0</v>
      </c>
      <c r="Y183" s="1">
        <f ca="1">IFERROR('2.1 Skjult ventetid person A'!Y13/60*IF('1.1 Alternativ A'!Z237&lt;70,$C$4,IF('1.1 Alternativ A'!Z237&gt;=200,$C$6,$C$5)),"")</f>
        <v>0</v>
      </c>
      <c r="Z183" s="1">
        <f ca="1">IFERROR('2.1 Skjult ventetid person A'!Z13/60*IF('1.1 Alternativ A'!AA237&lt;70,$C$4,IF('1.1 Alternativ A'!AA237&gt;=200,$C$6,$C$5)),"")</f>
        <v>0</v>
      </c>
      <c r="AA183" s="1">
        <f ca="1">IFERROR('2.1 Skjult ventetid person A'!AA13/60*IF('1.1 Alternativ A'!AB237&lt;70,$C$4,IF('1.1 Alternativ A'!AB237&gt;=200,$C$6,$C$5)),"")</f>
        <v>0</v>
      </c>
      <c r="AB183" s="1">
        <f ca="1">IFERROR('2.1 Skjult ventetid person A'!AB13/60*IF('1.1 Alternativ A'!AC237&lt;70,$C$4,IF('1.1 Alternativ A'!AC237&gt;=200,$C$6,$C$5)),"")</f>
        <v>0</v>
      </c>
      <c r="AC183" s="1">
        <f ca="1">IFERROR('2.1 Skjult ventetid person A'!AC13/60*IF('1.1 Alternativ A'!AD237&lt;70,$C$4,IF('1.1 Alternativ A'!AD237&gt;=200,$C$6,$C$5)),"")</f>
        <v>0</v>
      </c>
      <c r="AD183" s="1">
        <f ca="1">IFERROR('2.1 Skjult ventetid person A'!AD13/60*IF('1.1 Alternativ A'!AE237&lt;70,$C$4,IF('1.1 Alternativ A'!AE237&gt;=200,$C$6,$C$5)),"")</f>
        <v>0</v>
      </c>
      <c r="AE183" s="1">
        <f ca="1">IFERROR('2.1 Skjult ventetid person A'!AE13/60*IF('1.1 Alternativ A'!AF237&lt;70,$C$4,IF('1.1 Alternativ A'!AF237&gt;=200,$C$6,$C$5)),"")</f>
        <v>0</v>
      </c>
      <c r="AF183" s="1">
        <f ca="1">IFERROR('2.1 Skjult ventetid person A'!AF13/60*IF('1.1 Alternativ A'!AG237&lt;70,$C$4,IF('1.1 Alternativ A'!AG237&gt;=200,$C$6,$C$5)),"")</f>
        <v>0</v>
      </c>
    </row>
    <row r="184" spans="2:32" x14ac:dyDescent="0.2">
      <c r="B184" s="1" t="str">
        <f ca="1">IF(OFFSET('1.1 Alternativ A'!$E$19,0,ROW()-ROW($B$182))&gt;0,OFFSET('1.1 Alternativ A'!$E$19,0,ROW()-ROW($B$182)),"")</f>
        <v/>
      </c>
      <c r="C184" s="1">
        <f ca="1">IFERROR('2.1 Skjult ventetid person A'!C14/60*IF('1.1 Alternativ A'!D238&lt;70,$C$4,IF('1.1 Alternativ A'!D238&gt;=200,$C$6,$C$5)),"")</f>
        <v>0</v>
      </c>
      <c r="D184" s="1">
        <f ca="1">IFERROR('2.1 Skjult ventetid person A'!D14/60*IF('1.1 Alternativ A'!E238&lt;70,$C$4,IF('1.1 Alternativ A'!E238&gt;=200,$C$6,$C$5)),"")</f>
        <v>0</v>
      </c>
      <c r="E184" s="1">
        <f ca="1">IFERROR('2.1 Skjult ventetid person A'!E14/60*IF('1.1 Alternativ A'!F238&lt;70,$C$4,IF('1.1 Alternativ A'!F238&gt;=200,$C$6,$C$5)),"")</f>
        <v>0</v>
      </c>
      <c r="F184" s="1">
        <f ca="1">IFERROR('2.1 Skjult ventetid person A'!F14/60*IF('1.1 Alternativ A'!G238&lt;70,$C$4,IF('1.1 Alternativ A'!G238&gt;=200,$C$6,$C$5)),"")</f>
        <v>0</v>
      </c>
      <c r="G184" s="1">
        <f ca="1">IFERROR('2.1 Skjult ventetid person A'!G14/60*IF('1.1 Alternativ A'!H238&lt;70,$C$4,IF('1.1 Alternativ A'!H238&gt;=200,$C$6,$C$5)),"")</f>
        <v>0</v>
      </c>
      <c r="H184" s="1">
        <f ca="1">IFERROR('2.1 Skjult ventetid person A'!H14/60*IF('1.1 Alternativ A'!I238&lt;70,$C$4,IF('1.1 Alternativ A'!I238&gt;=200,$C$6,$C$5)),"")</f>
        <v>0</v>
      </c>
      <c r="I184" s="1">
        <f ca="1">IFERROR('2.1 Skjult ventetid person A'!I14/60*IF('1.1 Alternativ A'!J238&lt;70,$C$4,IF('1.1 Alternativ A'!J238&gt;=200,$C$6,$C$5)),"")</f>
        <v>0</v>
      </c>
      <c r="J184" s="1">
        <f ca="1">IFERROR('2.1 Skjult ventetid person A'!J14/60*IF('1.1 Alternativ A'!K238&lt;70,$C$4,IF('1.1 Alternativ A'!K238&gt;=200,$C$6,$C$5)),"")</f>
        <v>0</v>
      </c>
      <c r="K184" s="1">
        <f ca="1">IFERROR('2.1 Skjult ventetid person A'!K14/60*IF('1.1 Alternativ A'!L238&lt;70,$C$4,IF('1.1 Alternativ A'!L238&gt;=200,$C$6,$C$5)),"")</f>
        <v>0</v>
      </c>
      <c r="L184" s="1">
        <f ca="1">IFERROR('2.1 Skjult ventetid person A'!L14/60*IF('1.1 Alternativ A'!M238&lt;70,$C$4,IF('1.1 Alternativ A'!M238&gt;=200,$C$6,$C$5)),"")</f>
        <v>0</v>
      </c>
      <c r="M184" s="1">
        <f ca="1">IFERROR('2.1 Skjult ventetid person A'!M14/60*IF('1.1 Alternativ A'!N238&lt;70,$C$4,IF('1.1 Alternativ A'!N238&gt;=200,$C$6,$C$5)),"")</f>
        <v>0</v>
      </c>
      <c r="N184" s="1">
        <f ca="1">IFERROR('2.1 Skjult ventetid person A'!N14/60*IF('1.1 Alternativ A'!O238&lt;70,$C$4,IF('1.1 Alternativ A'!O238&gt;=200,$C$6,$C$5)),"")</f>
        <v>0</v>
      </c>
      <c r="O184" s="1">
        <f ca="1">IFERROR('2.1 Skjult ventetid person A'!O14/60*IF('1.1 Alternativ A'!P238&lt;70,$C$4,IF('1.1 Alternativ A'!P238&gt;=200,$C$6,$C$5)),"")</f>
        <v>0</v>
      </c>
      <c r="P184" s="1">
        <f ca="1">IFERROR('2.1 Skjult ventetid person A'!P14/60*IF('1.1 Alternativ A'!Q238&lt;70,$C$4,IF('1.1 Alternativ A'!Q238&gt;=200,$C$6,$C$5)),"")</f>
        <v>0</v>
      </c>
      <c r="Q184" s="1">
        <f ca="1">IFERROR('2.1 Skjult ventetid person A'!Q14/60*IF('1.1 Alternativ A'!R238&lt;70,$C$4,IF('1.1 Alternativ A'!R238&gt;=200,$C$6,$C$5)),"")</f>
        <v>0</v>
      </c>
      <c r="R184" s="1">
        <f ca="1">IFERROR('2.1 Skjult ventetid person A'!R14/60*IF('1.1 Alternativ A'!S238&lt;70,$C$4,IF('1.1 Alternativ A'!S238&gt;=200,$C$6,$C$5)),"")</f>
        <v>0</v>
      </c>
      <c r="S184" s="1">
        <f ca="1">IFERROR('2.1 Skjult ventetid person A'!S14/60*IF('1.1 Alternativ A'!T238&lt;70,$C$4,IF('1.1 Alternativ A'!T238&gt;=200,$C$6,$C$5)),"")</f>
        <v>0</v>
      </c>
      <c r="T184" s="1">
        <f ca="1">IFERROR('2.1 Skjult ventetid person A'!T14/60*IF('1.1 Alternativ A'!U238&lt;70,$C$4,IF('1.1 Alternativ A'!U238&gt;=200,$C$6,$C$5)),"")</f>
        <v>0</v>
      </c>
      <c r="U184" s="1">
        <f ca="1">IFERROR('2.1 Skjult ventetid person A'!U14/60*IF('1.1 Alternativ A'!V238&lt;70,$C$4,IF('1.1 Alternativ A'!V238&gt;=200,$C$6,$C$5)),"")</f>
        <v>0</v>
      </c>
      <c r="V184" s="1">
        <f ca="1">IFERROR('2.1 Skjult ventetid person A'!V14/60*IF('1.1 Alternativ A'!W238&lt;70,$C$4,IF('1.1 Alternativ A'!W238&gt;=200,$C$6,$C$5)),"")</f>
        <v>0</v>
      </c>
      <c r="W184" s="1">
        <f ca="1">IFERROR('2.1 Skjult ventetid person A'!W14/60*IF('1.1 Alternativ A'!X238&lt;70,$C$4,IF('1.1 Alternativ A'!X238&gt;=200,$C$6,$C$5)),"")</f>
        <v>0</v>
      </c>
      <c r="X184" s="1">
        <f ca="1">IFERROR('2.1 Skjult ventetid person A'!X14/60*IF('1.1 Alternativ A'!Y238&lt;70,$C$4,IF('1.1 Alternativ A'!Y238&gt;=200,$C$6,$C$5)),"")</f>
        <v>0</v>
      </c>
      <c r="Y184" s="1">
        <f ca="1">IFERROR('2.1 Skjult ventetid person A'!Y14/60*IF('1.1 Alternativ A'!Z238&lt;70,$C$4,IF('1.1 Alternativ A'!Z238&gt;=200,$C$6,$C$5)),"")</f>
        <v>0</v>
      </c>
      <c r="Z184" s="1">
        <f ca="1">IFERROR('2.1 Skjult ventetid person A'!Z14/60*IF('1.1 Alternativ A'!AA238&lt;70,$C$4,IF('1.1 Alternativ A'!AA238&gt;=200,$C$6,$C$5)),"")</f>
        <v>0</v>
      </c>
      <c r="AA184" s="1">
        <f ca="1">IFERROR('2.1 Skjult ventetid person A'!AA14/60*IF('1.1 Alternativ A'!AB238&lt;70,$C$4,IF('1.1 Alternativ A'!AB238&gt;=200,$C$6,$C$5)),"")</f>
        <v>0</v>
      </c>
      <c r="AB184" s="1">
        <f ca="1">IFERROR('2.1 Skjult ventetid person A'!AB14/60*IF('1.1 Alternativ A'!AC238&lt;70,$C$4,IF('1.1 Alternativ A'!AC238&gt;=200,$C$6,$C$5)),"")</f>
        <v>0</v>
      </c>
      <c r="AC184" s="1">
        <f ca="1">IFERROR('2.1 Skjult ventetid person A'!AC14/60*IF('1.1 Alternativ A'!AD238&lt;70,$C$4,IF('1.1 Alternativ A'!AD238&gt;=200,$C$6,$C$5)),"")</f>
        <v>0</v>
      </c>
      <c r="AD184" s="1">
        <f ca="1">IFERROR('2.1 Skjult ventetid person A'!AD14/60*IF('1.1 Alternativ A'!AE238&lt;70,$C$4,IF('1.1 Alternativ A'!AE238&gt;=200,$C$6,$C$5)),"")</f>
        <v>0</v>
      </c>
      <c r="AE184" s="1">
        <f ca="1">IFERROR('2.1 Skjult ventetid person A'!AE14/60*IF('1.1 Alternativ A'!AF238&lt;70,$C$4,IF('1.1 Alternativ A'!AF238&gt;=200,$C$6,$C$5)),"")</f>
        <v>0</v>
      </c>
      <c r="AF184" s="1">
        <f ca="1">IFERROR('2.1 Skjult ventetid person A'!AF14/60*IF('1.1 Alternativ A'!AG238&lt;70,$C$4,IF('1.1 Alternativ A'!AG238&gt;=200,$C$6,$C$5)),"")</f>
        <v>0</v>
      </c>
    </row>
    <row r="185" spans="2:32" x14ac:dyDescent="0.2">
      <c r="B185" s="1" t="str">
        <f ca="1">IF(OFFSET('1.1 Alternativ A'!$E$19,0,ROW()-ROW($B$182))&gt;0,OFFSET('1.1 Alternativ A'!$E$19,0,ROW()-ROW($B$182)),"")</f>
        <v/>
      </c>
      <c r="C185" s="1">
        <f ca="1">IFERROR('2.1 Skjult ventetid person A'!C15/60*IF('1.1 Alternativ A'!D239&lt;70,$C$4,IF('1.1 Alternativ A'!D239&gt;=200,$C$6,$C$5)),"")</f>
        <v>0</v>
      </c>
      <c r="D185" s="1">
        <f ca="1">IFERROR('2.1 Skjult ventetid person A'!D15/60*IF('1.1 Alternativ A'!E239&lt;70,$C$4,IF('1.1 Alternativ A'!E239&gt;=200,$C$6,$C$5)),"")</f>
        <v>0</v>
      </c>
      <c r="E185" s="1">
        <f ca="1">IFERROR('2.1 Skjult ventetid person A'!E15/60*IF('1.1 Alternativ A'!F239&lt;70,$C$4,IF('1.1 Alternativ A'!F239&gt;=200,$C$6,$C$5)),"")</f>
        <v>0</v>
      </c>
      <c r="F185" s="1">
        <f ca="1">IFERROR('2.1 Skjult ventetid person A'!F15/60*IF('1.1 Alternativ A'!G239&lt;70,$C$4,IF('1.1 Alternativ A'!G239&gt;=200,$C$6,$C$5)),"")</f>
        <v>0</v>
      </c>
      <c r="G185" s="1">
        <f ca="1">IFERROR('2.1 Skjult ventetid person A'!G15/60*IF('1.1 Alternativ A'!H239&lt;70,$C$4,IF('1.1 Alternativ A'!H239&gt;=200,$C$6,$C$5)),"")</f>
        <v>0</v>
      </c>
      <c r="H185" s="1">
        <f ca="1">IFERROR('2.1 Skjult ventetid person A'!H15/60*IF('1.1 Alternativ A'!I239&lt;70,$C$4,IF('1.1 Alternativ A'!I239&gt;=200,$C$6,$C$5)),"")</f>
        <v>0</v>
      </c>
      <c r="I185" s="1">
        <f ca="1">IFERROR('2.1 Skjult ventetid person A'!I15/60*IF('1.1 Alternativ A'!J239&lt;70,$C$4,IF('1.1 Alternativ A'!J239&gt;=200,$C$6,$C$5)),"")</f>
        <v>0</v>
      </c>
      <c r="J185" s="1">
        <f ca="1">IFERROR('2.1 Skjult ventetid person A'!J15/60*IF('1.1 Alternativ A'!K239&lt;70,$C$4,IF('1.1 Alternativ A'!K239&gt;=200,$C$6,$C$5)),"")</f>
        <v>0</v>
      </c>
      <c r="K185" s="1">
        <f ca="1">IFERROR('2.1 Skjult ventetid person A'!K15/60*IF('1.1 Alternativ A'!L239&lt;70,$C$4,IF('1.1 Alternativ A'!L239&gt;=200,$C$6,$C$5)),"")</f>
        <v>0</v>
      </c>
      <c r="L185" s="1">
        <f ca="1">IFERROR('2.1 Skjult ventetid person A'!L15/60*IF('1.1 Alternativ A'!M239&lt;70,$C$4,IF('1.1 Alternativ A'!M239&gt;=200,$C$6,$C$5)),"")</f>
        <v>0</v>
      </c>
      <c r="M185" s="1">
        <f ca="1">IFERROR('2.1 Skjult ventetid person A'!M15/60*IF('1.1 Alternativ A'!N239&lt;70,$C$4,IF('1.1 Alternativ A'!N239&gt;=200,$C$6,$C$5)),"")</f>
        <v>0</v>
      </c>
      <c r="N185" s="1">
        <f ca="1">IFERROR('2.1 Skjult ventetid person A'!N15/60*IF('1.1 Alternativ A'!O239&lt;70,$C$4,IF('1.1 Alternativ A'!O239&gt;=200,$C$6,$C$5)),"")</f>
        <v>0</v>
      </c>
      <c r="O185" s="1">
        <f ca="1">IFERROR('2.1 Skjult ventetid person A'!O15/60*IF('1.1 Alternativ A'!P239&lt;70,$C$4,IF('1.1 Alternativ A'!P239&gt;=200,$C$6,$C$5)),"")</f>
        <v>0</v>
      </c>
      <c r="P185" s="1">
        <f ca="1">IFERROR('2.1 Skjult ventetid person A'!P15/60*IF('1.1 Alternativ A'!Q239&lt;70,$C$4,IF('1.1 Alternativ A'!Q239&gt;=200,$C$6,$C$5)),"")</f>
        <v>0</v>
      </c>
      <c r="Q185" s="1">
        <f ca="1">IFERROR('2.1 Skjult ventetid person A'!Q15/60*IF('1.1 Alternativ A'!R239&lt;70,$C$4,IF('1.1 Alternativ A'!R239&gt;=200,$C$6,$C$5)),"")</f>
        <v>0</v>
      </c>
      <c r="R185" s="1">
        <f ca="1">IFERROR('2.1 Skjult ventetid person A'!R15/60*IF('1.1 Alternativ A'!S239&lt;70,$C$4,IF('1.1 Alternativ A'!S239&gt;=200,$C$6,$C$5)),"")</f>
        <v>0</v>
      </c>
      <c r="S185" s="1">
        <f ca="1">IFERROR('2.1 Skjult ventetid person A'!S15/60*IF('1.1 Alternativ A'!T239&lt;70,$C$4,IF('1.1 Alternativ A'!T239&gt;=200,$C$6,$C$5)),"")</f>
        <v>0</v>
      </c>
      <c r="T185" s="1">
        <f ca="1">IFERROR('2.1 Skjult ventetid person A'!T15/60*IF('1.1 Alternativ A'!U239&lt;70,$C$4,IF('1.1 Alternativ A'!U239&gt;=200,$C$6,$C$5)),"")</f>
        <v>0</v>
      </c>
      <c r="U185" s="1">
        <f ca="1">IFERROR('2.1 Skjult ventetid person A'!U15/60*IF('1.1 Alternativ A'!V239&lt;70,$C$4,IF('1.1 Alternativ A'!V239&gt;=200,$C$6,$C$5)),"")</f>
        <v>0</v>
      </c>
      <c r="V185" s="1">
        <f ca="1">IFERROR('2.1 Skjult ventetid person A'!V15/60*IF('1.1 Alternativ A'!W239&lt;70,$C$4,IF('1.1 Alternativ A'!W239&gt;=200,$C$6,$C$5)),"")</f>
        <v>0</v>
      </c>
      <c r="W185" s="1">
        <f ca="1">IFERROR('2.1 Skjult ventetid person A'!W15/60*IF('1.1 Alternativ A'!X239&lt;70,$C$4,IF('1.1 Alternativ A'!X239&gt;=200,$C$6,$C$5)),"")</f>
        <v>0</v>
      </c>
      <c r="X185" s="1">
        <f ca="1">IFERROR('2.1 Skjult ventetid person A'!X15/60*IF('1.1 Alternativ A'!Y239&lt;70,$C$4,IF('1.1 Alternativ A'!Y239&gt;=200,$C$6,$C$5)),"")</f>
        <v>0</v>
      </c>
      <c r="Y185" s="1">
        <f ca="1">IFERROR('2.1 Skjult ventetid person A'!Y15/60*IF('1.1 Alternativ A'!Z239&lt;70,$C$4,IF('1.1 Alternativ A'!Z239&gt;=200,$C$6,$C$5)),"")</f>
        <v>0</v>
      </c>
      <c r="Z185" s="1">
        <f ca="1">IFERROR('2.1 Skjult ventetid person A'!Z15/60*IF('1.1 Alternativ A'!AA239&lt;70,$C$4,IF('1.1 Alternativ A'!AA239&gt;=200,$C$6,$C$5)),"")</f>
        <v>0</v>
      </c>
      <c r="AA185" s="1">
        <f ca="1">IFERROR('2.1 Skjult ventetid person A'!AA15/60*IF('1.1 Alternativ A'!AB239&lt;70,$C$4,IF('1.1 Alternativ A'!AB239&gt;=200,$C$6,$C$5)),"")</f>
        <v>0</v>
      </c>
      <c r="AB185" s="1">
        <f ca="1">IFERROR('2.1 Skjult ventetid person A'!AB15/60*IF('1.1 Alternativ A'!AC239&lt;70,$C$4,IF('1.1 Alternativ A'!AC239&gt;=200,$C$6,$C$5)),"")</f>
        <v>0</v>
      </c>
      <c r="AC185" s="1">
        <f ca="1">IFERROR('2.1 Skjult ventetid person A'!AC15/60*IF('1.1 Alternativ A'!AD239&lt;70,$C$4,IF('1.1 Alternativ A'!AD239&gt;=200,$C$6,$C$5)),"")</f>
        <v>0</v>
      </c>
      <c r="AD185" s="1">
        <f ca="1">IFERROR('2.1 Skjult ventetid person A'!AD15/60*IF('1.1 Alternativ A'!AE239&lt;70,$C$4,IF('1.1 Alternativ A'!AE239&gt;=200,$C$6,$C$5)),"")</f>
        <v>0</v>
      </c>
      <c r="AE185" s="1">
        <f ca="1">IFERROR('2.1 Skjult ventetid person A'!AE15/60*IF('1.1 Alternativ A'!AF239&lt;70,$C$4,IF('1.1 Alternativ A'!AF239&gt;=200,$C$6,$C$5)),"")</f>
        <v>0</v>
      </c>
      <c r="AF185" s="1">
        <f ca="1">IFERROR('2.1 Skjult ventetid person A'!AF15/60*IF('1.1 Alternativ A'!AG239&lt;70,$C$4,IF('1.1 Alternativ A'!AG239&gt;=200,$C$6,$C$5)),"")</f>
        <v>0</v>
      </c>
    </row>
    <row r="186" spans="2:32" x14ac:dyDescent="0.2">
      <c r="B186" s="1" t="str">
        <f ca="1">IF(OFFSET('1.1 Alternativ A'!$E$19,0,ROW()-ROW($B$182))&gt;0,OFFSET('1.1 Alternativ A'!$E$19,0,ROW()-ROW($B$182)),"")</f>
        <v/>
      </c>
      <c r="C186" s="1">
        <f ca="1">IFERROR('2.1 Skjult ventetid person A'!C16/60*IF('1.1 Alternativ A'!D240&lt;70,$C$4,IF('1.1 Alternativ A'!D240&gt;=200,$C$6,$C$5)),"")</f>
        <v>0</v>
      </c>
      <c r="D186" s="1">
        <f ca="1">IFERROR('2.1 Skjult ventetid person A'!D16/60*IF('1.1 Alternativ A'!E240&lt;70,$C$4,IF('1.1 Alternativ A'!E240&gt;=200,$C$6,$C$5)),"")</f>
        <v>0</v>
      </c>
      <c r="E186" s="1">
        <f ca="1">IFERROR('2.1 Skjult ventetid person A'!E16/60*IF('1.1 Alternativ A'!F240&lt;70,$C$4,IF('1.1 Alternativ A'!F240&gt;=200,$C$6,$C$5)),"")</f>
        <v>0</v>
      </c>
      <c r="F186" s="1">
        <f ca="1">IFERROR('2.1 Skjult ventetid person A'!F16/60*IF('1.1 Alternativ A'!G240&lt;70,$C$4,IF('1.1 Alternativ A'!G240&gt;=200,$C$6,$C$5)),"")</f>
        <v>0</v>
      </c>
      <c r="G186" s="1">
        <f ca="1">IFERROR('2.1 Skjult ventetid person A'!G16/60*IF('1.1 Alternativ A'!H240&lt;70,$C$4,IF('1.1 Alternativ A'!H240&gt;=200,$C$6,$C$5)),"")</f>
        <v>0</v>
      </c>
      <c r="H186" s="1">
        <f ca="1">IFERROR('2.1 Skjult ventetid person A'!H16/60*IF('1.1 Alternativ A'!I240&lt;70,$C$4,IF('1.1 Alternativ A'!I240&gt;=200,$C$6,$C$5)),"")</f>
        <v>0</v>
      </c>
      <c r="I186" s="1">
        <f ca="1">IFERROR('2.1 Skjult ventetid person A'!I16/60*IF('1.1 Alternativ A'!J240&lt;70,$C$4,IF('1.1 Alternativ A'!J240&gt;=200,$C$6,$C$5)),"")</f>
        <v>0</v>
      </c>
      <c r="J186" s="1">
        <f ca="1">IFERROR('2.1 Skjult ventetid person A'!J16/60*IF('1.1 Alternativ A'!K240&lt;70,$C$4,IF('1.1 Alternativ A'!K240&gt;=200,$C$6,$C$5)),"")</f>
        <v>0</v>
      </c>
      <c r="K186" s="1">
        <f ca="1">IFERROR('2.1 Skjult ventetid person A'!K16/60*IF('1.1 Alternativ A'!L240&lt;70,$C$4,IF('1.1 Alternativ A'!L240&gt;=200,$C$6,$C$5)),"")</f>
        <v>0</v>
      </c>
      <c r="L186" s="1">
        <f ca="1">IFERROR('2.1 Skjult ventetid person A'!L16/60*IF('1.1 Alternativ A'!M240&lt;70,$C$4,IF('1.1 Alternativ A'!M240&gt;=200,$C$6,$C$5)),"")</f>
        <v>0</v>
      </c>
      <c r="M186" s="1">
        <f ca="1">IFERROR('2.1 Skjult ventetid person A'!M16/60*IF('1.1 Alternativ A'!N240&lt;70,$C$4,IF('1.1 Alternativ A'!N240&gt;=200,$C$6,$C$5)),"")</f>
        <v>0</v>
      </c>
      <c r="N186" s="1">
        <f ca="1">IFERROR('2.1 Skjult ventetid person A'!N16/60*IF('1.1 Alternativ A'!O240&lt;70,$C$4,IF('1.1 Alternativ A'!O240&gt;=200,$C$6,$C$5)),"")</f>
        <v>0</v>
      </c>
      <c r="O186" s="1">
        <f ca="1">IFERROR('2.1 Skjult ventetid person A'!O16/60*IF('1.1 Alternativ A'!P240&lt;70,$C$4,IF('1.1 Alternativ A'!P240&gt;=200,$C$6,$C$5)),"")</f>
        <v>0</v>
      </c>
      <c r="P186" s="1">
        <f ca="1">IFERROR('2.1 Skjult ventetid person A'!P16/60*IF('1.1 Alternativ A'!Q240&lt;70,$C$4,IF('1.1 Alternativ A'!Q240&gt;=200,$C$6,$C$5)),"")</f>
        <v>0</v>
      </c>
      <c r="Q186" s="1">
        <f ca="1">IFERROR('2.1 Skjult ventetid person A'!Q16/60*IF('1.1 Alternativ A'!R240&lt;70,$C$4,IF('1.1 Alternativ A'!R240&gt;=200,$C$6,$C$5)),"")</f>
        <v>0</v>
      </c>
      <c r="R186" s="1">
        <f ca="1">IFERROR('2.1 Skjult ventetid person A'!R16/60*IF('1.1 Alternativ A'!S240&lt;70,$C$4,IF('1.1 Alternativ A'!S240&gt;=200,$C$6,$C$5)),"")</f>
        <v>0</v>
      </c>
      <c r="S186" s="1">
        <f ca="1">IFERROR('2.1 Skjult ventetid person A'!S16/60*IF('1.1 Alternativ A'!T240&lt;70,$C$4,IF('1.1 Alternativ A'!T240&gt;=200,$C$6,$C$5)),"")</f>
        <v>0</v>
      </c>
      <c r="T186" s="1">
        <f ca="1">IFERROR('2.1 Skjult ventetid person A'!T16/60*IF('1.1 Alternativ A'!U240&lt;70,$C$4,IF('1.1 Alternativ A'!U240&gt;=200,$C$6,$C$5)),"")</f>
        <v>0</v>
      </c>
      <c r="U186" s="1">
        <f ca="1">IFERROR('2.1 Skjult ventetid person A'!U16/60*IF('1.1 Alternativ A'!V240&lt;70,$C$4,IF('1.1 Alternativ A'!V240&gt;=200,$C$6,$C$5)),"")</f>
        <v>0</v>
      </c>
      <c r="V186" s="1">
        <f ca="1">IFERROR('2.1 Skjult ventetid person A'!V16/60*IF('1.1 Alternativ A'!W240&lt;70,$C$4,IF('1.1 Alternativ A'!W240&gt;=200,$C$6,$C$5)),"")</f>
        <v>0</v>
      </c>
      <c r="W186" s="1">
        <f ca="1">IFERROR('2.1 Skjult ventetid person A'!W16/60*IF('1.1 Alternativ A'!X240&lt;70,$C$4,IF('1.1 Alternativ A'!X240&gt;=200,$C$6,$C$5)),"")</f>
        <v>0</v>
      </c>
      <c r="X186" s="1">
        <f ca="1">IFERROR('2.1 Skjult ventetid person A'!X16/60*IF('1.1 Alternativ A'!Y240&lt;70,$C$4,IF('1.1 Alternativ A'!Y240&gt;=200,$C$6,$C$5)),"")</f>
        <v>0</v>
      </c>
      <c r="Y186" s="1">
        <f ca="1">IFERROR('2.1 Skjult ventetid person A'!Y16/60*IF('1.1 Alternativ A'!Z240&lt;70,$C$4,IF('1.1 Alternativ A'!Z240&gt;=200,$C$6,$C$5)),"")</f>
        <v>0</v>
      </c>
      <c r="Z186" s="1">
        <f ca="1">IFERROR('2.1 Skjult ventetid person A'!Z16/60*IF('1.1 Alternativ A'!AA240&lt;70,$C$4,IF('1.1 Alternativ A'!AA240&gt;=200,$C$6,$C$5)),"")</f>
        <v>0</v>
      </c>
      <c r="AA186" s="1">
        <f ca="1">IFERROR('2.1 Skjult ventetid person A'!AA16/60*IF('1.1 Alternativ A'!AB240&lt;70,$C$4,IF('1.1 Alternativ A'!AB240&gt;=200,$C$6,$C$5)),"")</f>
        <v>0</v>
      </c>
      <c r="AB186" s="1">
        <f ca="1">IFERROR('2.1 Skjult ventetid person A'!AB16/60*IF('1.1 Alternativ A'!AC240&lt;70,$C$4,IF('1.1 Alternativ A'!AC240&gt;=200,$C$6,$C$5)),"")</f>
        <v>0</v>
      </c>
      <c r="AC186" s="1">
        <f ca="1">IFERROR('2.1 Skjult ventetid person A'!AC16/60*IF('1.1 Alternativ A'!AD240&lt;70,$C$4,IF('1.1 Alternativ A'!AD240&gt;=200,$C$6,$C$5)),"")</f>
        <v>0</v>
      </c>
      <c r="AD186" s="1">
        <f ca="1">IFERROR('2.1 Skjult ventetid person A'!AD16/60*IF('1.1 Alternativ A'!AE240&lt;70,$C$4,IF('1.1 Alternativ A'!AE240&gt;=200,$C$6,$C$5)),"")</f>
        <v>0</v>
      </c>
      <c r="AE186" s="1">
        <f ca="1">IFERROR('2.1 Skjult ventetid person A'!AE16/60*IF('1.1 Alternativ A'!AF240&lt;70,$C$4,IF('1.1 Alternativ A'!AF240&gt;=200,$C$6,$C$5)),"")</f>
        <v>0</v>
      </c>
      <c r="AF186" s="1">
        <f ca="1">IFERROR('2.1 Skjult ventetid person A'!AF16/60*IF('1.1 Alternativ A'!AG240&lt;70,$C$4,IF('1.1 Alternativ A'!AG240&gt;=200,$C$6,$C$5)),"")</f>
        <v>0</v>
      </c>
    </row>
    <row r="187" spans="2:32" x14ac:dyDescent="0.2">
      <c r="B187" s="1" t="str">
        <f ca="1">IF(OFFSET('1.1 Alternativ A'!$E$19,0,ROW()-ROW($B$182))&gt;0,OFFSET('1.1 Alternativ A'!$E$19,0,ROW()-ROW($B$182)),"")</f>
        <v/>
      </c>
      <c r="C187" s="1">
        <f ca="1">IFERROR('2.1 Skjult ventetid person A'!C17/60*IF('1.1 Alternativ A'!D241&lt;70,$C$4,IF('1.1 Alternativ A'!D241&gt;=200,$C$6,$C$5)),"")</f>
        <v>0</v>
      </c>
      <c r="D187" s="1">
        <f ca="1">IFERROR('2.1 Skjult ventetid person A'!D17/60*IF('1.1 Alternativ A'!E241&lt;70,$C$4,IF('1.1 Alternativ A'!E241&gt;=200,$C$6,$C$5)),"")</f>
        <v>0</v>
      </c>
      <c r="E187" s="1">
        <f ca="1">IFERROR('2.1 Skjult ventetid person A'!E17/60*IF('1.1 Alternativ A'!F241&lt;70,$C$4,IF('1.1 Alternativ A'!F241&gt;=200,$C$6,$C$5)),"")</f>
        <v>0</v>
      </c>
      <c r="F187" s="1">
        <f ca="1">IFERROR('2.1 Skjult ventetid person A'!F17/60*IF('1.1 Alternativ A'!G241&lt;70,$C$4,IF('1.1 Alternativ A'!G241&gt;=200,$C$6,$C$5)),"")</f>
        <v>0</v>
      </c>
      <c r="G187" s="1">
        <f ca="1">IFERROR('2.1 Skjult ventetid person A'!G17/60*IF('1.1 Alternativ A'!H241&lt;70,$C$4,IF('1.1 Alternativ A'!H241&gt;=200,$C$6,$C$5)),"")</f>
        <v>0</v>
      </c>
      <c r="H187" s="1">
        <f ca="1">IFERROR('2.1 Skjult ventetid person A'!H17/60*IF('1.1 Alternativ A'!I241&lt;70,$C$4,IF('1.1 Alternativ A'!I241&gt;=200,$C$6,$C$5)),"")</f>
        <v>0</v>
      </c>
      <c r="I187" s="1">
        <f ca="1">IFERROR('2.1 Skjult ventetid person A'!I17/60*IF('1.1 Alternativ A'!J241&lt;70,$C$4,IF('1.1 Alternativ A'!J241&gt;=200,$C$6,$C$5)),"")</f>
        <v>0</v>
      </c>
      <c r="J187" s="1">
        <f ca="1">IFERROR('2.1 Skjult ventetid person A'!J17/60*IF('1.1 Alternativ A'!K241&lt;70,$C$4,IF('1.1 Alternativ A'!K241&gt;=200,$C$6,$C$5)),"")</f>
        <v>0</v>
      </c>
      <c r="K187" s="1">
        <f ca="1">IFERROR('2.1 Skjult ventetid person A'!K17/60*IF('1.1 Alternativ A'!L241&lt;70,$C$4,IF('1.1 Alternativ A'!L241&gt;=200,$C$6,$C$5)),"")</f>
        <v>0</v>
      </c>
      <c r="L187" s="1">
        <f ca="1">IFERROR('2.1 Skjult ventetid person A'!L17/60*IF('1.1 Alternativ A'!M241&lt;70,$C$4,IF('1.1 Alternativ A'!M241&gt;=200,$C$6,$C$5)),"")</f>
        <v>0</v>
      </c>
      <c r="M187" s="1">
        <f ca="1">IFERROR('2.1 Skjult ventetid person A'!M17/60*IF('1.1 Alternativ A'!N241&lt;70,$C$4,IF('1.1 Alternativ A'!N241&gt;=200,$C$6,$C$5)),"")</f>
        <v>0</v>
      </c>
      <c r="N187" s="1">
        <f ca="1">IFERROR('2.1 Skjult ventetid person A'!N17/60*IF('1.1 Alternativ A'!O241&lt;70,$C$4,IF('1.1 Alternativ A'!O241&gt;=200,$C$6,$C$5)),"")</f>
        <v>0</v>
      </c>
      <c r="O187" s="1">
        <f ca="1">IFERROR('2.1 Skjult ventetid person A'!O17/60*IF('1.1 Alternativ A'!P241&lt;70,$C$4,IF('1.1 Alternativ A'!P241&gt;=200,$C$6,$C$5)),"")</f>
        <v>0</v>
      </c>
      <c r="P187" s="1">
        <f ca="1">IFERROR('2.1 Skjult ventetid person A'!P17/60*IF('1.1 Alternativ A'!Q241&lt;70,$C$4,IF('1.1 Alternativ A'!Q241&gt;=200,$C$6,$C$5)),"")</f>
        <v>0</v>
      </c>
      <c r="Q187" s="1">
        <f ca="1">IFERROR('2.1 Skjult ventetid person A'!Q17/60*IF('1.1 Alternativ A'!R241&lt;70,$C$4,IF('1.1 Alternativ A'!R241&gt;=200,$C$6,$C$5)),"")</f>
        <v>0</v>
      </c>
      <c r="R187" s="1">
        <f ca="1">IFERROR('2.1 Skjult ventetid person A'!R17/60*IF('1.1 Alternativ A'!S241&lt;70,$C$4,IF('1.1 Alternativ A'!S241&gt;=200,$C$6,$C$5)),"")</f>
        <v>0</v>
      </c>
      <c r="S187" s="1">
        <f ca="1">IFERROR('2.1 Skjult ventetid person A'!S17/60*IF('1.1 Alternativ A'!T241&lt;70,$C$4,IF('1.1 Alternativ A'!T241&gt;=200,$C$6,$C$5)),"")</f>
        <v>0</v>
      </c>
      <c r="T187" s="1">
        <f ca="1">IFERROR('2.1 Skjult ventetid person A'!T17/60*IF('1.1 Alternativ A'!U241&lt;70,$C$4,IF('1.1 Alternativ A'!U241&gt;=200,$C$6,$C$5)),"")</f>
        <v>0</v>
      </c>
      <c r="U187" s="1">
        <f ca="1">IFERROR('2.1 Skjult ventetid person A'!U17/60*IF('1.1 Alternativ A'!V241&lt;70,$C$4,IF('1.1 Alternativ A'!V241&gt;=200,$C$6,$C$5)),"")</f>
        <v>0</v>
      </c>
      <c r="V187" s="1">
        <f ca="1">IFERROR('2.1 Skjult ventetid person A'!V17/60*IF('1.1 Alternativ A'!W241&lt;70,$C$4,IF('1.1 Alternativ A'!W241&gt;=200,$C$6,$C$5)),"")</f>
        <v>0</v>
      </c>
      <c r="W187" s="1">
        <f ca="1">IFERROR('2.1 Skjult ventetid person A'!W17/60*IF('1.1 Alternativ A'!X241&lt;70,$C$4,IF('1.1 Alternativ A'!X241&gt;=200,$C$6,$C$5)),"")</f>
        <v>0</v>
      </c>
      <c r="X187" s="1">
        <f ca="1">IFERROR('2.1 Skjult ventetid person A'!X17/60*IF('1.1 Alternativ A'!Y241&lt;70,$C$4,IF('1.1 Alternativ A'!Y241&gt;=200,$C$6,$C$5)),"")</f>
        <v>0</v>
      </c>
      <c r="Y187" s="1">
        <f ca="1">IFERROR('2.1 Skjult ventetid person A'!Y17/60*IF('1.1 Alternativ A'!Z241&lt;70,$C$4,IF('1.1 Alternativ A'!Z241&gt;=200,$C$6,$C$5)),"")</f>
        <v>0</v>
      </c>
      <c r="Z187" s="1">
        <f ca="1">IFERROR('2.1 Skjult ventetid person A'!Z17/60*IF('1.1 Alternativ A'!AA241&lt;70,$C$4,IF('1.1 Alternativ A'!AA241&gt;=200,$C$6,$C$5)),"")</f>
        <v>0</v>
      </c>
      <c r="AA187" s="1">
        <f ca="1">IFERROR('2.1 Skjult ventetid person A'!AA17/60*IF('1.1 Alternativ A'!AB241&lt;70,$C$4,IF('1.1 Alternativ A'!AB241&gt;=200,$C$6,$C$5)),"")</f>
        <v>0</v>
      </c>
      <c r="AB187" s="1">
        <f ca="1">IFERROR('2.1 Skjult ventetid person A'!AB17/60*IF('1.1 Alternativ A'!AC241&lt;70,$C$4,IF('1.1 Alternativ A'!AC241&gt;=200,$C$6,$C$5)),"")</f>
        <v>0</v>
      </c>
      <c r="AC187" s="1">
        <f ca="1">IFERROR('2.1 Skjult ventetid person A'!AC17/60*IF('1.1 Alternativ A'!AD241&lt;70,$C$4,IF('1.1 Alternativ A'!AD241&gt;=200,$C$6,$C$5)),"")</f>
        <v>0</v>
      </c>
      <c r="AD187" s="1">
        <f ca="1">IFERROR('2.1 Skjult ventetid person A'!AD17/60*IF('1.1 Alternativ A'!AE241&lt;70,$C$4,IF('1.1 Alternativ A'!AE241&gt;=200,$C$6,$C$5)),"")</f>
        <v>0</v>
      </c>
      <c r="AE187" s="1">
        <f ca="1">IFERROR('2.1 Skjult ventetid person A'!AE17/60*IF('1.1 Alternativ A'!AF241&lt;70,$C$4,IF('1.1 Alternativ A'!AF241&gt;=200,$C$6,$C$5)),"")</f>
        <v>0</v>
      </c>
      <c r="AF187" s="1">
        <f ca="1">IFERROR('2.1 Skjult ventetid person A'!AF17/60*IF('1.1 Alternativ A'!AG241&lt;70,$C$4,IF('1.1 Alternativ A'!AG241&gt;=200,$C$6,$C$5)),"")</f>
        <v>0</v>
      </c>
    </row>
    <row r="188" spans="2:32" x14ac:dyDescent="0.2">
      <c r="B188" s="1" t="str">
        <f ca="1">IF(OFFSET('1.1 Alternativ A'!$E$19,0,ROW()-ROW($B$182))&gt;0,OFFSET('1.1 Alternativ A'!$E$19,0,ROW()-ROW($B$182)),"")</f>
        <v/>
      </c>
      <c r="C188" s="1">
        <f ca="1">IFERROR('2.1 Skjult ventetid person A'!C18/60*IF('1.1 Alternativ A'!D242&lt;70,$C$4,IF('1.1 Alternativ A'!D242&gt;=200,$C$6,$C$5)),"")</f>
        <v>0</v>
      </c>
      <c r="D188" s="1">
        <f ca="1">IFERROR('2.1 Skjult ventetid person A'!D18/60*IF('1.1 Alternativ A'!E242&lt;70,$C$4,IF('1.1 Alternativ A'!E242&gt;=200,$C$6,$C$5)),"")</f>
        <v>0</v>
      </c>
      <c r="E188" s="1">
        <f ca="1">IFERROR('2.1 Skjult ventetid person A'!E18/60*IF('1.1 Alternativ A'!F242&lt;70,$C$4,IF('1.1 Alternativ A'!F242&gt;=200,$C$6,$C$5)),"")</f>
        <v>0</v>
      </c>
      <c r="F188" s="1">
        <f ca="1">IFERROR('2.1 Skjult ventetid person A'!F18/60*IF('1.1 Alternativ A'!G242&lt;70,$C$4,IF('1.1 Alternativ A'!G242&gt;=200,$C$6,$C$5)),"")</f>
        <v>0</v>
      </c>
      <c r="G188" s="1">
        <f ca="1">IFERROR('2.1 Skjult ventetid person A'!G18/60*IF('1.1 Alternativ A'!H242&lt;70,$C$4,IF('1.1 Alternativ A'!H242&gt;=200,$C$6,$C$5)),"")</f>
        <v>0</v>
      </c>
      <c r="H188" s="1">
        <f ca="1">IFERROR('2.1 Skjult ventetid person A'!H18/60*IF('1.1 Alternativ A'!I242&lt;70,$C$4,IF('1.1 Alternativ A'!I242&gt;=200,$C$6,$C$5)),"")</f>
        <v>0</v>
      </c>
      <c r="I188" s="1">
        <f ca="1">IFERROR('2.1 Skjult ventetid person A'!I18/60*IF('1.1 Alternativ A'!J242&lt;70,$C$4,IF('1.1 Alternativ A'!J242&gt;=200,$C$6,$C$5)),"")</f>
        <v>0</v>
      </c>
      <c r="J188" s="1">
        <f ca="1">IFERROR('2.1 Skjult ventetid person A'!J18/60*IF('1.1 Alternativ A'!K242&lt;70,$C$4,IF('1.1 Alternativ A'!K242&gt;=200,$C$6,$C$5)),"")</f>
        <v>0</v>
      </c>
      <c r="K188" s="1">
        <f ca="1">IFERROR('2.1 Skjult ventetid person A'!K18/60*IF('1.1 Alternativ A'!L242&lt;70,$C$4,IF('1.1 Alternativ A'!L242&gt;=200,$C$6,$C$5)),"")</f>
        <v>0</v>
      </c>
      <c r="L188" s="1">
        <f ca="1">IFERROR('2.1 Skjult ventetid person A'!L18/60*IF('1.1 Alternativ A'!M242&lt;70,$C$4,IF('1.1 Alternativ A'!M242&gt;=200,$C$6,$C$5)),"")</f>
        <v>0</v>
      </c>
      <c r="M188" s="1">
        <f ca="1">IFERROR('2.1 Skjult ventetid person A'!M18/60*IF('1.1 Alternativ A'!N242&lt;70,$C$4,IF('1.1 Alternativ A'!N242&gt;=200,$C$6,$C$5)),"")</f>
        <v>0</v>
      </c>
      <c r="N188" s="1">
        <f ca="1">IFERROR('2.1 Skjult ventetid person A'!N18/60*IF('1.1 Alternativ A'!O242&lt;70,$C$4,IF('1.1 Alternativ A'!O242&gt;=200,$C$6,$C$5)),"")</f>
        <v>0</v>
      </c>
      <c r="O188" s="1">
        <f ca="1">IFERROR('2.1 Skjult ventetid person A'!O18/60*IF('1.1 Alternativ A'!P242&lt;70,$C$4,IF('1.1 Alternativ A'!P242&gt;=200,$C$6,$C$5)),"")</f>
        <v>0</v>
      </c>
      <c r="P188" s="1">
        <f ca="1">IFERROR('2.1 Skjult ventetid person A'!P18/60*IF('1.1 Alternativ A'!Q242&lt;70,$C$4,IF('1.1 Alternativ A'!Q242&gt;=200,$C$6,$C$5)),"")</f>
        <v>0</v>
      </c>
      <c r="Q188" s="1">
        <f ca="1">IFERROR('2.1 Skjult ventetid person A'!Q18/60*IF('1.1 Alternativ A'!R242&lt;70,$C$4,IF('1.1 Alternativ A'!R242&gt;=200,$C$6,$C$5)),"")</f>
        <v>0</v>
      </c>
      <c r="R188" s="1">
        <f ca="1">IFERROR('2.1 Skjult ventetid person A'!R18/60*IF('1.1 Alternativ A'!S242&lt;70,$C$4,IF('1.1 Alternativ A'!S242&gt;=200,$C$6,$C$5)),"")</f>
        <v>0</v>
      </c>
      <c r="S188" s="1">
        <f ca="1">IFERROR('2.1 Skjult ventetid person A'!S18/60*IF('1.1 Alternativ A'!T242&lt;70,$C$4,IF('1.1 Alternativ A'!T242&gt;=200,$C$6,$C$5)),"")</f>
        <v>0</v>
      </c>
      <c r="T188" s="1">
        <f ca="1">IFERROR('2.1 Skjult ventetid person A'!T18/60*IF('1.1 Alternativ A'!U242&lt;70,$C$4,IF('1.1 Alternativ A'!U242&gt;=200,$C$6,$C$5)),"")</f>
        <v>0</v>
      </c>
      <c r="U188" s="1">
        <f ca="1">IFERROR('2.1 Skjult ventetid person A'!U18/60*IF('1.1 Alternativ A'!V242&lt;70,$C$4,IF('1.1 Alternativ A'!V242&gt;=200,$C$6,$C$5)),"")</f>
        <v>0</v>
      </c>
      <c r="V188" s="1">
        <f ca="1">IFERROR('2.1 Skjult ventetid person A'!V18/60*IF('1.1 Alternativ A'!W242&lt;70,$C$4,IF('1.1 Alternativ A'!W242&gt;=200,$C$6,$C$5)),"")</f>
        <v>0</v>
      </c>
      <c r="W188" s="1">
        <f ca="1">IFERROR('2.1 Skjult ventetid person A'!W18/60*IF('1.1 Alternativ A'!X242&lt;70,$C$4,IF('1.1 Alternativ A'!X242&gt;=200,$C$6,$C$5)),"")</f>
        <v>0</v>
      </c>
      <c r="X188" s="1">
        <f ca="1">IFERROR('2.1 Skjult ventetid person A'!X18/60*IF('1.1 Alternativ A'!Y242&lt;70,$C$4,IF('1.1 Alternativ A'!Y242&gt;=200,$C$6,$C$5)),"")</f>
        <v>0</v>
      </c>
      <c r="Y188" s="1">
        <f ca="1">IFERROR('2.1 Skjult ventetid person A'!Y18/60*IF('1.1 Alternativ A'!Z242&lt;70,$C$4,IF('1.1 Alternativ A'!Z242&gt;=200,$C$6,$C$5)),"")</f>
        <v>0</v>
      </c>
      <c r="Z188" s="1">
        <f ca="1">IFERROR('2.1 Skjult ventetid person A'!Z18/60*IF('1.1 Alternativ A'!AA242&lt;70,$C$4,IF('1.1 Alternativ A'!AA242&gt;=200,$C$6,$C$5)),"")</f>
        <v>0</v>
      </c>
      <c r="AA188" s="1">
        <f ca="1">IFERROR('2.1 Skjult ventetid person A'!AA18/60*IF('1.1 Alternativ A'!AB242&lt;70,$C$4,IF('1.1 Alternativ A'!AB242&gt;=200,$C$6,$C$5)),"")</f>
        <v>0</v>
      </c>
      <c r="AB188" s="1">
        <f ca="1">IFERROR('2.1 Skjult ventetid person A'!AB18/60*IF('1.1 Alternativ A'!AC242&lt;70,$C$4,IF('1.1 Alternativ A'!AC242&gt;=200,$C$6,$C$5)),"")</f>
        <v>0</v>
      </c>
      <c r="AC188" s="1">
        <f ca="1">IFERROR('2.1 Skjult ventetid person A'!AC18/60*IF('1.1 Alternativ A'!AD242&lt;70,$C$4,IF('1.1 Alternativ A'!AD242&gt;=200,$C$6,$C$5)),"")</f>
        <v>0</v>
      </c>
      <c r="AD188" s="1">
        <f ca="1">IFERROR('2.1 Skjult ventetid person A'!AD18/60*IF('1.1 Alternativ A'!AE242&lt;70,$C$4,IF('1.1 Alternativ A'!AE242&gt;=200,$C$6,$C$5)),"")</f>
        <v>0</v>
      </c>
      <c r="AE188" s="1">
        <f ca="1">IFERROR('2.1 Skjult ventetid person A'!AE18/60*IF('1.1 Alternativ A'!AF242&lt;70,$C$4,IF('1.1 Alternativ A'!AF242&gt;=200,$C$6,$C$5)),"")</f>
        <v>0</v>
      </c>
      <c r="AF188" s="1">
        <f ca="1">IFERROR('2.1 Skjult ventetid person A'!AF18/60*IF('1.1 Alternativ A'!AG242&lt;70,$C$4,IF('1.1 Alternativ A'!AG242&gt;=200,$C$6,$C$5)),"")</f>
        <v>0</v>
      </c>
    </row>
    <row r="189" spans="2:32" x14ac:dyDescent="0.2">
      <c r="B189" s="1" t="str">
        <f ca="1">IF(OFFSET('1.1 Alternativ A'!$E$19,0,ROW()-ROW($B$182))&gt;0,OFFSET('1.1 Alternativ A'!$E$19,0,ROW()-ROW($B$182)),"")</f>
        <v/>
      </c>
      <c r="C189" s="1">
        <f ca="1">IFERROR('2.1 Skjult ventetid person A'!C19/60*IF('1.1 Alternativ A'!D243&lt;70,$C$4,IF('1.1 Alternativ A'!D243&gt;=200,$C$6,$C$5)),"")</f>
        <v>0</v>
      </c>
      <c r="D189" s="1">
        <f ca="1">IFERROR('2.1 Skjult ventetid person A'!D19/60*IF('1.1 Alternativ A'!E243&lt;70,$C$4,IF('1.1 Alternativ A'!E243&gt;=200,$C$6,$C$5)),"")</f>
        <v>0</v>
      </c>
      <c r="E189" s="1">
        <f ca="1">IFERROR('2.1 Skjult ventetid person A'!E19/60*IF('1.1 Alternativ A'!F243&lt;70,$C$4,IF('1.1 Alternativ A'!F243&gt;=200,$C$6,$C$5)),"")</f>
        <v>0</v>
      </c>
      <c r="F189" s="1">
        <f ca="1">IFERROR('2.1 Skjult ventetid person A'!F19/60*IF('1.1 Alternativ A'!G243&lt;70,$C$4,IF('1.1 Alternativ A'!G243&gt;=200,$C$6,$C$5)),"")</f>
        <v>0</v>
      </c>
      <c r="G189" s="1">
        <f ca="1">IFERROR('2.1 Skjult ventetid person A'!G19/60*IF('1.1 Alternativ A'!H243&lt;70,$C$4,IF('1.1 Alternativ A'!H243&gt;=200,$C$6,$C$5)),"")</f>
        <v>0</v>
      </c>
      <c r="H189" s="1">
        <f ca="1">IFERROR('2.1 Skjult ventetid person A'!H19/60*IF('1.1 Alternativ A'!I243&lt;70,$C$4,IF('1.1 Alternativ A'!I243&gt;=200,$C$6,$C$5)),"")</f>
        <v>0</v>
      </c>
      <c r="I189" s="1">
        <f ca="1">IFERROR('2.1 Skjult ventetid person A'!I19/60*IF('1.1 Alternativ A'!J243&lt;70,$C$4,IF('1.1 Alternativ A'!J243&gt;=200,$C$6,$C$5)),"")</f>
        <v>0</v>
      </c>
      <c r="J189" s="1">
        <f ca="1">IFERROR('2.1 Skjult ventetid person A'!J19/60*IF('1.1 Alternativ A'!K243&lt;70,$C$4,IF('1.1 Alternativ A'!K243&gt;=200,$C$6,$C$5)),"")</f>
        <v>0</v>
      </c>
      <c r="K189" s="1">
        <f ca="1">IFERROR('2.1 Skjult ventetid person A'!K19/60*IF('1.1 Alternativ A'!L243&lt;70,$C$4,IF('1.1 Alternativ A'!L243&gt;=200,$C$6,$C$5)),"")</f>
        <v>0</v>
      </c>
      <c r="L189" s="1">
        <f ca="1">IFERROR('2.1 Skjult ventetid person A'!L19/60*IF('1.1 Alternativ A'!M243&lt;70,$C$4,IF('1.1 Alternativ A'!M243&gt;=200,$C$6,$C$5)),"")</f>
        <v>0</v>
      </c>
      <c r="M189" s="1">
        <f ca="1">IFERROR('2.1 Skjult ventetid person A'!M19/60*IF('1.1 Alternativ A'!N243&lt;70,$C$4,IF('1.1 Alternativ A'!N243&gt;=200,$C$6,$C$5)),"")</f>
        <v>0</v>
      </c>
      <c r="N189" s="1">
        <f ca="1">IFERROR('2.1 Skjult ventetid person A'!N19/60*IF('1.1 Alternativ A'!O243&lt;70,$C$4,IF('1.1 Alternativ A'!O243&gt;=200,$C$6,$C$5)),"")</f>
        <v>0</v>
      </c>
      <c r="O189" s="1">
        <f ca="1">IFERROR('2.1 Skjult ventetid person A'!O19/60*IF('1.1 Alternativ A'!P243&lt;70,$C$4,IF('1.1 Alternativ A'!P243&gt;=200,$C$6,$C$5)),"")</f>
        <v>0</v>
      </c>
      <c r="P189" s="1">
        <f ca="1">IFERROR('2.1 Skjult ventetid person A'!P19/60*IF('1.1 Alternativ A'!Q243&lt;70,$C$4,IF('1.1 Alternativ A'!Q243&gt;=200,$C$6,$C$5)),"")</f>
        <v>0</v>
      </c>
      <c r="Q189" s="1">
        <f ca="1">IFERROR('2.1 Skjult ventetid person A'!Q19/60*IF('1.1 Alternativ A'!R243&lt;70,$C$4,IF('1.1 Alternativ A'!R243&gt;=200,$C$6,$C$5)),"")</f>
        <v>0</v>
      </c>
      <c r="R189" s="1">
        <f ca="1">IFERROR('2.1 Skjult ventetid person A'!R19/60*IF('1.1 Alternativ A'!S243&lt;70,$C$4,IF('1.1 Alternativ A'!S243&gt;=200,$C$6,$C$5)),"")</f>
        <v>0</v>
      </c>
      <c r="S189" s="1">
        <f ca="1">IFERROR('2.1 Skjult ventetid person A'!S19/60*IF('1.1 Alternativ A'!T243&lt;70,$C$4,IF('1.1 Alternativ A'!T243&gt;=200,$C$6,$C$5)),"")</f>
        <v>0</v>
      </c>
      <c r="T189" s="1">
        <f ca="1">IFERROR('2.1 Skjult ventetid person A'!T19/60*IF('1.1 Alternativ A'!U243&lt;70,$C$4,IF('1.1 Alternativ A'!U243&gt;=200,$C$6,$C$5)),"")</f>
        <v>0</v>
      </c>
      <c r="U189" s="1">
        <f ca="1">IFERROR('2.1 Skjult ventetid person A'!U19/60*IF('1.1 Alternativ A'!V243&lt;70,$C$4,IF('1.1 Alternativ A'!V243&gt;=200,$C$6,$C$5)),"")</f>
        <v>0</v>
      </c>
      <c r="V189" s="1">
        <f ca="1">IFERROR('2.1 Skjult ventetid person A'!V19/60*IF('1.1 Alternativ A'!W243&lt;70,$C$4,IF('1.1 Alternativ A'!W243&gt;=200,$C$6,$C$5)),"")</f>
        <v>0</v>
      </c>
      <c r="W189" s="1">
        <f ca="1">IFERROR('2.1 Skjult ventetid person A'!W19/60*IF('1.1 Alternativ A'!X243&lt;70,$C$4,IF('1.1 Alternativ A'!X243&gt;=200,$C$6,$C$5)),"")</f>
        <v>0</v>
      </c>
      <c r="X189" s="1">
        <f ca="1">IFERROR('2.1 Skjult ventetid person A'!X19/60*IF('1.1 Alternativ A'!Y243&lt;70,$C$4,IF('1.1 Alternativ A'!Y243&gt;=200,$C$6,$C$5)),"")</f>
        <v>0</v>
      </c>
      <c r="Y189" s="1">
        <f ca="1">IFERROR('2.1 Skjult ventetid person A'!Y19/60*IF('1.1 Alternativ A'!Z243&lt;70,$C$4,IF('1.1 Alternativ A'!Z243&gt;=200,$C$6,$C$5)),"")</f>
        <v>0</v>
      </c>
      <c r="Z189" s="1">
        <f ca="1">IFERROR('2.1 Skjult ventetid person A'!Z19/60*IF('1.1 Alternativ A'!AA243&lt;70,$C$4,IF('1.1 Alternativ A'!AA243&gt;=200,$C$6,$C$5)),"")</f>
        <v>0</v>
      </c>
      <c r="AA189" s="1">
        <f ca="1">IFERROR('2.1 Skjult ventetid person A'!AA19/60*IF('1.1 Alternativ A'!AB243&lt;70,$C$4,IF('1.1 Alternativ A'!AB243&gt;=200,$C$6,$C$5)),"")</f>
        <v>0</v>
      </c>
      <c r="AB189" s="1">
        <f ca="1">IFERROR('2.1 Skjult ventetid person A'!AB19/60*IF('1.1 Alternativ A'!AC243&lt;70,$C$4,IF('1.1 Alternativ A'!AC243&gt;=200,$C$6,$C$5)),"")</f>
        <v>0</v>
      </c>
      <c r="AC189" s="1">
        <f ca="1">IFERROR('2.1 Skjult ventetid person A'!AC19/60*IF('1.1 Alternativ A'!AD243&lt;70,$C$4,IF('1.1 Alternativ A'!AD243&gt;=200,$C$6,$C$5)),"")</f>
        <v>0</v>
      </c>
      <c r="AD189" s="1">
        <f ca="1">IFERROR('2.1 Skjult ventetid person A'!AD19/60*IF('1.1 Alternativ A'!AE243&lt;70,$C$4,IF('1.1 Alternativ A'!AE243&gt;=200,$C$6,$C$5)),"")</f>
        <v>0</v>
      </c>
      <c r="AE189" s="1">
        <f ca="1">IFERROR('2.1 Skjult ventetid person A'!AE19/60*IF('1.1 Alternativ A'!AF243&lt;70,$C$4,IF('1.1 Alternativ A'!AF243&gt;=200,$C$6,$C$5)),"")</f>
        <v>0</v>
      </c>
      <c r="AF189" s="1">
        <f ca="1">IFERROR('2.1 Skjult ventetid person A'!AF19/60*IF('1.1 Alternativ A'!AG243&lt;70,$C$4,IF('1.1 Alternativ A'!AG243&gt;=200,$C$6,$C$5)),"")</f>
        <v>0</v>
      </c>
    </row>
    <row r="190" spans="2:32" x14ac:dyDescent="0.2">
      <c r="B190" s="1" t="str">
        <f ca="1">IF(OFFSET('1.1 Alternativ A'!$E$19,0,ROW()-ROW($B$182))&gt;0,OFFSET('1.1 Alternativ A'!$E$19,0,ROW()-ROW($B$182)),"")</f>
        <v/>
      </c>
      <c r="C190" s="1">
        <f ca="1">IFERROR('2.1 Skjult ventetid person A'!C20/60*IF('1.1 Alternativ A'!D244&lt;70,$C$4,IF('1.1 Alternativ A'!D244&gt;=200,$C$6,$C$5)),"")</f>
        <v>0</v>
      </c>
      <c r="D190" s="1">
        <f ca="1">IFERROR('2.1 Skjult ventetid person A'!D20/60*IF('1.1 Alternativ A'!E244&lt;70,$C$4,IF('1.1 Alternativ A'!E244&gt;=200,$C$6,$C$5)),"")</f>
        <v>0</v>
      </c>
      <c r="E190" s="1">
        <f ca="1">IFERROR('2.1 Skjult ventetid person A'!E20/60*IF('1.1 Alternativ A'!F244&lt;70,$C$4,IF('1.1 Alternativ A'!F244&gt;=200,$C$6,$C$5)),"")</f>
        <v>0</v>
      </c>
      <c r="F190" s="1">
        <f ca="1">IFERROR('2.1 Skjult ventetid person A'!F20/60*IF('1.1 Alternativ A'!G244&lt;70,$C$4,IF('1.1 Alternativ A'!G244&gt;=200,$C$6,$C$5)),"")</f>
        <v>0</v>
      </c>
      <c r="G190" s="1">
        <f ca="1">IFERROR('2.1 Skjult ventetid person A'!G20/60*IF('1.1 Alternativ A'!H244&lt;70,$C$4,IF('1.1 Alternativ A'!H244&gt;=200,$C$6,$C$5)),"")</f>
        <v>0</v>
      </c>
      <c r="H190" s="1">
        <f ca="1">IFERROR('2.1 Skjult ventetid person A'!H20/60*IF('1.1 Alternativ A'!I244&lt;70,$C$4,IF('1.1 Alternativ A'!I244&gt;=200,$C$6,$C$5)),"")</f>
        <v>0</v>
      </c>
      <c r="I190" s="1">
        <f ca="1">IFERROR('2.1 Skjult ventetid person A'!I20/60*IF('1.1 Alternativ A'!J244&lt;70,$C$4,IF('1.1 Alternativ A'!J244&gt;=200,$C$6,$C$5)),"")</f>
        <v>0</v>
      </c>
      <c r="J190" s="1">
        <f ca="1">IFERROR('2.1 Skjult ventetid person A'!J20/60*IF('1.1 Alternativ A'!K244&lt;70,$C$4,IF('1.1 Alternativ A'!K244&gt;=200,$C$6,$C$5)),"")</f>
        <v>0</v>
      </c>
      <c r="K190" s="1">
        <f ca="1">IFERROR('2.1 Skjult ventetid person A'!K20/60*IF('1.1 Alternativ A'!L244&lt;70,$C$4,IF('1.1 Alternativ A'!L244&gt;=200,$C$6,$C$5)),"")</f>
        <v>0</v>
      </c>
      <c r="L190" s="1">
        <f ca="1">IFERROR('2.1 Skjult ventetid person A'!L20/60*IF('1.1 Alternativ A'!M244&lt;70,$C$4,IF('1.1 Alternativ A'!M244&gt;=200,$C$6,$C$5)),"")</f>
        <v>0</v>
      </c>
      <c r="M190" s="1">
        <f ca="1">IFERROR('2.1 Skjult ventetid person A'!M20/60*IF('1.1 Alternativ A'!N244&lt;70,$C$4,IF('1.1 Alternativ A'!N244&gt;=200,$C$6,$C$5)),"")</f>
        <v>0</v>
      </c>
      <c r="N190" s="1">
        <f ca="1">IFERROR('2.1 Skjult ventetid person A'!N20/60*IF('1.1 Alternativ A'!O244&lt;70,$C$4,IF('1.1 Alternativ A'!O244&gt;=200,$C$6,$C$5)),"")</f>
        <v>0</v>
      </c>
      <c r="O190" s="1">
        <f ca="1">IFERROR('2.1 Skjult ventetid person A'!O20/60*IF('1.1 Alternativ A'!P244&lt;70,$C$4,IF('1.1 Alternativ A'!P244&gt;=200,$C$6,$C$5)),"")</f>
        <v>0</v>
      </c>
      <c r="P190" s="1">
        <f ca="1">IFERROR('2.1 Skjult ventetid person A'!P20/60*IF('1.1 Alternativ A'!Q244&lt;70,$C$4,IF('1.1 Alternativ A'!Q244&gt;=200,$C$6,$C$5)),"")</f>
        <v>0</v>
      </c>
      <c r="Q190" s="1">
        <f ca="1">IFERROR('2.1 Skjult ventetid person A'!Q20/60*IF('1.1 Alternativ A'!R244&lt;70,$C$4,IF('1.1 Alternativ A'!R244&gt;=200,$C$6,$C$5)),"")</f>
        <v>0</v>
      </c>
      <c r="R190" s="1">
        <f ca="1">IFERROR('2.1 Skjult ventetid person A'!R20/60*IF('1.1 Alternativ A'!S244&lt;70,$C$4,IF('1.1 Alternativ A'!S244&gt;=200,$C$6,$C$5)),"")</f>
        <v>0</v>
      </c>
      <c r="S190" s="1">
        <f ca="1">IFERROR('2.1 Skjult ventetid person A'!S20/60*IF('1.1 Alternativ A'!T244&lt;70,$C$4,IF('1.1 Alternativ A'!T244&gt;=200,$C$6,$C$5)),"")</f>
        <v>0</v>
      </c>
      <c r="T190" s="1">
        <f ca="1">IFERROR('2.1 Skjult ventetid person A'!T20/60*IF('1.1 Alternativ A'!U244&lt;70,$C$4,IF('1.1 Alternativ A'!U244&gt;=200,$C$6,$C$5)),"")</f>
        <v>0</v>
      </c>
      <c r="U190" s="1">
        <f ca="1">IFERROR('2.1 Skjult ventetid person A'!U20/60*IF('1.1 Alternativ A'!V244&lt;70,$C$4,IF('1.1 Alternativ A'!V244&gt;=200,$C$6,$C$5)),"")</f>
        <v>0</v>
      </c>
      <c r="V190" s="1">
        <f ca="1">IFERROR('2.1 Skjult ventetid person A'!V20/60*IF('1.1 Alternativ A'!W244&lt;70,$C$4,IF('1.1 Alternativ A'!W244&gt;=200,$C$6,$C$5)),"")</f>
        <v>0</v>
      </c>
      <c r="W190" s="1">
        <f ca="1">IFERROR('2.1 Skjult ventetid person A'!W20/60*IF('1.1 Alternativ A'!X244&lt;70,$C$4,IF('1.1 Alternativ A'!X244&gt;=200,$C$6,$C$5)),"")</f>
        <v>0</v>
      </c>
      <c r="X190" s="1">
        <f ca="1">IFERROR('2.1 Skjult ventetid person A'!X20/60*IF('1.1 Alternativ A'!Y244&lt;70,$C$4,IF('1.1 Alternativ A'!Y244&gt;=200,$C$6,$C$5)),"")</f>
        <v>0</v>
      </c>
      <c r="Y190" s="1">
        <f ca="1">IFERROR('2.1 Skjult ventetid person A'!Y20/60*IF('1.1 Alternativ A'!Z244&lt;70,$C$4,IF('1.1 Alternativ A'!Z244&gt;=200,$C$6,$C$5)),"")</f>
        <v>0</v>
      </c>
      <c r="Z190" s="1">
        <f ca="1">IFERROR('2.1 Skjult ventetid person A'!Z20/60*IF('1.1 Alternativ A'!AA244&lt;70,$C$4,IF('1.1 Alternativ A'!AA244&gt;=200,$C$6,$C$5)),"")</f>
        <v>0</v>
      </c>
      <c r="AA190" s="1">
        <f ca="1">IFERROR('2.1 Skjult ventetid person A'!AA20/60*IF('1.1 Alternativ A'!AB244&lt;70,$C$4,IF('1.1 Alternativ A'!AB244&gt;=200,$C$6,$C$5)),"")</f>
        <v>0</v>
      </c>
      <c r="AB190" s="1">
        <f ca="1">IFERROR('2.1 Skjult ventetid person A'!AB20/60*IF('1.1 Alternativ A'!AC244&lt;70,$C$4,IF('1.1 Alternativ A'!AC244&gt;=200,$C$6,$C$5)),"")</f>
        <v>0</v>
      </c>
      <c r="AC190" s="1">
        <f ca="1">IFERROR('2.1 Skjult ventetid person A'!AC20/60*IF('1.1 Alternativ A'!AD244&lt;70,$C$4,IF('1.1 Alternativ A'!AD244&gt;=200,$C$6,$C$5)),"")</f>
        <v>0</v>
      </c>
      <c r="AD190" s="1">
        <f ca="1">IFERROR('2.1 Skjult ventetid person A'!AD20/60*IF('1.1 Alternativ A'!AE244&lt;70,$C$4,IF('1.1 Alternativ A'!AE244&gt;=200,$C$6,$C$5)),"")</f>
        <v>0</v>
      </c>
      <c r="AE190" s="1">
        <f ca="1">IFERROR('2.1 Skjult ventetid person A'!AE20/60*IF('1.1 Alternativ A'!AF244&lt;70,$C$4,IF('1.1 Alternativ A'!AF244&gt;=200,$C$6,$C$5)),"")</f>
        <v>0</v>
      </c>
      <c r="AF190" s="1">
        <f ca="1">IFERROR('2.1 Skjult ventetid person A'!AF20/60*IF('1.1 Alternativ A'!AG244&lt;70,$C$4,IF('1.1 Alternativ A'!AG244&gt;=200,$C$6,$C$5)),"")</f>
        <v>0</v>
      </c>
    </row>
    <row r="191" spans="2:32" x14ac:dyDescent="0.2">
      <c r="B191" s="1" t="str">
        <f ca="1">IF(OFFSET('1.1 Alternativ A'!$E$19,0,ROW()-ROW($B$182))&gt;0,OFFSET('1.1 Alternativ A'!$E$19,0,ROW()-ROW($B$182)),"")</f>
        <v/>
      </c>
      <c r="C191" s="1">
        <f ca="1">IFERROR('2.1 Skjult ventetid person A'!C21/60*IF('1.1 Alternativ A'!D245&lt;70,$C$4,IF('1.1 Alternativ A'!D245&gt;=200,$C$6,$C$5)),"")</f>
        <v>0</v>
      </c>
      <c r="D191" s="1">
        <f ca="1">IFERROR('2.1 Skjult ventetid person A'!D21/60*IF('1.1 Alternativ A'!E245&lt;70,$C$4,IF('1.1 Alternativ A'!E245&gt;=200,$C$6,$C$5)),"")</f>
        <v>0</v>
      </c>
      <c r="E191" s="1">
        <f ca="1">IFERROR('2.1 Skjult ventetid person A'!E21/60*IF('1.1 Alternativ A'!F245&lt;70,$C$4,IF('1.1 Alternativ A'!F245&gt;=200,$C$6,$C$5)),"")</f>
        <v>0</v>
      </c>
      <c r="F191" s="1">
        <f ca="1">IFERROR('2.1 Skjult ventetid person A'!F21/60*IF('1.1 Alternativ A'!G245&lt;70,$C$4,IF('1.1 Alternativ A'!G245&gt;=200,$C$6,$C$5)),"")</f>
        <v>0</v>
      </c>
      <c r="G191" s="1">
        <f ca="1">IFERROR('2.1 Skjult ventetid person A'!G21/60*IF('1.1 Alternativ A'!H245&lt;70,$C$4,IF('1.1 Alternativ A'!H245&gt;=200,$C$6,$C$5)),"")</f>
        <v>0</v>
      </c>
      <c r="H191" s="1">
        <f ca="1">IFERROR('2.1 Skjult ventetid person A'!H21/60*IF('1.1 Alternativ A'!I245&lt;70,$C$4,IF('1.1 Alternativ A'!I245&gt;=200,$C$6,$C$5)),"")</f>
        <v>0</v>
      </c>
      <c r="I191" s="1">
        <f ca="1">IFERROR('2.1 Skjult ventetid person A'!I21/60*IF('1.1 Alternativ A'!J245&lt;70,$C$4,IF('1.1 Alternativ A'!J245&gt;=200,$C$6,$C$5)),"")</f>
        <v>0</v>
      </c>
      <c r="J191" s="1">
        <f ca="1">IFERROR('2.1 Skjult ventetid person A'!J21/60*IF('1.1 Alternativ A'!K245&lt;70,$C$4,IF('1.1 Alternativ A'!K245&gt;=200,$C$6,$C$5)),"")</f>
        <v>0</v>
      </c>
      <c r="K191" s="1">
        <f ca="1">IFERROR('2.1 Skjult ventetid person A'!K21/60*IF('1.1 Alternativ A'!L245&lt;70,$C$4,IF('1.1 Alternativ A'!L245&gt;=200,$C$6,$C$5)),"")</f>
        <v>0</v>
      </c>
      <c r="L191" s="1">
        <f ca="1">IFERROR('2.1 Skjult ventetid person A'!L21/60*IF('1.1 Alternativ A'!M245&lt;70,$C$4,IF('1.1 Alternativ A'!M245&gt;=200,$C$6,$C$5)),"")</f>
        <v>0</v>
      </c>
      <c r="M191" s="1">
        <f ca="1">IFERROR('2.1 Skjult ventetid person A'!M21/60*IF('1.1 Alternativ A'!N245&lt;70,$C$4,IF('1.1 Alternativ A'!N245&gt;=200,$C$6,$C$5)),"")</f>
        <v>0</v>
      </c>
      <c r="N191" s="1">
        <f ca="1">IFERROR('2.1 Skjult ventetid person A'!N21/60*IF('1.1 Alternativ A'!O245&lt;70,$C$4,IF('1.1 Alternativ A'!O245&gt;=200,$C$6,$C$5)),"")</f>
        <v>0</v>
      </c>
      <c r="O191" s="1">
        <f ca="1">IFERROR('2.1 Skjult ventetid person A'!O21/60*IF('1.1 Alternativ A'!P245&lt;70,$C$4,IF('1.1 Alternativ A'!P245&gt;=200,$C$6,$C$5)),"")</f>
        <v>0</v>
      </c>
      <c r="P191" s="1">
        <f ca="1">IFERROR('2.1 Skjult ventetid person A'!P21/60*IF('1.1 Alternativ A'!Q245&lt;70,$C$4,IF('1.1 Alternativ A'!Q245&gt;=200,$C$6,$C$5)),"")</f>
        <v>0</v>
      </c>
      <c r="Q191" s="1">
        <f ca="1">IFERROR('2.1 Skjult ventetid person A'!Q21/60*IF('1.1 Alternativ A'!R245&lt;70,$C$4,IF('1.1 Alternativ A'!R245&gt;=200,$C$6,$C$5)),"")</f>
        <v>0</v>
      </c>
      <c r="R191" s="1">
        <f ca="1">IFERROR('2.1 Skjult ventetid person A'!R21/60*IF('1.1 Alternativ A'!S245&lt;70,$C$4,IF('1.1 Alternativ A'!S245&gt;=200,$C$6,$C$5)),"")</f>
        <v>0</v>
      </c>
      <c r="S191" s="1">
        <f ca="1">IFERROR('2.1 Skjult ventetid person A'!S21/60*IF('1.1 Alternativ A'!T245&lt;70,$C$4,IF('1.1 Alternativ A'!T245&gt;=200,$C$6,$C$5)),"")</f>
        <v>0</v>
      </c>
      <c r="T191" s="1">
        <f ca="1">IFERROR('2.1 Skjult ventetid person A'!T21/60*IF('1.1 Alternativ A'!U245&lt;70,$C$4,IF('1.1 Alternativ A'!U245&gt;=200,$C$6,$C$5)),"")</f>
        <v>0</v>
      </c>
      <c r="U191" s="1">
        <f ca="1">IFERROR('2.1 Skjult ventetid person A'!U21/60*IF('1.1 Alternativ A'!V245&lt;70,$C$4,IF('1.1 Alternativ A'!V245&gt;=200,$C$6,$C$5)),"")</f>
        <v>0</v>
      </c>
      <c r="V191" s="1">
        <f ca="1">IFERROR('2.1 Skjult ventetid person A'!V21/60*IF('1.1 Alternativ A'!W245&lt;70,$C$4,IF('1.1 Alternativ A'!W245&gt;=200,$C$6,$C$5)),"")</f>
        <v>0</v>
      </c>
      <c r="W191" s="1">
        <f ca="1">IFERROR('2.1 Skjult ventetid person A'!W21/60*IF('1.1 Alternativ A'!X245&lt;70,$C$4,IF('1.1 Alternativ A'!X245&gt;=200,$C$6,$C$5)),"")</f>
        <v>0</v>
      </c>
      <c r="X191" s="1">
        <f ca="1">IFERROR('2.1 Skjult ventetid person A'!X21/60*IF('1.1 Alternativ A'!Y245&lt;70,$C$4,IF('1.1 Alternativ A'!Y245&gt;=200,$C$6,$C$5)),"")</f>
        <v>0</v>
      </c>
      <c r="Y191" s="1">
        <f ca="1">IFERROR('2.1 Skjult ventetid person A'!Y21/60*IF('1.1 Alternativ A'!Z245&lt;70,$C$4,IF('1.1 Alternativ A'!Z245&gt;=200,$C$6,$C$5)),"")</f>
        <v>0</v>
      </c>
      <c r="Z191" s="1">
        <f ca="1">IFERROR('2.1 Skjult ventetid person A'!Z21/60*IF('1.1 Alternativ A'!AA245&lt;70,$C$4,IF('1.1 Alternativ A'!AA245&gt;=200,$C$6,$C$5)),"")</f>
        <v>0</v>
      </c>
      <c r="AA191" s="1">
        <f ca="1">IFERROR('2.1 Skjult ventetid person A'!AA21/60*IF('1.1 Alternativ A'!AB245&lt;70,$C$4,IF('1.1 Alternativ A'!AB245&gt;=200,$C$6,$C$5)),"")</f>
        <v>0</v>
      </c>
      <c r="AB191" s="1">
        <f ca="1">IFERROR('2.1 Skjult ventetid person A'!AB21/60*IF('1.1 Alternativ A'!AC245&lt;70,$C$4,IF('1.1 Alternativ A'!AC245&gt;=200,$C$6,$C$5)),"")</f>
        <v>0</v>
      </c>
      <c r="AC191" s="1">
        <f ca="1">IFERROR('2.1 Skjult ventetid person A'!AC21/60*IF('1.1 Alternativ A'!AD245&lt;70,$C$4,IF('1.1 Alternativ A'!AD245&gt;=200,$C$6,$C$5)),"")</f>
        <v>0</v>
      </c>
      <c r="AD191" s="1">
        <f ca="1">IFERROR('2.1 Skjult ventetid person A'!AD21/60*IF('1.1 Alternativ A'!AE245&lt;70,$C$4,IF('1.1 Alternativ A'!AE245&gt;=200,$C$6,$C$5)),"")</f>
        <v>0</v>
      </c>
      <c r="AE191" s="1">
        <f ca="1">IFERROR('2.1 Skjult ventetid person A'!AE21/60*IF('1.1 Alternativ A'!AF245&lt;70,$C$4,IF('1.1 Alternativ A'!AF245&gt;=200,$C$6,$C$5)),"")</f>
        <v>0</v>
      </c>
      <c r="AF191" s="1">
        <f ca="1">IFERROR('2.1 Skjult ventetid person A'!AF21/60*IF('1.1 Alternativ A'!AG245&lt;70,$C$4,IF('1.1 Alternativ A'!AG245&gt;=200,$C$6,$C$5)),"")</f>
        <v>0</v>
      </c>
    </row>
    <row r="192" spans="2:32" x14ac:dyDescent="0.2">
      <c r="B192" s="1" t="str">
        <f ca="1">IF(OFFSET('1.1 Alternativ A'!$E$19,0,ROW()-ROW($B$182))&gt;0,OFFSET('1.1 Alternativ A'!$E$19,0,ROW()-ROW($B$182)),"")</f>
        <v/>
      </c>
      <c r="C192" s="1">
        <f ca="1">IFERROR('2.1 Skjult ventetid person A'!C22/60*IF('1.1 Alternativ A'!D246&lt;70,$C$4,IF('1.1 Alternativ A'!D246&gt;=200,$C$6,$C$5)),"")</f>
        <v>0</v>
      </c>
      <c r="D192" s="1">
        <f ca="1">IFERROR('2.1 Skjult ventetid person A'!D22/60*IF('1.1 Alternativ A'!E246&lt;70,$C$4,IF('1.1 Alternativ A'!E246&gt;=200,$C$6,$C$5)),"")</f>
        <v>0</v>
      </c>
      <c r="E192" s="1">
        <f ca="1">IFERROR('2.1 Skjult ventetid person A'!E22/60*IF('1.1 Alternativ A'!F246&lt;70,$C$4,IF('1.1 Alternativ A'!F246&gt;=200,$C$6,$C$5)),"")</f>
        <v>0</v>
      </c>
      <c r="F192" s="1">
        <f ca="1">IFERROR('2.1 Skjult ventetid person A'!F22/60*IF('1.1 Alternativ A'!G246&lt;70,$C$4,IF('1.1 Alternativ A'!G246&gt;=200,$C$6,$C$5)),"")</f>
        <v>0</v>
      </c>
      <c r="G192" s="1">
        <f ca="1">IFERROR('2.1 Skjult ventetid person A'!G22/60*IF('1.1 Alternativ A'!H246&lt;70,$C$4,IF('1.1 Alternativ A'!H246&gt;=200,$C$6,$C$5)),"")</f>
        <v>0</v>
      </c>
      <c r="H192" s="1">
        <f ca="1">IFERROR('2.1 Skjult ventetid person A'!H22/60*IF('1.1 Alternativ A'!I246&lt;70,$C$4,IF('1.1 Alternativ A'!I246&gt;=200,$C$6,$C$5)),"")</f>
        <v>0</v>
      </c>
      <c r="I192" s="1">
        <f ca="1">IFERROR('2.1 Skjult ventetid person A'!I22/60*IF('1.1 Alternativ A'!J246&lt;70,$C$4,IF('1.1 Alternativ A'!J246&gt;=200,$C$6,$C$5)),"")</f>
        <v>0</v>
      </c>
      <c r="J192" s="1">
        <f ca="1">IFERROR('2.1 Skjult ventetid person A'!J22/60*IF('1.1 Alternativ A'!K246&lt;70,$C$4,IF('1.1 Alternativ A'!K246&gt;=200,$C$6,$C$5)),"")</f>
        <v>0</v>
      </c>
      <c r="K192" s="1">
        <f ca="1">IFERROR('2.1 Skjult ventetid person A'!K22/60*IF('1.1 Alternativ A'!L246&lt;70,$C$4,IF('1.1 Alternativ A'!L246&gt;=200,$C$6,$C$5)),"")</f>
        <v>0</v>
      </c>
      <c r="L192" s="1">
        <f ca="1">IFERROR('2.1 Skjult ventetid person A'!L22/60*IF('1.1 Alternativ A'!M246&lt;70,$C$4,IF('1.1 Alternativ A'!M246&gt;=200,$C$6,$C$5)),"")</f>
        <v>0</v>
      </c>
      <c r="M192" s="1">
        <f ca="1">IFERROR('2.1 Skjult ventetid person A'!M22/60*IF('1.1 Alternativ A'!N246&lt;70,$C$4,IF('1.1 Alternativ A'!N246&gt;=200,$C$6,$C$5)),"")</f>
        <v>0</v>
      </c>
      <c r="N192" s="1">
        <f ca="1">IFERROR('2.1 Skjult ventetid person A'!N22/60*IF('1.1 Alternativ A'!O246&lt;70,$C$4,IF('1.1 Alternativ A'!O246&gt;=200,$C$6,$C$5)),"")</f>
        <v>0</v>
      </c>
      <c r="O192" s="1">
        <f ca="1">IFERROR('2.1 Skjult ventetid person A'!O22/60*IF('1.1 Alternativ A'!P246&lt;70,$C$4,IF('1.1 Alternativ A'!P246&gt;=200,$C$6,$C$5)),"")</f>
        <v>0</v>
      </c>
      <c r="P192" s="1">
        <f ca="1">IFERROR('2.1 Skjult ventetid person A'!P22/60*IF('1.1 Alternativ A'!Q246&lt;70,$C$4,IF('1.1 Alternativ A'!Q246&gt;=200,$C$6,$C$5)),"")</f>
        <v>0</v>
      </c>
      <c r="Q192" s="1">
        <f ca="1">IFERROR('2.1 Skjult ventetid person A'!Q22/60*IF('1.1 Alternativ A'!R246&lt;70,$C$4,IF('1.1 Alternativ A'!R246&gt;=200,$C$6,$C$5)),"")</f>
        <v>0</v>
      </c>
      <c r="R192" s="1">
        <f ca="1">IFERROR('2.1 Skjult ventetid person A'!R22/60*IF('1.1 Alternativ A'!S246&lt;70,$C$4,IF('1.1 Alternativ A'!S246&gt;=200,$C$6,$C$5)),"")</f>
        <v>0</v>
      </c>
      <c r="S192" s="1">
        <f ca="1">IFERROR('2.1 Skjult ventetid person A'!S22/60*IF('1.1 Alternativ A'!T246&lt;70,$C$4,IF('1.1 Alternativ A'!T246&gt;=200,$C$6,$C$5)),"")</f>
        <v>0</v>
      </c>
      <c r="T192" s="1">
        <f ca="1">IFERROR('2.1 Skjult ventetid person A'!T22/60*IF('1.1 Alternativ A'!U246&lt;70,$C$4,IF('1.1 Alternativ A'!U246&gt;=200,$C$6,$C$5)),"")</f>
        <v>0</v>
      </c>
      <c r="U192" s="1">
        <f ca="1">IFERROR('2.1 Skjult ventetid person A'!U22/60*IF('1.1 Alternativ A'!V246&lt;70,$C$4,IF('1.1 Alternativ A'!V246&gt;=200,$C$6,$C$5)),"")</f>
        <v>0</v>
      </c>
      <c r="V192" s="1">
        <f ca="1">IFERROR('2.1 Skjult ventetid person A'!V22/60*IF('1.1 Alternativ A'!W246&lt;70,$C$4,IF('1.1 Alternativ A'!W246&gt;=200,$C$6,$C$5)),"")</f>
        <v>0</v>
      </c>
      <c r="W192" s="1">
        <f ca="1">IFERROR('2.1 Skjult ventetid person A'!W22/60*IF('1.1 Alternativ A'!X246&lt;70,$C$4,IF('1.1 Alternativ A'!X246&gt;=200,$C$6,$C$5)),"")</f>
        <v>0</v>
      </c>
      <c r="X192" s="1">
        <f ca="1">IFERROR('2.1 Skjult ventetid person A'!X22/60*IF('1.1 Alternativ A'!Y246&lt;70,$C$4,IF('1.1 Alternativ A'!Y246&gt;=200,$C$6,$C$5)),"")</f>
        <v>0</v>
      </c>
      <c r="Y192" s="1">
        <f ca="1">IFERROR('2.1 Skjult ventetid person A'!Y22/60*IF('1.1 Alternativ A'!Z246&lt;70,$C$4,IF('1.1 Alternativ A'!Z246&gt;=200,$C$6,$C$5)),"")</f>
        <v>0</v>
      </c>
      <c r="Z192" s="1">
        <f ca="1">IFERROR('2.1 Skjult ventetid person A'!Z22/60*IF('1.1 Alternativ A'!AA246&lt;70,$C$4,IF('1.1 Alternativ A'!AA246&gt;=200,$C$6,$C$5)),"")</f>
        <v>0</v>
      </c>
      <c r="AA192" s="1">
        <f ca="1">IFERROR('2.1 Skjult ventetid person A'!AA22/60*IF('1.1 Alternativ A'!AB246&lt;70,$C$4,IF('1.1 Alternativ A'!AB246&gt;=200,$C$6,$C$5)),"")</f>
        <v>0</v>
      </c>
      <c r="AB192" s="1">
        <f ca="1">IFERROR('2.1 Skjult ventetid person A'!AB22/60*IF('1.1 Alternativ A'!AC246&lt;70,$C$4,IF('1.1 Alternativ A'!AC246&gt;=200,$C$6,$C$5)),"")</f>
        <v>0</v>
      </c>
      <c r="AC192" s="1">
        <f ca="1">IFERROR('2.1 Skjult ventetid person A'!AC22/60*IF('1.1 Alternativ A'!AD246&lt;70,$C$4,IF('1.1 Alternativ A'!AD246&gt;=200,$C$6,$C$5)),"")</f>
        <v>0</v>
      </c>
      <c r="AD192" s="1">
        <f ca="1">IFERROR('2.1 Skjult ventetid person A'!AD22/60*IF('1.1 Alternativ A'!AE246&lt;70,$C$4,IF('1.1 Alternativ A'!AE246&gt;=200,$C$6,$C$5)),"")</f>
        <v>0</v>
      </c>
      <c r="AE192" s="1">
        <f ca="1">IFERROR('2.1 Skjult ventetid person A'!AE22/60*IF('1.1 Alternativ A'!AF246&lt;70,$C$4,IF('1.1 Alternativ A'!AF246&gt;=200,$C$6,$C$5)),"")</f>
        <v>0</v>
      </c>
      <c r="AF192" s="1">
        <f ca="1">IFERROR('2.1 Skjult ventetid person A'!AF22/60*IF('1.1 Alternativ A'!AG246&lt;70,$C$4,IF('1.1 Alternativ A'!AG246&gt;=200,$C$6,$C$5)),"")</f>
        <v>0</v>
      </c>
    </row>
    <row r="193" spans="2:32" x14ac:dyDescent="0.2">
      <c r="B193" s="1" t="str">
        <f ca="1">IF(OFFSET('1.1 Alternativ A'!$E$19,0,ROW()-ROW($B$182))&gt;0,OFFSET('1.1 Alternativ A'!$E$19,0,ROW()-ROW($B$182)),"")</f>
        <v/>
      </c>
      <c r="C193" s="1">
        <f ca="1">IFERROR('2.1 Skjult ventetid person A'!C23/60*IF('1.1 Alternativ A'!D247&lt;70,$C$4,IF('1.1 Alternativ A'!D247&gt;=200,$C$6,$C$5)),"")</f>
        <v>0</v>
      </c>
      <c r="D193" s="1">
        <f ca="1">IFERROR('2.1 Skjult ventetid person A'!D23/60*IF('1.1 Alternativ A'!E247&lt;70,$C$4,IF('1.1 Alternativ A'!E247&gt;=200,$C$6,$C$5)),"")</f>
        <v>0</v>
      </c>
      <c r="E193" s="1">
        <f ca="1">IFERROR('2.1 Skjult ventetid person A'!E23/60*IF('1.1 Alternativ A'!F247&lt;70,$C$4,IF('1.1 Alternativ A'!F247&gt;=200,$C$6,$C$5)),"")</f>
        <v>0</v>
      </c>
      <c r="F193" s="1">
        <f ca="1">IFERROR('2.1 Skjult ventetid person A'!F23/60*IF('1.1 Alternativ A'!G247&lt;70,$C$4,IF('1.1 Alternativ A'!G247&gt;=200,$C$6,$C$5)),"")</f>
        <v>0</v>
      </c>
      <c r="G193" s="1">
        <f ca="1">IFERROR('2.1 Skjult ventetid person A'!G23/60*IF('1.1 Alternativ A'!H247&lt;70,$C$4,IF('1.1 Alternativ A'!H247&gt;=200,$C$6,$C$5)),"")</f>
        <v>0</v>
      </c>
      <c r="H193" s="1">
        <f ca="1">IFERROR('2.1 Skjult ventetid person A'!H23/60*IF('1.1 Alternativ A'!I247&lt;70,$C$4,IF('1.1 Alternativ A'!I247&gt;=200,$C$6,$C$5)),"")</f>
        <v>0</v>
      </c>
      <c r="I193" s="1">
        <f ca="1">IFERROR('2.1 Skjult ventetid person A'!I23/60*IF('1.1 Alternativ A'!J247&lt;70,$C$4,IF('1.1 Alternativ A'!J247&gt;=200,$C$6,$C$5)),"")</f>
        <v>0</v>
      </c>
      <c r="J193" s="1">
        <f ca="1">IFERROR('2.1 Skjult ventetid person A'!J23/60*IF('1.1 Alternativ A'!K247&lt;70,$C$4,IF('1.1 Alternativ A'!K247&gt;=200,$C$6,$C$5)),"")</f>
        <v>0</v>
      </c>
      <c r="K193" s="1">
        <f ca="1">IFERROR('2.1 Skjult ventetid person A'!K23/60*IF('1.1 Alternativ A'!L247&lt;70,$C$4,IF('1.1 Alternativ A'!L247&gt;=200,$C$6,$C$5)),"")</f>
        <v>0</v>
      </c>
      <c r="L193" s="1">
        <f ca="1">IFERROR('2.1 Skjult ventetid person A'!L23/60*IF('1.1 Alternativ A'!M247&lt;70,$C$4,IF('1.1 Alternativ A'!M247&gt;=200,$C$6,$C$5)),"")</f>
        <v>0</v>
      </c>
      <c r="M193" s="1">
        <f ca="1">IFERROR('2.1 Skjult ventetid person A'!M23/60*IF('1.1 Alternativ A'!N247&lt;70,$C$4,IF('1.1 Alternativ A'!N247&gt;=200,$C$6,$C$5)),"")</f>
        <v>0</v>
      </c>
      <c r="N193" s="1">
        <f ca="1">IFERROR('2.1 Skjult ventetid person A'!N23/60*IF('1.1 Alternativ A'!O247&lt;70,$C$4,IF('1.1 Alternativ A'!O247&gt;=200,$C$6,$C$5)),"")</f>
        <v>0</v>
      </c>
      <c r="O193" s="1">
        <f ca="1">IFERROR('2.1 Skjult ventetid person A'!O23/60*IF('1.1 Alternativ A'!P247&lt;70,$C$4,IF('1.1 Alternativ A'!P247&gt;=200,$C$6,$C$5)),"")</f>
        <v>0</v>
      </c>
      <c r="P193" s="1">
        <f ca="1">IFERROR('2.1 Skjult ventetid person A'!P23/60*IF('1.1 Alternativ A'!Q247&lt;70,$C$4,IF('1.1 Alternativ A'!Q247&gt;=200,$C$6,$C$5)),"")</f>
        <v>0</v>
      </c>
      <c r="Q193" s="1">
        <f ca="1">IFERROR('2.1 Skjult ventetid person A'!Q23/60*IF('1.1 Alternativ A'!R247&lt;70,$C$4,IF('1.1 Alternativ A'!R247&gt;=200,$C$6,$C$5)),"")</f>
        <v>0</v>
      </c>
      <c r="R193" s="1">
        <f ca="1">IFERROR('2.1 Skjult ventetid person A'!R23/60*IF('1.1 Alternativ A'!S247&lt;70,$C$4,IF('1.1 Alternativ A'!S247&gt;=200,$C$6,$C$5)),"")</f>
        <v>0</v>
      </c>
      <c r="S193" s="1">
        <f ca="1">IFERROR('2.1 Skjult ventetid person A'!S23/60*IF('1.1 Alternativ A'!T247&lt;70,$C$4,IF('1.1 Alternativ A'!T247&gt;=200,$C$6,$C$5)),"")</f>
        <v>0</v>
      </c>
      <c r="T193" s="1">
        <f ca="1">IFERROR('2.1 Skjult ventetid person A'!T23/60*IF('1.1 Alternativ A'!U247&lt;70,$C$4,IF('1.1 Alternativ A'!U247&gt;=200,$C$6,$C$5)),"")</f>
        <v>0</v>
      </c>
      <c r="U193" s="1">
        <f ca="1">IFERROR('2.1 Skjult ventetid person A'!U23/60*IF('1.1 Alternativ A'!V247&lt;70,$C$4,IF('1.1 Alternativ A'!V247&gt;=200,$C$6,$C$5)),"")</f>
        <v>0</v>
      </c>
      <c r="V193" s="1">
        <f ca="1">IFERROR('2.1 Skjult ventetid person A'!V23/60*IF('1.1 Alternativ A'!W247&lt;70,$C$4,IF('1.1 Alternativ A'!W247&gt;=200,$C$6,$C$5)),"")</f>
        <v>0</v>
      </c>
      <c r="W193" s="1">
        <f ca="1">IFERROR('2.1 Skjult ventetid person A'!W23/60*IF('1.1 Alternativ A'!X247&lt;70,$C$4,IF('1.1 Alternativ A'!X247&gt;=200,$C$6,$C$5)),"")</f>
        <v>0</v>
      </c>
      <c r="X193" s="1">
        <f ca="1">IFERROR('2.1 Skjult ventetid person A'!X23/60*IF('1.1 Alternativ A'!Y247&lt;70,$C$4,IF('1.1 Alternativ A'!Y247&gt;=200,$C$6,$C$5)),"")</f>
        <v>0</v>
      </c>
      <c r="Y193" s="1">
        <f ca="1">IFERROR('2.1 Skjult ventetid person A'!Y23/60*IF('1.1 Alternativ A'!Z247&lt;70,$C$4,IF('1.1 Alternativ A'!Z247&gt;=200,$C$6,$C$5)),"")</f>
        <v>0</v>
      </c>
      <c r="Z193" s="1">
        <f ca="1">IFERROR('2.1 Skjult ventetid person A'!Z23/60*IF('1.1 Alternativ A'!AA247&lt;70,$C$4,IF('1.1 Alternativ A'!AA247&gt;=200,$C$6,$C$5)),"")</f>
        <v>0</v>
      </c>
      <c r="AA193" s="1">
        <f ca="1">IFERROR('2.1 Skjult ventetid person A'!AA23/60*IF('1.1 Alternativ A'!AB247&lt;70,$C$4,IF('1.1 Alternativ A'!AB247&gt;=200,$C$6,$C$5)),"")</f>
        <v>0</v>
      </c>
      <c r="AB193" s="1">
        <f ca="1">IFERROR('2.1 Skjult ventetid person A'!AB23/60*IF('1.1 Alternativ A'!AC247&lt;70,$C$4,IF('1.1 Alternativ A'!AC247&gt;=200,$C$6,$C$5)),"")</f>
        <v>0</v>
      </c>
      <c r="AC193" s="1">
        <f ca="1">IFERROR('2.1 Skjult ventetid person A'!AC23/60*IF('1.1 Alternativ A'!AD247&lt;70,$C$4,IF('1.1 Alternativ A'!AD247&gt;=200,$C$6,$C$5)),"")</f>
        <v>0</v>
      </c>
      <c r="AD193" s="1">
        <f ca="1">IFERROR('2.1 Skjult ventetid person A'!AD23/60*IF('1.1 Alternativ A'!AE247&lt;70,$C$4,IF('1.1 Alternativ A'!AE247&gt;=200,$C$6,$C$5)),"")</f>
        <v>0</v>
      </c>
      <c r="AE193" s="1">
        <f ca="1">IFERROR('2.1 Skjult ventetid person A'!AE23/60*IF('1.1 Alternativ A'!AF247&lt;70,$C$4,IF('1.1 Alternativ A'!AF247&gt;=200,$C$6,$C$5)),"")</f>
        <v>0</v>
      </c>
      <c r="AF193" s="1">
        <f ca="1">IFERROR('2.1 Skjult ventetid person A'!AF23/60*IF('1.1 Alternativ A'!AG247&lt;70,$C$4,IF('1.1 Alternativ A'!AG247&gt;=200,$C$6,$C$5)),"")</f>
        <v>0</v>
      </c>
    </row>
    <row r="194" spans="2:32" x14ac:dyDescent="0.2">
      <c r="B194" s="1" t="str">
        <f ca="1">IF(OFFSET('1.1 Alternativ A'!$E$19,0,ROW()-ROW($B$182))&gt;0,OFFSET('1.1 Alternativ A'!$E$19,0,ROW()-ROW($B$182)),"")</f>
        <v/>
      </c>
      <c r="C194" s="1">
        <f ca="1">IFERROR('2.1 Skjult ventetid person A'!C24/60*IF('1.1 Alternativ A'!D248&lt;70,$C$4,IF('1.1 Alternativ A'!D248&gt;=200,$C$6,$C$5)),"")</f>
        <v>0</v>
      </c>
      <c r="D194" s="1">
        <f ca="1">IFERROR('2.1 Skjult ventetid person A'!D24/60*IF('1.1 Alternativ A'!E248&lt;70,$C$4,IF('1.1 Alternativ A'!E248&gt;=200,$C$6,$C$5)),"")</f>
        <v>0</v>
      </c>
      <c r="E194" s="1">
        <f ca="1">IFERROR('2.1 Skjult ventetid person A'!E24/60*IF('1.1 Alternativ A'!F248&lt;70,$C$4,IF('1.1 Alternativ A'!F248&gt;=200,$C$6,$C$5)),"")</f>
        <v>0</v>
      </c>
      <c r="F194" s="1">
        <f ca="1">IFERROR('2.1 Skjult ventetid person A'!F24/60*IF('1.1 Alternativ A'!G248&lt;70,$C$4,IF('1.1 Alternativ A'!G248&gt;=200,$C$6,$C$5)),"")</f>
        <v>0</v>
      </c>
      <c r="G194" s="1">
        <f ca="1">IFERROR('2.1 Skjult ventetid person A'!G24/60*IF('1.1 Alternativ A'!H248&lt;70,$C$4,IF('1.1 Alternativ A'!H248&gt;=200,$C$6,$C$5)),"")</f>
        <v>0</v>
      </c>
      <c r="H194" s="1">
        <f ca="1">IFERROR('2.1 Skjult ventetid person A'!H24/60*IF('1.1 Alternativ A'!I248&lt;70,$C$4,IF('1.1 Alternativ A'!I248&gt;=200,$C$6,$C$5)),"")</f>
        <v>0</v>
      </c>
      <c r="I194" s="1">
        <f ca="1">IFERROR('2.1 Skjult ventetid person A'!I24/60*IF('1.1 Alternativ A'!J248&lt;70,$C$4,IF('1.1 Alternativ A'!J248&gt;=200,$C$6,$C$5)),"")</f>
        <v>0</v>
      </c>
      <c r="J194" s="1">
        <f ca="1">IFERROR('2.1 Skjult ventetid person A'!J24/60*IF('1.1 Alternativ A'!K248&lt;70,$C$4,IF('1.1 Alternativ A'!K248&gt;=200,$C$6,$C$5)),"")</f>
        <v>0</v>
      </c>
      <c r="K194" s="1">
        <f ca="1">IFERROR('2.1 Skjult ventetid person A'!K24/60*IF('1.1 Alternativ A'!L248&lt;70,$C$4,IF('1.1 Alternativ A'!L248&gt;=200,$C$6,$C$5)),"")</f>
        <v>0</v>
      </c>
      <c r="L194" s="1">
        <f ca="1">IFERROR('2.1 Skjult ventetid person A'!L24/60*IF('1.1 Alternativ A'!M248&lt;70,$C$4,IF('1.1 Alternativ A'!M248&gt;=200,$C$6,$C$5)),"")</f>
        <v>0</v>
      </c>
      <c r="M194" s="1">
        <f ca="1">IFERROR('2.1 Skjult ventetid person A'!M24/60*IF('1.1 Alternativ A'!N248&lt;70,$C$4,IF('1.1 Alternativ A'!N248&gt;=200,$C$6,$C$5)),"")</f>
        <v>0</v>
      </c>
      <c r="N194" s="1">
        <f ca="1">IFERROR('2.1 Skjult ventetid person A'!N24/60*IF('1.1 Alternativ A'!O248&lt;70,$C$4,IF('1.1 Alternativ A'!O248&gt;=200,$C$6,$C$5)),"")</f>
        <v>0</v>
      </c>
      <c r="O194" s="1">
        <f ca="1">IFERROR('2.1 Skjult ventetid person A'!O24/60*IF('1.1 Alternativ A'!P248&lt;70,$C$4,IF('1.1 Alternativ A'!P248&gt;=200,$C$6,$C$5)),"")</f>
        <v>0</v>
      </c>
      <c r="P194" s="1">
        <f ca="1">IFERROR('2.1 Skjult ventetid person A'!P24/60*IF('1.1 Alternativ A'!Q248&lt;70,$C$4,IF('1.1 Alternativ A'!Q248&gt;=200,$C$6,$C$5)),"")</f>
        <v>0</v>
      </c>
      <c r="Q194" s="1">
        <f ca="1">IFERROR('2.1 Skjult ventetid person A'!Q24/60*IF('1.1 Alternativ A'!R248&lt;70,$C$4,IF('1.1 Alternativ A'!R248&gt;=200,$C$6,$C$5)),"")</f>
        <v>0</v>
      </c>
      <c r="R194" s="1">
        <f ca="1">IFERROR('2.1 Skjult ventetid person A'!R24/60*IF('1.1 Alternativ A'!S248&lt;70,$C$4,IF('1.1 Alternativ A'!S248&gt;=200,$C$6,$C$5)),"")</f>
        <v>0</v>
      </c>
      <c r="S194" s="1">
        <f ca="1">IFERROR('2.1 Skjult ventetid person A'!S24/60*IF('1.1 Alternativ A'!T248&lt;70,$C$4,IF('1.1 Alternativ A'!T248&gt;=200,$C$6,$C$5)),"")</f>
        <v>0</v>
      </c>
      <c r="T194" s="1">
        <f ca="1">IFERROR('2.1 Skjult ventetid person A'!T24/60*IF('1.1 Alternativ A'!U248&lt;70,$C$4,IF('1.1 Alternativ A'!U248&gt;=200,$C$6,$C$5)),"")</f>
        <v>0</v>
      </c>
      <c r="U194" s="1">
        <f ca="1">IFERROR('2.1 Skjult ventetid person A'!U24/60*IF('1.1 Alternativ A'!V248&lt;70,$C$4,IF('1.1 Alternativ A'!V248&gt;=200,$C$6,$C$5)),"")</f>
        <v>0</v>
      </c>
      <c r="V194" s="1">
        <f ca="1">IFERROR('2.1 Skjult ventetid person A'!V24/60*IF('1.1 Alternativ A'!W248&lt;70,$C$4,IF('1.1 Alternativ A'!W248&gt;=200,$C$6,$C$5)),"")</f>
        <v>0</v>
      </c>
      <c r="W194" s="1">
        <f ca="1">IFERROR('2.1 Skjult ventetid person A'!W24/60*IF('1.1 Alternativ A'!X248&lt;70,$C$4,IF('1.1 Alternativ A'!X248&gt;=200,$C$6,$C$5)),"")</f>
        <v>0</v>
      </c>
      <c r="X194" s="1">
        <f ca="1">IFERROR('2.1 Skjult ventetid person A'!X24/60*IF('1.1 Alternativ A'!Y248&lt;70,$C$4,IF('1.1 Alternativ A'!Y248&gt;=200,$C$6,$C$5)),"")</f>
        <v>0</v>
      </c>
      <c r="Y194" s="1">
        <f ca="1">IFERROR('2.1 Skjult ventetid person A'!Y24/60*IF('1.1 Alternativ A'!Z248&lt;70,$C$4,IF('1.1 Alternativ A'!Z248&gt;=200,$C$6,$C$5)),"")</f>
        <v>0</v>
      </c>
      <c r="Z194" s="1">
        <f ca="1">IFERROR('2.1 Skjult ventetid person A'!Z24/60*IF('1.1 Alternativ A'!AA248&lt;70,$C$4,IF('1.1 Alternativ A'!AA248&gt;=200,$C$6,$C$5)),"")</f>
        <v>0</v>
      </c>
      <c r="AA194" s="1">
        <f ca="1">IFERROR('2.1 Skjult ventetid person A'!AA24/60*IF('1.1 Alternativ A'!AB248&lt;70,$C$4,IF('1.1 Alternativ A'!AB248&gt;=200,$C$6,$C$5)),"")</f>
        <v>0</v>
      </c>
      <c r="AB194" s="1">
        <f ca="1">IFERROR('2.1 Skjult ventetid person A'!AB24/60*IF('1.1 Alternativ A'!AC248&lt;70,$C$4,IF('1.1 Alternativ A'!AC248&gt;=200,$C$6,$C$5)),"")</f>
        <v>0</v>
      </c>
      <c r="AC194" s="1">
        <f ca="1">IFERROR('2.1 Skjult ventetid person A'!AC24/60*IF('1.1 Alternativ A'!AD248&lt;70,$C$4,IF('1.1 Alternativ A'!AD248&gt;=200,$C$6,$C$5)),"")</f>
        <v>0</v>
      </c>
      <c r="AD194" s="1">
        <f ca="1">IFERROR('2.1 Skjult ventetid person A'!AD24/60*IF('1.1 Alternativ A'!AE248&lt;70,$C$4,IF('1.1 Alternativ A'!AE248&gt;=200,$C$6,$C$5)),"")</f>
        <v>0</v>
      </c>
      <c r="AE194" s="1">
        <f ca="1">IFERROR('2.1 Skjult ventetid person A'!AE24/60*IF('1.1 Alternativ A'!AF248&lt;70,$C$4,IF('1.1 Alternativ A'!AF248&gt;=200,$C$6,$C$5)),"")</f>
        <v>0</v>
      </c>
      <c r="AF194" s="1">
        <f ca="1">IFERROR('2.1 Skjult ventetid person A'!AF24/60*IF('1.1 Alternativ A'!AG248&lt;70,$C$4,IF('1.1 Alternativ A'!AG248&gt;=200,$C$6,$C$5)),"")</f>
        <v>0</v>
      </c>
    </row>
    <row r="195" spans="2:32" x14ac:dyDescent="0.2">
      <c r="B195" s="1" t="str">
        <f ca="1">IF(OFFSET('1.1 Alternativ A'!$E$19,0,ROW()-ROW($B$182))&gt;0,OFFSET('1.1 Alternativ A'!$E$19,0,ROW()-ROW($B$182)),"")</f>
        <v/>
      </c>
      <c r="C195" s="1">
        <f ca="1">IFERROR('2.1 Skjult ventetid person A'!C25/60*IF('1.1 Alternativ A'!D249&lt;70,$C$4,IF('1.1 Alternativ A'!D249&gt;=200,$C$6,$C$5)),"")</f>
        <v>0</v>
      </c>
      <c r="D195" s="1">
        <f ca="1">IFERROR('2.1 Skjult ventetid person A'!D25/60*IF('1.1 Alternativ A'!E249&lt;70,$C$4,IF('1.1 Alternativ A'!E249&gt;=200,$C$6,$C$5)),"")</f>
        <v>0</v>
      </c>
      <c r="E195" s="1">
        <f ca="1">IFERROR('2.1 Skjult ventetid person A'!E25/60*IF('1.1 Alternativ A'!F249&lt;70,$C$4,IF('1.1 Alternativ A'!F249&gt;=200,$C$6,$C$5)),"")</f>
        <v>0</v>
      </c>
      <c r="F195" s="1">
        <f ca="1">IFERROR('2.1 Skjult ventetid person A'!F25/60*IF('1.1 Alternativ A'!G249&lt;70,$C$4,IF('1.1 Alternativ A'!G249&gt;=200,$C$6,$C$5)),"")</f>
        <v>0</v>
      </c>
      <c r="G195" s="1">
        <f ca="1">IFERROR('2.1 Skjult ventetid person A'!G25/60*IF('1.1 Alternativ A'!H249&lt;70,$C$4,IF('1.1 Alternativ A'!H249&gt;=200,$C$6,$C$5)),"")</f>
        <v>0</v>
      </c>
      <c r="H195" s="1">
        <f ca="1">IFERROR('2.1 Skjult ventetid person A'!H25/60*IF('1.1 Alternativ A'!I249&lt;70,$C$4,IF('1.1 Alternativ A'!I249&gt;=200,$C$6,$C$5)),"")</f>
        <v>0</v>
      </c>
      <c r="I195" s="1">
        <f ca="1">IFERROR('2.1 Skjult ventetid person A'!I25/60*IF('1.1 Alternativ A'!J249&lt;70,$C$4,IF('1.1 Alternativ A'!J249&gt;=200,$C$6,$C$5)),"")</f>
        <v>0</v>
      </c>
      <c r="J195" s="1">
        <f ca="1">IFERROR('2.1 Skjult ventetid person A'!J25/60*IF('1.1 Alternativ A'!K249&lt;70,$C$4,IF('1.1 Alternativ A'!K249&gt;=200,$C$6,$C$5)),"")</f>
        <v>0</v>
      </c>
      <c r="K195" s="1">
        <f ca="1">IFERROR('2.1 Skjult ventetid person A'!K25/60*IF('1.1 Alternativ A'!L249&lt;70,$C$4,IF('1.1 Alternativ A'!L249&gt;=200,$C$6,$C$5)),"")</f>
        <v>0</v>
      </c>
      <c r="L195" s="1">
        <f ca="1">IFERROR('2.1 Skjult ventetid person A'!L25/60*IF('1.1 Alternativ A'!M249&lt;70,$C$4,IF('1.1 Alternativ A'!M249&gt;=200,$C$6,$C$5)),"")</f>
        <v>0</v>
      </c>
      <c r="M195" s="1">
        <f ca="1">IFERROR('2.1 Skjult ventetid person A'!M25/60*IF('1.1 Alternativ A'!N249&lt;70,$C$4,IF('1.1 Alternativ A'!N249&gt;=200,$C$6,$C$5)),"")</f>
        <v>0</v>
      </c>
      <c r="N195" s="1">
        <f ca="1">IFERROR('2.1 Skjult ventetid person A'!N25/60*IF('1.1 Alternativ A'!O249&lt;70,$C$4,IF('1.1 Alternativ A'!O249&gt;=200,$C$6,$C$5)),"")</f>
        <v>0</v>
      </c>
      <c r="O195" s="1">
        <f ca="1">IFERROR('2.1 Skjult ventetid person A'!O25/60*IF('1.1 Alternativ A'!P249&lt;70,$C$4,IF('1.1 Alternativ A'!P249&gt;=200,$C$6,$C$5)),"")</f>
        <v>0</v>
      </c>
      <c r="P195" s="1">
        <f ca="1">IFERROR('2.1 Skjult ventetid person A'!P25/60*IF('1.1 Alternativ A'!Q249&lt;70,$C$4,IF('1.1 Alternativ A'!Q249&gt;=200,$C$6,$C$5)),"")</f>
        <v>0</v>
      </c>
      <c r="Q195" s="1">
        <f ca="1">IFERROR('2.1 Skjult ventetid person A'!Q25/60*IF('1.1 Alternativ A'!R249&lt;70,$C$4,IF('1.1 Alternativ A'!R249&gt;=200,$C$6,$C$5)),"")</f>
        <v>0</v>
      </c>
      <c r="R195" s="1">
        <f ca="1">IFERROR('2.1 Skjult ventetid person A'!R25/60*IF('1.1 Alternativ A'!S249&lt;70,$C$4,IF('1.1 Alternativ A'!S249&gt;=200,$C$6,$C$5)),"")</f>
        <v>0</v>
      </c>
      <c r="S195" s="1">
        <f ca="1">IFERROR('2.1 Skjult ventetid person A'!S25/60*IF('1.1 Alternativ A'!T249&lt;70,$C$4,IF('1.1 Alternativ A'!T249&gt;=200,$C$6,$C$5)),"")</f>
        <v>0</v>
      </c>
      <c r="T195" s="1">
        <f ca="1">IFERROR('2.1 Skjult ventetid person A'!T25/60*IF('1.1 Alternativ A'!U249&lt;70,$C$4,IF('1.1 Alternativ A'!U249&gt;=200,$C$6,$C$5)),"")</f>
        <v>0</v>
      </c>
      <c r="U195" s="1">
        <f ca="1">IFERROR('2.1 Skjult ventetid person A'!U25/60*IF('1.1 Alternativ A'!V249&lt;70,$C$4,IF('1.1 Alternativ A'!V249&gt;=200,$C$6,$C$5)),"")</f>
        <v>0</v>
      </c>
      <c r="V195" s="1">
        <f ca="1">IFERROR('2.1 Skjult ventetid person A'!V25/60*IF('1.1 Alternativ A'!W249&lt;70,$C$4,IF('1.1 Alternativ A'!W249&gt;=200,$C$6,$C$5)),"")</f>
        <v>0</v>
      </c>
      <c r="W195" s="1">
        <f ca="1">IFERROR('2.1 Skjult ventetid person A'!W25/60*IF('1.1 Alternativ A'!X249&lt;70,$C$4,IF('1.1 Alternativ A'!X249&gt;=200,$C$6,$C$5)),"")</f>
        <v>0</v>
      </c>
      <c r="X195" s="1">
        <f ca="1">IFERROR('2.1 Skjult ventetid person A'!X25/60*IF('1.1 Alternativ A'!Y249&lt;70,$C$4,IF('1.1 Alternativ A'!Y249&gt;=200,$C$6,$C$5)),"")</f>
        <v>0</v>
      </c>
      <c r="Y195" s="1">
        <f ca="1">IFERROR('2.1 Skjult ventetid person A'!Y25/60*IF('1.1 Alternativ A'!Z249&lt;70,$C$4,IF('1.1 Alternativ A'!Z249&gt;=200,$C$6,$C$5)),"")</f>
        <v>0</v>
      </c>
      <c r="Z195" s="1">
        <f ca="1">IFERROR('2.1 Skjult ventetid person A'!Z25/60*IF('1.1 Alternativ A'!AA249&lt;70,$C$4,IF('1.1 Alternativ A'!AA249&gt;=200,$C$6,$C$5)),"")</f>
        <v>0</v>
      </c>
      <c r="AA195" s="1">
        <f ca="1">IFERROR('2.1 Skjult ventetid person A'!AA25/60*IF('1.1 Alternativ A'!AB249&lt;70,$C$4,IF('1.1 Alternativ A'!AB249&gt;=200,$C$6,$C$5)),"")</f>
        <v>0</v>
      </c>
      <c r="AB195" s="1">
        <f ca="1">IFERROR('2.1 Skjult ventetid person A'!AB25/60*IF('1.1 Alternativ A'!AC249&lt;70,$C$4,IF('1.1 Alternativ A'!AC249&gt;=200,$C$6,$C$5)),"")</f>
        <v>0</v>
      </c>
      <c r="AC195" s="1">
        <f ca="1">IFERROR('2.1 Skjult ventetid person A'!AC25/60*IF('1.1 Alternativ A'!AD249&lt;70,$C$4,IF('1.1 Alternativ A'!AD249&gt;=200,$C$6,$C$5)),"")</f>
        <v>0</v>
      </c>
      <c r="AD195" s="1">
        <f ca="1">IFERROR('2.1 Skjult ventetid person A'!AD25/60*IF('1.1 Alternativ A'!AE249&lt;70,$C$4,IF('1.1 Alternativ A'!AE249&gt;=200,$C$6,$C$5)),"")</f>
        <v>0</v>
      </c>
      <c r="AE195" s="1">
        <f ca="1">IFERROR('2.1 Skjult ventetid person A'!AE25/60*IF('1.1 Alternativ A'!AF249&lt;70,$C$4,IF('1.1 Alternativ A'!AF249&gt;=200,$C$6,$C$5)),"")</f>
        <v>0</v>
      </c>
      <c r="AF195" s="1">
        <f ca="1">IFERROR('2.1 Skjult ventetid person A'!AF25/60*IF('1.1 Alternativ A'!AG249&lt;70,$C$4,IF('1.1 Alternativ A'!AG249&gt;=200,$C$6,$C$5)),"")</f>
        <v>0</v>
      </c>
    </row>
    <row r="196" spans="2:32" x14ac:dyDescent="0.2">
      <c r="B196" s="1" t="str">
        <f ca="1">IF(OFFSET('1.1 Alternativ A'!$E$19,0,ROW()-ROW($B$182))&gt;0,OFFSET('1.1 Alternativ A'!$E$19,0,ROW()-ROW($B$182)),"")</f>
        <v/>
      </c>
      <c r="C196" s="1">
        <f ca="1">IFERROR('2.1 Skjult ventetid person A'!C26/60*IF('1.1 Alternativ A'!D250&lt;70,$C$4,IF('1.1 Alternativ A'!D250&gt;=200,$C$6,$C$5)),"")</f>
        <v>0</v>
      </c>
      <c r="D196" s="1">
        <f ca="1">IFERROR('2.1 Skjult ventetid person A'!D26/60*IF('1.1 Alternativ A'!E250&lt;70,$C$4,IF('1.1 Alternativ A'!E250&gt;=200,$C$6,$C$5)),"")</f>
        <v>0</v>
      </c>
      <c r="E196" s="1">
        <f ca="1">IFERROR('2.1 Skjult ventetid person A'!E26/60*IF('1.1 Alternativ A'!F250&lt;70,$C$4,IF('1.1 Alternativ A'!F250&gt;=200,$C$6,$C$5)),"")</f>
        <v>0</v>
      </c>
      <c r="F196" s="1">
        <f ca="1">IFERROR('2.1 Skjult ventetid person A'!F26/60*IF('1.1 Alternativ A'!G250&lt;70,$C$4,IF('1.1 Alternativ A'!G250&gt;=200,$C$6,$C$5)),"")</f>
        <v>0</v>
      </c>
      <c r="G196" s="1">
        <f ca="1">IFERROR('2.1 Skjult ventetid person A'!G26/60*IF('1.1 Alternativ A'!H250&lt;70,$C$4,IF('1.1 Alternativ A'!H250&gt;=200,$C$6,$C$5)),"")</f>
        <v>0</v>
      </c>
      <c r="H196" s="1">
        <f ca="1">IFERROR('2.1 Skjult ventetid person A'!H26/60*IF('1.1 Alternativ A'!I250&lt;70,$C$4,IF('1.1 Alternativ A'!I250&gt;=200,$C$6,$C$5)),"")</f>
        <v>0</v>
      </c>
      <c r="I196" s="1">
        <f ca="1">IFERROR('2.1 Skjult ventetid person A'!I26/60*IF('1.1 Alternativ A'!J250&lt;70,$C$4,IF('1.1 Alternativ A'!J250&gt;=200,$C$6,$C$5)),"")</f>
        <v>0</v>
      </c>
      <c r="J196" s="1">
        <f ca="1">IFERROR('2.1 Skjult ventetid person A'!J26/60*IF('1.1 Alternativ A'!K250&lt;70,$C$4,IF('1.1 Alternativ A'!K250&gt;=200,$C$6,$C$5)),"")</f>
        <v>0</v>
      </c>
      <c r="K196" s="1">
        <f ca="1">IFERROR('2.1 Skjult ventetid person A'!K26/60*IF('1.1 Alternativ A'!L250&lt;70,$C$4,IF('1.1 Alternativ A'!L250&gt;=200,$C$6,$C$5)),"")</f>
        <v>0</v>
      </c>
      <c r="L196" s="1">
        <f ca="1">IFERROR('2.1 Skjult ventetid person A'!L26/60*IF('1.1 Alternativ A'!M250&lt;70,$C$4,IF('1.1 Alternativ A'!M250&gt;=200,$C$6,$C$5)),"")</f>
        <v>0</v>
      </c>
      <c r="M196" s="1">
        <f ca="1">IFERROR('2.1 Skjult ventetid person A'!M26/60*IF('1.1 Alternativ A'!N250&lt;70,$C$4,IF('1.1 Alternativ A'!N250&gt;=200,$C$6,$C$5)),"")</f>
        <v>0</v>
      </c>
      <c r="N196" s="1">
        <f ca="1">IFERROR('2.1 Skjult ventetid person A'!N26/60*IF('1.1 Alternativ A'!O250&lt;70,$C$4,IF('1.1 Alternativ A'!O250&gt;=200,$C$6,$C$5)),"")</f>
        <v>0</v>
      </c>
      <c r="O196" s="1">
        <f ca="1">IFERROR('2.1 Skjult ventetid person A'!O26/60*IF('1.1 Alternativ A'!P250&lt;70,$C$4,IF('1.1 Alternativ A'!P250&gt;=200,$C$6,$C$5)),"")</f>
        <v>0</v>
      </c>
      <c r="P196" s="1">
        <f ca="1">IFERROR('2.1 Skjult ventetid person A'!P26/60*IF('1.1 Alternativ A'!Q250&lt;70,$C$4,IF('1.1 Alternativ A'!Q250&gt;=200,$C$6,$C$5)),"")</f>
        <v>0</v>
      </c>
      <c r="Q196" s="1">
        <f ca="1">IFERROR('2.1 Skjult ventetid person A'!Q26/60*IF('1.1 Alternativ A'!R250&lt;70,$C$4,IF('1.1 Alternativ A'!R250&gt;=200,$C$6,$C$5)),"")</f>
        <v>0</v>
      </c>
      <c r="R196" s="1">
        <f ca="1">IFERROR('2.1 Skjult ventetid person A'!R26/60*IF('1.1 Alternativ A'!S250&lt;70,$C$4,IF('1.1 Alternativ A'!S250&gt;=200,$C$6,$C$5)),"")</f>
        <v>0</v>
      </c>
      <c r="S196" s="1">
        <f ca="1">IFERROR('2.1 Skjult ventetid person A'!S26/60*IF('1.1 Alternativ A'!T250&lt;70,$C$4,IF('1.1 Alternativ A'!T250&gt;=200,$C$6,$C$5)),"")</f>
        <v>0</v>
      </c>
      <c r="T196" s="1">
        <f ca="1">IFERROR('2.1 Skjult ventetid person A'!T26/60*IF('1.1 Alternativ A'!U250&lt;70,$C$4,IF('1.1 Alternativ A'!U250&gt;=200,$C$6,$C$5)),"")</f>
        <v>0</v>
      </c>
      <c r="U196" s="1">
        <f ca="1">IFERROR('2.1 Skjult ventetid person A'!U26/60*IF('1.1 Alternativ A'!V250&lt;70,$C$4,IF('1.1 Alternativ A'!V250&gt;=200,$C$6,$C$5)),"")</f>
        <v>0</v>
      </c>
      <c r="V196" s="1">
        <f ca="1">IFERROR('2.1 Skjult ventetid person A'!V26/60*IF('1.1 Alternativ A'!W250&lt;70,$C$4,IF('1.1 Alternativ A'!W250&gt;=200,$C$6,$C$5)),"")</f>
        <v>0</v>
      </c>
      <c r="W196" s="1">
        <f ca="1">IFERROR('2.1 Skjult ventetid person A'!W26/60*IF('1.1 Alternativ A'!X250&lt;70,$C$4,IF('1.1 Alternativ A'!X250&gt;=200,$C$6,$C$5)),"")</f>
        <v>0</v>
      </c>
      <c r="X196" s="1">
        <f ca="1">IFERROR('2.1 Skjult ventetid person A'!X26/60*IF('1.1 Alternativ A'!Y250&lt;70,$C$4,IF('1.1 Alternativ A'!Y250&gt;=200,$C$6,$C$5)),"")</f>
        <v>0</v>
      </c>
      <c r="Y196" s="1">
        <f ca="1">IFERROR('2.1 Skjult ventetid person A'!Y26/60*IF('1.1 Alternativ A'!Z250&lt;70,$C$4,IF('1.1 Alternativ A'!Z250&gt;=200,$C$6,$C$5)),"")</f>
        <v>0</v>
      </c>
      <c r="Z196" s="1">
        <f ca="1">IFERROR('2.1 Skjult ventetid person A'!Z26/60*IF('1.1 Alternativ A'!AA250&lt;70,$C$4,IF('1.1 Alternativ A'!AA250&gt;=200,$C$6,$C$5)),"")</f>
        <v>0</v>
      </c>
      <c r="AA196" s="1">
        <f ca="1">IFERROR('2.1 Skjult ventetid person A'!AA26/60*IF('1.1 Alternativ A'!AB250&lt;70,$C$4,IF('1.1 Alternativ A'!AB250&gt;=200,$C$6,$C$5)),"")</f>
        <v>0</v>
      </c>
      <c r="AB196" s="1">
        <f ca="1">IFERROR('2.1 Skjult ventetid person A'!AB26/60*IF('1.1 Alternativ A'!AC250&lt;70,$C$4,IF('1.1 Alternativ A'!AC250&gt;=200,$C$6,$C$5)),"")</f>
        <v>0</v>
      </c>
      <c r="AC196" s="1">
        <f ca="1">IFERROR('2.1 Skjult ventetid person A'!AC26/60*IF('1.1 Alternativ A'!AD250&lt;70,$C$4,IF('1.1 Alternativ A'!AD250&gt;=200,$C$6,$C$5)),"")</f>
        <v>0</v>
      </c>
      <c r="AD196" s="1">
        <f ca="1">IFERROR('2.1 Skjult ventetid person A'!AD26/60*IF('1.1 Alternativ A'!AE250&lt;70,$C$4,IF('1.1 Alternativ A'!AE250&gt;=200,$C$6,$C$5)),"")</f>
        <v>0</v>
      </c>
      <c r="AE196" s="1">
        <f ca="1">IFERROR('2.1 Skjult ventetid person A'!AE26/60*IF('1.1 Alternativ A'!AF250&lt;70,$C$4,IF('1.1 Alternativ A'!AF250&gt;=200,$C$6,$C$5)),"")</f>
        <v>0</v>
      </c>
      <c r="AF196" s="1">
        <f ca="1">IFERROR('2.1 Skjult ventetid person A'!AF26/60*IF('1.1 Alternativ A'!AG250&lt;70,$C$4,IF('1.1 Alternativ A'!AG250&gt;=200,$C$6,$C$5)),"")</f>
        <v>0</v>
      </c>
    </row>
    <row r="197" spans="2:32" x14ac:dyDescent="0.2">
      <c r="B197" s="1" t="str">
        <f ca="1">IF(OFFSET('1.1 Alternativ A'!$E$19,0,ROW()-ROW($B$182))&gt;0,OFFSET('1.1 Alternativ A'!$E$19,0,ROW()-ROW($B$182)),"")</f>
        <v/>
      </c>
      <c r="C197" s="1">
        <f ca="1">IFERROR('2.1 Skjult ventetid person A'!C27/60*IF('1.1 Alternativ A'!D251&lt;70,$C$4,IF('1.1 Alternativ A'!D251&gt;=200,$C$6,$C$5)),"")</f>
        <v>0</v>
      </c>
      <c r="D197" s="1">
        <f ca="1">IFERROR('2.1 Skjult ventetid person A'!D27/60*IF('1.1 Alternativ A'!E251&lt;70,$C$4,IF('1.1 Alternativ A'!E251&gt;=200,$C$6,$C$5)),"")</f>
        <v>0</v>
      </c>
      <c r="E197" s="1">
        <f ca="1">IFERROR('2.1 Skjult ventetid person A'!E27/60*IF('1.1 Alternativ A'!F251&lt;70,$C$4,IF('1.1 Alternativ A'!F251&gt;=200,$C$6,$C$5)),"")</f>
        <v>0</v>
      </c>
      <c r="F197" s="1">
        <f ca="1">IFERROR('2.1 Skjult ventetid person A'!F27/60*IF('1.1 Alternativ A'!G251&lt;70,$C$4,IF('1.1 Alternativ A'!G251&gt;=200,$C$6,$C$5)),"")</f>
        <v>0</v>
      </c>
      <c r="G197" s="1">
        <f ca="1">IFERROR('2.1 Skjult ventetid person A'!G27/60*IF('1.1 Alternativ A'!H251&lt;70,$C$4,IF('1.1 Alternativ A'!H251&gt;=200,$C$6,$C$5)),"")</f>
        <v>0</v>
      </c>
      <c r="H197" s="1">
        <f ca="1">IFERROR('2.1 Skjult ventetid person A'!H27/60*IF('1.1 Alternativ A'!I251&lt;70,$C$4,IF('1.1 Alternativ A'!I251&gt;=200,$C$6,$C$5)),"")</f>
        <v>0</v>
      </c>
      <c r="I197" s="1">
        <f ca="1">IFERROR('2.1 Skjult ventetid person A'!I27/60*IF('1.1 Alternativ A'!J251&lt;70,$C$4,IF('1.1 Alternativ A'!J251&gt;=200,$C$6,$C$5)),"")</f>
        <v>0</v>
      </c>
      <c r="J197" s="1">
        <f ca="1">IFERROR('2.1 Skjult ventetid person A'!J27/60*IF('1.1 Alternativ A'!K251&lt;70,$C$4,IF('1.1 Alternativ A'!K251&gt;=200,$C$6,$C$5)),"")</f>
        <v>0</v>
      </c>
      <c r="K197" s="1">
        <f ca="1">IFERROR('2.1 Skjult ventetid person A'!K27/60*IF('1.1 Alternativ A'!L251&lt;70,$C$4,IF('1.1 Alternativ A'!L251&gt;=200,$C$6,$C$5)),"")</f>
        <v>0</v>
      </c>
      <c r="L197" s="1">
        <f ca="1">IFERROR('2.1 Skjult ventetid person A'!L27/60*IF('1.1 Alternativ A'!M251&lt;70,$C$4,IF('1.1 Alternativ A'!M251&gt;=200,$C$6,$C$5)),"")</f>
        <v>0</v>
      </c>
      <c r="M197" s="1">
        <f ca="1">IFERROR('2.1 Skjult ventetid person A'!M27/60*IF('1.1 Alternativ A'!N251&lt;70,$C$4,IF('1.1 Alternativ A'!N251&gt;=200,$C$6,$C$5)),"")</f>
        <v>0</v>
      </c>
      <c r="N197" s="1">
        <f ca="1">IFERROR('2.1 Skjult ventetid person A'!N27/60*IF('1.1 Alternativ A'!O251&lt;70,$C$4,IF('1.1 Alternativ A'!O251&gt;=200,$C$6,$C$5)),"")</f>
        <v>0</v>
      </c>
      <c r="O197" s="1">
        <f ca="1">IFERROR('2.1 Skjult ventetid person A'!O27/60*IF('1.1 Alternativ A'!P251&lt;70,$C$4,IF('1.1 Alternativ A'!P251&gt;=200,$C$6,$C$5)),"")</f>
        <v>0</v>
      </c>
      <c r="P197" s="1">
        <f ca="1">IFERROR('2.1 Skjult ventetid person A'!P27/60*IF('1.1 Alternativ A'!Q251&lt;70,$C$4,IF('1.1 Alternativ A'!Q251&gt;=200,$C$6,$C$5)),"")</f>
        <v>0</v>
      </c>
      <c r="Q197" s="1">
        <f ca="1">IFERROR('2.1 Skjult ventetid person A'!Q27/60*IF('1.1 Alternativ A'!R251&lt;70,$C$4,IF('1.1 Alternativ A'!R251&gt;=200,$C$6,$C$5)),"")</f>
        <v>0</v>
      </c>
      <c r="R197" s="1">
        <f ca="1">IFERROR('2.1 Skjult ventetid person A'!R27/60*IF('1.1 Alternativ A'!S251&lt;70,$C$4,IF('1.1 Alternativ A'!S251&gt;=200,$C$6,$C$5)),"")</f>
        <v>0</v>
      </c>
      <c r="S197" s="1">
        <f ca="1">IFERROR('2.1 Skjult ventetid person A'!S27/60*IF('1.1 Alternativ A'!T251&lt;70,$C$4,IF('1.1 Alternativ A'!T251&gt;=200,$C$6,$C$5)),"")</f>
        <v>0</v>
      </c>
      <c r="T197" s="1">
        <f ca="1">IFERROR('2.1 Skjult ventetid person A'!T27/60*IF('1.1 Alternativ A'!U251&lt;70,$C$4,IF('1.1 Alternativ A'!U251&gt;=200,$C$6,$C$5)),"")</f>
        <v>0</v>
      </c>
      <c r="U197" s="1">
        <f ca="1">IFERROR('2.1 Skjult ventetid person A'!U27/60*IF('1.1 Alternativ A'!V251&lt;70,$C$4,IF('1.1 Alternativ A'!V251&gt;=200,$C$6,$C$5)),"")</f>
        <v>0</v>
      </c>
      <c r="V197" s="1">
        <f ca="1">IFERROR('2.1 Skjult ventetid person A'!V27/60*IF('1.1 Alternativ A'!W251&lt;70,$C$4,IF('1.1 Alternativ A'!W251&gt;=200,$C$6,$C$5)),"")</f>
        <v>0</v>
      </c>
      <c r="W197" s="1">
        <f ca="1">IFERROR('2.1 Skjult ventetid person A'!W27/60*IF('1.1 Alternativ A'!X251&lt;70,$C$4,IF('1.1 Alternativ A'!X251&gt;=200,$C$6,$C$5)),"")</f>
        <v>0</v>
      </c>
      <c r="X197" s="1">
        <f ca="1">IFERROR('2.1 Skjult ventetid person A'!X27/60*IF('1.1 Alternativ A'!Y251&lt;70,$C$4,IF('1.1 Alternativ A'!Y251&gt;=200,$C$6,$C$5)),"")</f>
        <v>0</v>
      </c>
      <c r="Y197" s="1">
        <f ca="1">IFERROR('2.1 Skjult ventetid person A'!Y27/60*IF('1.1 Alternativ A'!Z251&lt;70,$C$4,IF('1.1 Alternativ A'!Z251&gt;=200,$C$6,$C$5)),"")</f>
        <v>0</v>
      </c>
      <c r="Z197" s="1">
        <f ca="1">IFERROR('2.1 Skjult ventetid person A'!Z27/60*IF('1.1 Alternativ A'!AA251&lt;70,$C$4,IF('1.1 Alternativ A'!AA251&gt;=200,$C$6,$C$5)),"")</f>
        <v>0</v>
      </c>
      <c r="AA197" s="1">
        <f ca="1">IFERROR('2.1 Skjult ventetid person A'!AA27/60*IF('1.1 Alternativ A'!AB251&lt;70,$C$4,IF('1.1 Alternativ A'!AB251&gt;=200,$C$6,$C$5)),"")</f>
        <v>0</v>
      </c>
      <c r="AB197" s="1">
        <f ca="1">IFERROR('2.1 Skjult ventetid person A'!AB27/60*IF('1.1 Alternativ A'!AC251&lt;70,$C$4,IF('1.1 Alternativ A'!AC251&gt;=200,$C$6,$C$5)),"")</f>
        <v>0</v>
      </c>
      <c r="AC197" s="1">
        <f ca="1">IFERROR('2.1 Skjult ventetid person A'!AC27/60*IF('1.1 Alternativ A'!AD251&lt;70,$C$4,IF('1.1 Alternativ A'!AD251&gt;=200,$C$6,$C$5)),"")</f>
        <v>0</v>
      </c>
      <c r="AD197" s="1">
        <f ca="1">IFERROR('2.1 Skjult ventetid person A'!AD27/60*IF('1.1 Alternativ A'!AE251&lt;70,$C$4,IF('1.1 Alternativ A'!AE251&gt;=200,$C$6,$C$5)),"")</f>
        <v>0</v>
      </c>
      <c r="AE197" s="1">
        <f ca="1">IFERROR('2.1 Skjult ventetid person A'!AE27/60*IF('1.1 Alternativ A'!AF251&lt;70,$C$4,IF('1.1 Alternativ A'!AF251&gt;=200,$C$6,$C$5)),"")</f>
        <v>0</v>
      </c>
      <c r="AF197" s="1">
        <f ca="1">IFERROR('2.1 Skjult ventetid person A'!AF27/60*IF('1.1 Alternativ A'!AG251&lt;70,$C$4,IF('1.1 Alternativ A'!AG251&gt;=200,$C$6,$C$5)),"")</f>
        <v>0</v>
      </c>
    </row>
    <row r="198" spans="2:32" x14ac:dyDescent="0.2">
      <c r="B198" s="1" t="str">
        <f ca="1">IF(OFFSET('1.1 Alternativ A'!$E$19,0,ROW()-ROW($B$182))&gt;0,OFFSET('1.1 Alternativ A'!$E$19,0,ROW()-ROW($B$182)),"")</f>
        <v/>
      </c>
      <c r="C198" s="1">
        <f ca="1">IFERROR('2.1 Skjult ventetid person A'!C28/60*IF('1.1 Alternativ A'!D252&lt;70,$C$4,IF('1.1 Alternativ A'!D252&gt;=200,$C$6,$C$5)),"")</f>
        <v>0</v>
      </c>
      <c r="D198" s="1">
        <f ca="1">IFERROR('2.1 Skjult ventetid person A'!D28/60*IF('1.1 Alternativ A'!E252&lt;70,$C$4,IF('1.1 Alternativ A'!E252&gt;=200,$C$6,$C$5)),"")</f>
        <v>0</v>
      </c>
      <c r="E198" s="1">
        <f ca="1">IFERROR('2.1 Skjult ventetid person A'!E28/60*IF('1.1 Alternativ A'!F252&lt;70,$C$4,IF('1.1 Alternativ A'!F252&gt;=200,$C$6,$C$5)),"")</f>
        <v>0</v>
      </c>
      <c r="F198" s="1">
        <f ca="1">IFERROR('2.1 Skjult ventetid person A'!F28/60*IF('1.1 Alternativ A'!G252&lt;70,$C$4,IF('1.1 Alternativ A'!G252&gt;=200,$C$6,$C$5)),"")</f>
        <v>0</v>
      </c>
      <c r="G198" s="1">
        <f ca="1">IFERROR('2.1 Skjult ventetid person A'!G28/60*IF('1.1 Alternativ A'!H252&lt;70,$C$4,IF('1.1 Alternativ A'!H252&gt;=200,$C$6,$C$5)),"")</f>
        <v>0</v>
      </c>
      <c r="H198" s="1">
        <f ca="1">IFERROR('2.1 Skjult ventetid person A'!H28/60*IF('1.1 Alternativ A'!I252&lt;70,$C$4,IF('1.1 Alternativ A'!I252&gt;=200,$C$6,$C$5)),"")</f>
        <v>0</v>
      </c>
      <c r="I198" s="1">
        <f ca="1">IFERROR('2.1 Skjult ventetid person A'!I28/60*IF('1.1 Alternativ A'!J252&lt;70,$C$4,IF('1.1 Alternativ A'!J252&gt;=200,$C$6,$C$5)),"")</f>
        <v>0</v>
      </c>
      <c r="J198" s="1">
        <f ca="1">IFERROR('2.1 Skjult ventetid person A'!J28/60*IF('1.1 Alternativ A'!K252&lt;70,$C$4,IF('1.1 Alternativ A'!K252&gt;=200,$C$6,$C$5)),"")</f>
        <v>0</v>
      </c>
      <c r="K198" s="1">
        <f ca="1">IFERROR('2.1 Skjult ventetid person A'!K28/60*IF('1.1 Alternativ A'!L252&lt;70,$C$4,IF('1.1 Alternativ A'!L252&gt;=200,$C$6,$C$5)),"")</f>
        <v>0</v>
      </c>
      <c r="L198" s="1">
        <f ca="1">IFERROR('2.1 Skjult ventetid person A'!L28/60*IF('1.1 Alternativ A'!M252&lt;70,$C$4,IF('1.1 Alternativ A'!M252&gt;=200,$C$6,$C$5)),"")</f>
        <v>0</v>
      </c>
      <c r="M198" s="1">
        <f ca="1">IFERROR('2.1 Skjult ventetid person A'!M28/60*IF('1.1 Alternativ A'!N252&lt;70,$C$4,IF('1.1 Alternativ A'!N252&gt;=200,$C$6,$C$5)),"")</f>
        <v>0</v>
      </c>
      <c r="N198" s="1">
        <f ca="1">IFERROR('2.1 Skjult ventetid person A'!N28/60*IF('1.1 Alternativ A'!O252&lt;70,$C$4,IF('1.1 Alternativ A'!O252&gt;=200,$C$6,$C$5)),"")</f>
        <v>0</v>
      </c>
      <c r="O198" s="1">
        <f ca="1">IFERROR('2.1 Skjult ventetid person A'!O28/60*IF('1.1 Alternativ A'!P252&lt;70,$C$4,IF('1.1 Alternativ A'!P252&gt;=200,$C$6,$C$5)),"")</f>
        <v>0</v>
      </c>
      <c r="P198" s="1">
        <f ca="1">IFERROR('2.1 Skjult ventetid person A'!P28/60*IF('1.1 Alternativ A'!Q252&lt;70,$C$4,IF('1.1 Alternativ A'!Q252&gt;=200,$C$6,$C$5)),"")</f>
        <v>0</v>
      </c>
      <c r="Q198" s="1">
        <f ca="1">IFERROR('2.1 Skjult ventetid person A'!Q28/60*IF('1.1 Alternativ A'!R252&lt;70,$C$4,IF('1.1 Alternativ A'!R252&gt;=200,$C$6,$C$5)),"")</f>
        <v>0</v>
      </c>
      <c r="R198" s="1">
        <f ca="1">IFERROR('2.1 Skjult ventetid person A'!R28/60*IF('1.1 Alternativ A'!S252&lt;70,$C$4,IF('1.1 Alternativ A'!S252&gt;=200,$C$6,$C$5)),"")</f>
        <v>0</v>
      </c>
      <c r="S198" s="1">
        <f ca="1">IFERROR('2.1 Skjult ventetid person A'!S28/60*IF('1.1 Alternativ A'!T252&lt;70,$C$4,IF('1.1 Alternativ A'!T252&gt;=200,$C$6,$C$5)),"")</f>
        <v>0</v>
      </c>
      <c r="T198" s="1">
        <f ca="1">IFERROR('2.1 Skjult ventetid person A'!T28/60*IF('1.1 Alternativ A'!U252&lt;70,$C$4,IF('1.1 Alternativ A'!U252&gt;=200,$C$6,$C$5)),"")</f>
        <v>0</v>
      </c>
      <c r="U198" s="1">
        <f ca="1">IFERROR('2.1 Skjult ventetid person A'!U28/60*IF('1.1 Alternativ A'!V252&lt;70,$C$4,IF('1.1 Alternativ A'!V252&gt;=200,$C$6,$C$5)),"")</f>
        <v>0</v>
      </c>
      <c r="V198" s="1">
        <f ca="1">IFERROR('2.1 Skjult ventetid person A'!V28/60*IF('1.1 Alternativ A'!W252&lt;70,$C$4,IF('1.1 Alternativ A'!W252&gt;=200,$C$6,$C$5)),"")</f>
        <v>0</v>
      </c>
      <c r="W198" s="1">
        <f ca="1">IFERROR('2.1 Skjult ventetid person A'!W28/60*IF('1.1 Alternativ A'!X252&lt;70,$C$4,IF('1.1 Alternativ A'!X252&gt;=200,$C$6,$C$5)),"")</f>
        <v>0</v>
      </c>
      <c r="X198" s="1">
        <f ca="1">IFERROR('2.1 Skjult ventetid person A'!X28/60*IF('1.1 Alternativ A'!Y252&lt;70,$C$4,IF('1.1 Alternativ A'!Y252&gt;=200,$C$6,$C$5)),"")</f>
        <v>0</v>
      </c>
      <c r="Y198" s="1">
        <f ca="1">IFERROR('2.1 Skjult ventetid person A'!Y28/60*IF('1.1 Alternativ A'!Z252&lt;70,$C$4,IF('1.1 Alternativ A'!Z252&gt;=200,$C$6,$C$5)),"")</f>
        <v>0</v>
      </c>
      <c r="Z198" s="1">
        <f ca="1">IFERROR('2.1 Skjult ventetid person A'!Z28/60*IF('1.1 Alternativ A'!AA252&lt;70,$C$4,IF('1.1 Alternativ A'!AA252&gt;=200,$C$6,$C$5)),"")</f>
        <v>0</v>
      </c>
      <c r="AA198" s="1">
        <f ca="1">IFERROR('2.1 Skjult ventetid person A'!AA28/60*IF('1.1 Alternativ A'!AB252&lt;70,$C$4,IF('1.1 Alternativ A'!AB252&gt;=200,$C$6,$C$5)),"")</f>
        <v>0</v>
      </c>
      <c r="AB198" s="1">
        <f ca="1">IFERROR('2.1 Skjult ventetid person A'!AB28/60*IF('1.1 Alternativ A'!AC252&lt;70,$C$4,IF('1.1 Alternativ A'!AC252&gt;=200,$C$6,$C$5)),"")</f>
        <v>0</v>
      </c>
      <c r="AC198" s="1">
        <f ca="1">IFERROR('2.1 Skjult ventetid person A'!AC28/60*IF('1.1 Alternativ A'!AD252&lt;70,$C$4,IF('1.1 Alternativ A'!AD252&gt;=200,$C$6,$C$5)),"")</f>
        <v>0</v>
      </c>
      <c r="AD198" s="1">
        <f ca="1">IFERROR('2.1 Skjult ventetid person A'!AD28/60*IF('1.1 Alternativ A'!AE252&lt;70,$C$4,IF('1.1 Alternativ A'!AE252&gt;=200,$C$6,$C$5)),"")</f>
        <v>0</v>
      </c>
      <c r="AE198" s="1">
        <f ca="1">IFERROR('2.1 Skjult ventetid person A'!AE28/60*IF('1.1 Alternativ A'!AF252&lt;70,$C$4,IF('1.1 Alternativ A'!AF252&gt;=200,$C$6,$C$5)),"")</f>
        <v>0</v>
      </c>
      <c r="AF198" s="1">
        <f ca="1">IFERROR('2.1 Skjult ventetid person A'!AF28/60*IF('1.1 Alternativ A'!AG252&lt;70,$C$4,IF('1.1 Alternativ A'!AG252&gt;=200,$C$6,$C$5)),"")</f>
        <v>0</v>
      </c>
    </row>
    <row r="199" spans="2:32" x14ac:dyDescent="0.2">
      <c r="B199" s="1" t="str">
        <f ca="1">IF(OFFSET('1.1 Alternativ A'!$E$19,0,ROW()-ROW($B$182))&gt;0,OFFSET('1.1 Alternativ A'!$E$19,0,ROW()-ROW($B$182)),"")</f>
        <v/>
      </c>
      <c r="C199" s="1">
        <f ca="1">IFERROR('2.1 Skjult ventetid person A'!C29/60*IF('1.1 Alternativ A'!D253&lt;70,$C$4,IF('1.1 Alternativ A'!D253&gt;=200,$C$6,$C$5)),"")</f>
        <v>0</v>
      </c>
      <c r="D199" s="1">
        <f ca="1">IFERROR('2.1 Skjult ventetid person A'!D29/60*IF('1.1 Alternativ A'!E253&lt;70,$C$4,IF('1.1 Alternativ A'!E253&gt;=200,$C$6,$C$5)),"")</f>
        <v>0</v>
      </c>
      <c r="E199" s="1">
        <f ca="1">IFERROR('2.1 Skjult ventetid person A'!E29/60*IF('1.1 Alternativ A'!F253&lt;70,$C$4,IF('1.1 Alternativ A'!F253&gt;=200,$C$6,$C$5)),"")</f>
        <v>0</v>
      </c>
      <c r="F199" s="1">
        <f ca="1">IFERROR('2.1 Skjult ventetid person A'!F29/60*IF('1.1 Alternativ A'!G253&lt;70,$C$4,IF('1.1 Alternativ A'!G253&gt;=200,$C$6,$C$5)),"")</f>
        <v>0</v>
      </c>
      <c r="G199" s="1">
        <f ca="1">IFERROR('2.1 Skjult ventetid person A'!G29/60*IF('1.1 Alternativ A'!H253&lt;70,$C$4,IF('1.1 Alternativ A'!H253&gt;=200,$C$6,$C$5)),"")</f>
        <v>0</v>
      </c>
      <c r="H199" s="1">
        <f ca="1">IFERROR('2.1 Skjult ventetid person A'!H29/60*IF('1.1 Alternativ A'!I253&lt;70,$C$4,IF('1.1 Alternativ A'!I253&gt;=200,$C$6,$C$5)),"")</f>
        <v>0</v>
      </c>
      <c r="I199" s="1">
        <f ca="1">IFERROR('2.1 Skjult ventetid person A'!I29/60*IF('1.1 Alternativ A'!J253&lt;70,$C$4,IF('1.1 Alternativ A'!J253&gt;=200,$C$6,$C$5)),"")</f>
        <v>0</v>
      </c>
      <c r="J199" s="1">
        <f ca="1">IFERROR('2.1 Skjult ventetid person A'!J29/60*IF('1.1 Alternativ A'!K253&lt;70,$C$4,IF('1.1 Alternativ A'!K253&gt;=200,$C$6,$C$5)),"")</f>
        <v>0</v>
      </c>
      <c r="K199" s="1">
        <f ca="1">IFERROR('2.1 Skjult ventetid person A'!K29/60*IF('1.1 Alternativ A'!L253&lt;70,$C$4,IF('1.1 Alternativ A'!L253&gt;=200,$C$6,$C$5)),"")</f>
        <v>0</v>
      </c>
      <c r="L199" s="1">
        <f ca="1">IFERROR('2.1 Skjult ventetid person A'!L29/60*IF('1.1 Alternativ A'!M253&lt;70,$C$4,IF('1.1 Alternativ A'!M253&gt;=200,$C$6,$C$5)),"")</f>
        <v>0</v>
      </c>
      <c r="M199" s="1">
        <f ca="1">IFERROR('2.1 Skjult ventetid person A'!M29/60*IF('1.1 Alternativ A'!N253&lt;70,$C$4,IF('1.1 Alternativ A'!N253&gt;=200,$C$6,$C$5)),"")</f>
        <v>0</v>
      </c>
      <c r="N199" s="1">
        <f ca="1">IFERROR('2.1 Skjult ventetid person A'!N29/60*IF('1.1 Alternativ A'!O253&lt;70,$C$4,IF('1.1 Alternativ A'!O253&gt;=200,$C$6,$C$5)),"")</f>
        <v>0</v>
      </c>
      <c r="O199" s="1">
        <f ca="1">IFERROR('2.1 Skjult ventetid person A'!O29/60*IF('1.1 Alternativ A'!P253&lt;70,$C$4,IF('1.1 Alternativ A'!P253&gt;=200,$C$6,$C$5)),"")</f>
        <v>0</v>
      </c>
      <c r="P199" s="1">
        <f ca="1">IFERROR('2.1 Skjult ventetid person A'!P29/60*IF('1.1 Alternativ A'!Q253&lt;70,$C$4,IF('1.1 Alternativ A'!Q253&gt;=200,$C$6,$C$5)),"")</f>
        <v>0</v>
      </c>
      <c r="Q199" s="1">
        <f ca="1">IFERROR('2.1 Skjult ventetid person A'!Q29/60*IF('1.1 Alternativ A'!R253&lt;70,$C$4,IF('1.1 Alternativ A'!R253&gt;=200,$C$6,$C$5)),"")</f>
        <v>0</v>
      </c>
      <c r="R199" s="1">
        <f ca="1">IFERROR('2.1 Skjult ventetid person A'!R29/60*IF('1.1 Alternativ A'!S253&lt;70,$C$4,IF('1.1 Alternativ A'!S253&gt;=200,$C$6,$C$5)),"")</f>
        <v>0</v>
      </c>
      <c r="S199" s="1">
        <f ca="1">IFERROR('2.1 Skjult ventetid person A'!S29/60*IF('1.1 Alternativ A'!T253&lt;70,$C$4,IF('1.1 Alternativ A'!T253&gt;=200,$C$6,$C$5)),"")</f>
        <v>0</v>
      </c>
      <c r="T199" s="1">
        <f ca="1">IFERROR('2.1 Skjult ventetid person A'!T29/60*IF('1.1 Alternativ A'!U253&lt;70,$C$4,IF('1.1 Alternativ A'!U253&gt;=200,$C$6,$C$5)),"")</f>
        <v>0</v>
      </c>
      <c r="U199" s="1">
        <f ca="1">IFERROR('2.1 Skjult ventetid person A'!U29/60*IF('1.1 Alternativ A'!V253&lt;70,$C$4,IF('1.1 Alternativ A'!V253&gt;=200,$C$6,$C$5)),"")</f>
        <v>0</v>
      </c>
      <c r="V199" s="1">
        <f ca="1">IFERROR('2.1 Skjult ventetid person A'!V29/60*IF('1.1 Alternativ A'!W253&lt;70,$C$4,IF('1.1 Alternativ A'!W253&gt;=200,$C$6,$C$5)),"")</f>
        <v>0</v>
      </c>
      <c r="W199" s="1">
        <f ca="1">IFERROR('2.1 Skjult ventetid person A'!W29/60*IF('1.1 Alternativ A'!X253&lt;70,$C$4,IF('1.1 Alternativ A'!X253&gt;=200,$C$6,$C$5)),"")</f>
        <v>0</v>
      </c>
      <c r="X199" s="1">
        <f ca="1">IFERROR('2.1 Skjult ventetid person A'!X29/60*IF('1.1 Alternativ A'!Y253&lt;70,$C$4,IF('1.1 Alternativ A'!Y253&gt;=200,$C$6,$C$5)),"")</f>
        <v>0</v>
      </c>
      <c r="Y199" s="1">
        <f ca="1">IFERROR('2.1 Skjult ventetid person A'!Y29/60*IF('1.1 Alternativ A'!Z253&lt;70,$C$4,IF('1.1 Alternativ A'!Z253&gt;=200,$C$6,$C$5)),"")</f>
        <v>0</v>
      </c>
      <c r="Z199" s="1">
        <f ca="1">IFERROR('2.1 Skjult ventetid person A'!Z29/60*IF('1.1 Alternativ A'!AA253&lt;70,$C$4,IF('1.1 Alternativ A'!AA253&gt;=200,$C$6,$C$5)),"")</f>
        <v>0</v>
      </c>
      <c r="AA199" s="1">
        <f ca="1">IFERROR('2.1 Skjult ventetid person A'!AA29/60*IF('1.1 Alternativ A'!AB253&lt;70,$C$4,IF('1.1 Alternativ A'!AB253&gt;=200,$C$6,$C$5)),"")</f>
        <v>0</v>
      </c>
      <c r="AB199" s="1">
        <f ca="1">IFERROR('2.1 Skjult ventetid person A'!AB29/60*IF('1.1 Alternativ A'!AC253&lt;70,$C$4,IF('1.1 Alternativ A'!AC253&gt;=200,$C$6,$C$5)),"")</f>
        <v>0</v>
      </c>
      <c r="AC199" s="1">
        <f ca="1">IFERROR('2.1 Skjult ventetid person A'!AC29/60*IF('1.1 Alternativ A'!AD253&lt;70,$C$4,IF('1.1 Alternativ A'!AD253&gt;=200,$C$6,$C$5)),"")</f>
        <v>0</v>
      </c>
      <c r="AD199" s="1">
        <f ca="1">IFERROR('2.1 Skjult ventetid person A'!AD29/60*IF('1.1 Alternativ A'!AE253&lt;70,$C$4,IF('1.1 Alternativ A'!AE253&gt;=200,$C$6,$C$5)),"")</f>
        <v>0</v>
      </c>
      <c r="AE199" s="1">
        <f ca="1">IFERROR('2.1 Skjult ventetid person A'!AE29/60*IF('1.1 Alternativ A'!AF253&lt;70,$C$4,IF('1.1 Alternativ A'!AF253&gt;=200,$C$6,$C$5)),"")</f>
        <v>0</v>
      </c>
      <c r="AF199" s="1">
        <f ca="1">IFERROR('2.1 Skjult ventetid person A'!AF29/60*IF('1.1 Alternativ A'!AG253&lt;70,$C$4,IF('1.1 Alternativ A'!AG253&gt;=200,$C$6,$C$5)),"")</f>
        <v>0</v>
      </c>
    </row>
    <row r="200" spans="2:32" x14ac:dyDescent="0.2">
      <c r="B200" s="1" t="str">
        <f ca="1">IF(OFFSET('1.1 Alternativ A'!$E$19,0,ROW()-ROW($B$182))&gt;0,OFFSET('1.1 Alternativ A'!$E$19,0,ROW()-ROW($B$182)),"")</f>
        <v/>
      </c>
      <c r="C200" s="1">
        <f ca="1">IFERROR('2.1 Skjult ventetid person A'!C30/60*IF('1.1 Alternativ A'!D254&lt;70,$C$4,IF('1.1 Alternativ A'!D254&gt;=200,$C$6,$C$5)),"")</f>
        <v>0</v>
      </c>
      <c r="D200" s="1">
        <f ca="1">IFERROR('2.1 Skjult ventetid person A'!D30/60*IF('1.1 Alternativ A'!E254&lt;70,$C$4,IF('1.1 Alternativ A'!E254&gt;=200,$C$6,$C$5)),"")</f>
        <v>0</v>
      </c>
      <c r="E200" s="1">
        <f ca="1">IFERROR('2.1 Skjult ventetid person A'!E30/60*IF('1.1 Alternativ A'!F254&lt;70,$C$4,IF('1.1 Alternativ A'!F254&gt;=200,$C$6,$C$5)),"")</f>
        <v>0</v>
      </c>
      <c r="F200" s="1">
        <f ca="1">IFERROR('2.1 Skjult ventetid person A'!F30/60*IF('1.1 Alternativ A'!G254&lt;70,$C$4,IF('1.1 Alternativ A'!G254&gt;=200,$C$6,$C$5)),"")</f>
        <v>0</v>
      </c>
      <c r="G200" s="1">
        <f ca="1">IFERROR('2.1 Skjult ventetid person A'!G30/60*IF('1.1 Alternativ A'!H254&lt;70,$C$4,IF('1.1 Alternativ A'!H254&gt;=200,$C$6,$C$5)),"")</f>
        <v>0</v>
      </c>
      <c r="H200" s="1">
        <f ca="1">IFERROR('2.1 Skjult ventetid person A'!H30/60*IF('1.1 Alternativ A'!I254&lt;70,$C$4,IF('1.1 Alternativ A'!I254&gt;=200,$C$6,$C$5)),"")</f>
        <v>0</v>
      </c>
      <c r="I200" s="1">
        <f ca="1">IFERROR('2.1 Skjult ventetid person A'!I30/60*IF('1.1 Alternativ A'!J254&lt;70,$C$4,IF('1.1 Alternativ A'!J254&gt;=200,$C$6,$C$5)),"")</f>
        <v>0</v>
      </c>
      <c r="J200" s="1">
        <f ca="1">IFERROR('2.1 Skjult ventetid person A'!J30/60*IF('1.1 Alternativ A'!K254&lt;70,$C$4,IF('1.1 Alternativ A'!K254&gt;=200,$C$6,$C$5)),"")</f>
        <v>0</v>
      </c>
      <c r="K200" s="1">
        <f ca="1">IFERROR('2.1 Skjult ventetid person A'!K30/60*IF('1.1 Alternativ A'!L254&lt;70,$C$4,IF('1.1 Alternativ A'!L254&gt;=200,$C$6,$C$5)),"")</f>
        <v>0</v>
      </c>
      <c r="L200" s="1">
        <f ca="1">IFERROR('2.1 Skjult ventetid person A'!L30/60*IF('1.1 Alternativ A'!M254&lt;70,$C$4,IF('1.1 Alternativ A'!M254&gt;=200,$C$6,$C$5)),"")</f>
        <v>0</v>
      </c>
      <c r="M200" s="1">
        <f ca="1">IFERROR('2.1 Skjult ventetid person A'!M30/60*IF('1.1 Alternativ A'!N254&lt;70,$C$4,IF('1.1 Alternativ A'!N254&gt;=200,$C$6,$C$5)),"")</f>
        <v>0</v>
      </c>
      <c r="N200" s="1">
        <f ca="1">IFERROR('2.1 Skjult ventetid person A'!N30/60*IF('1.1 Alternativ A'!O254&lt;70,$C$4,IF('1.1 Alternativ A'!O254&gt;=200,$C$6,$C$5)),"")</f>
        <v>0</v>
      </c>
      <c r="O200" s="1">
        <f ca="1">IFERROR('2.1 Skjult ventetid person A'!O30/60*IF('1.1 Alternativ A'!P254&lt;70,$C$4,IF('1.1 Alternativ A'!P254&gt;=200,$C$6,$C$5)),"")</f>
        <v>0</v>
      </c>
      <c r="P200" s="1">
        <f ca="1">IFERROR('2.1 Skjult ventetid person A'!P30/60*IF('1.1 Alternativ A'!Q254&lt;70,$C$4,IF('1.1 Alternativ A'!Q254&gt;=200,$C$6,$C$5)),"")</f>
        <v>0</v>
      </c>
      <c r="Q200" s="1">
        <f ca="1">IFERROR('2.1 Skjult ventetid person A'!Q30/60*IF('1.1 Alternativ A'!R254&lt;70,$C$4,IF('1.1 Alternativ A'!R254&gt;=200,$C$6,$C$5)),"")</f>
        <v>0</v>
      </c>
      <c r="R200" s="1">
        <f ca="1">IFERROR('2.1 Skjult ventetid person A'!R30/60*IF('1.1 Alternativ A'!S254&lt;70,$C$4,IF('1.1 Alternativ A'!S254&gt;=200,$C$6,$C$5)),"")</f>
        <v>0</v>
      </c>
      <c r="S200" s="1">
        <f ca="1">IFERROR('2.1 Skjult ventetid person A'!S30/60*IF('1.1 Alternativ A'!T254&lt;70,$C$4,IF('1.1 Alternativ A'!T254&gt;=200,$C$6,$C$5)),"")</f>
        <v>0</v>
      </c>
      <c r="T200" s="1">
        <f ca="1">IFERROR('2.1 Skjult ventetid person A'!T30/60*IF('1.1 Alternativ A'!U254&lt;70,$C$4,IF('1.1 Alternativ A'!U254&gt;=200,$C$6,$C$5)),"")</f>
        <v>0</v>
      </c>
      <c r="U200" s="1">
        <f ca="1">IFERROR('2.1 Skjult ventetid person A'!U30/60*IF('1.1 Alternativ A'!V254&lt;70,$C$4,IF('1.1 Alternativ A'!V254&gt;=200,$C$6,$C$5)),"")</f>
        <v>0</v>
      </c>
      <c r="V200" s="1">
        <f ca="1">IFERROR('2.1 Skjult ventetid person A'!V30/60*IF('1.1 Alternativ A'!W254&lt;70,$C$4,IF('1.1 Alternativ A'!W254&gt;=200,$C$6,$C$5)),"")</f>
        <v>0</v>
      </c>
      <c r="W200" s="1">
        <f ca="1">IFERROR('2.1 Skjult ventetid person A'!W30/60*IF('1.1 Alternativ A'!X254&lt;70,$C$4,IF('1.1 Alternativ A'!X254&gt;=200,$C$6,$C$5)),"")</f>
        <v>0</v>
      </c>
      <c r="X200" s="1">
        <f ca="1">IFERROR('2.1 Skjult ventetid person A'!X30/60*IF('1.1 Alternativ A'!Y254&lt;70,$C$4,IF('1.1 Alternativ A'!Y254&gt;=200,$C$6,$C$5)),"")</f>
        <v>0</v>
      </c>
      <c r="Y200" s="1">
        <f ca="1">IFERROR('2.1 Skjult ventetid person A'!Y30/60*IF('1.1 Alternativ A'!Z254&lt;70,$C$4,IF('1.1 Alternativ A'!Z254&gt;=200,$C$6,$C$5)),"")</f>
        <v>0</v>
      </c>
      <c r="Z200" s="1">
        <f ca="1">IFERROR('2.1 Skjult ventetid person A'!Z30/60*IF('1.1 Alternativ A'!AA254&lt;70,$C$4,IF('1.1 Alternativ A'!AA254&gt;=200,$C$6,$C$5)),"")</f>
        <v>0</v>
      </c>
      <c r="AA200" s="1">
        <f ca="1">IFERROR('2.1 Skjult ventetid person A'!AA30/60*IF('1.1 Alternativ A'!AB254&lt;70,$C$4,IF('1.1 Alternativ A'!AB254&gt;=200,$C$6,$C$5)),"")</f>
        <v>0</v>
      </c>
      <c r="AB200" s="1">
        <f ca="1">IFERROR('2.1 Skjult ventetid person A'!AB30/60*IF('1.1 Alternativ A'!AC254&lt;70,$C$4,IF('1.1 Alternativ A'!AC254&gt;=200,$C$6,$C$5)),"")</f>
        <v>0</v>
      </c>
      <c r="AC200" s="1">
        <f ca="1">IFERROR('2.1 Skjult ventetid person A'!AC30/60*IF('1.1 Alternativ A'!AD254&lt;70,$C$4,IF('1.1 Alternativ A'!AD254&gt;=200,$C$6,$C$5)),"")</f>
        <v>0</v>
      </c>
      <c r="AD200" s="1">
        <f ca="1">IFERROR('2.1 Skjult ventetid person A'!AD30/60*IF('1.1 Alternativ A'!AE254&lt;70,$C$4,IF('1.1 Alternativ A'!AE254&gt;=200,$C$6,$C$5)),"")</f>
        <v>0</v>
      </c>
      <c r="AE200" s="1">
        <f ca="1">IFERROR('2.1 Skjult ventetid person A'!AE30/60*IF('1.1 Alternativ A'!AF254&lt;70,$C$4,IF('1.1 Alternativ A'!AF254&gt;=200,$C$6,$C$5)),"")</f>
        <v>0</v>
      </c>
      <c r="AF200" s="1">
        <f ca="1">IFERROR('2.1 Skjult ventetid person A'!AF30/60*IF('1.1 Alternativ A'!AG254&lt;70,$C$4,IF('1.1 Alternativ A'!AG254&gt;=200,$C$6,$C$5)),"")</f>
        <v>0</v>
      </c>
    </row>
    <row r="201" spans="2:32" x14ac:dyDescent="0.2">
      <c r="B201" s="1" t="str">
        <f ca="1">IF(OFFSET('1.1 Alternativ A'!$E$19,0,ROW()-ROW($B$182))&gt;0,OFFSET('1.1 Alternativ A'!$E$19,0,ROW()-ROW($B$182)),"")</f>
        <v/>
      </c>
      <c r="C201" s="1">
        <f ca="1">IFERROR('2.1 Skjult ventetid person A'!C31/60*IF('1.1 Alternativ A'!D255&lt;70,$C$4,IF('1.1 Alternativ A'!D255&gt;=200,$C$6,$C$5)),"")</f>
        <v>0</v>
      </c>
      <c r="D201" s="1">
        <f ca="1">IFERROR('2.1 Skjult ventetid person A'!D31/60*IF('1.1 Alternativ A'!E255&lt;70,$C$4,IF('1.1 Alternativ A'!E255&gt;=200,$C$6,$C$5)),"")</f>
        <v>0</v>
      </c>
      <c r="E201" s="1">
        <f ca="1">IFERROR('2.1 Skjult ventetid person A'!E31/60*IF('1.1 Alternativ A'!F255&lt;70,$C$4,IF('1.1 Alternativ A'!F255&gt;=200,$C$6,$C$5)),"")</f>
        <v>0</v>
      </c>
      <c r="F201" s="1">
        <f ca="1">IFERROR('2.1 Skjult ventetid person A'!F31/60*IF('1.1 Alternativ A'!G255&lt;70,$C$4,IF('1.1 Alternativ A'!G255&gt;=200,$C$6,$C$5)),"")</f>
        <v>0</v>
      </c>
      <c r="G201" s="1">
        <f ca="1">IFERROR('2.1 Skjult ventetid person A'!G31/60*IF('1.1 Alternativ A'!H255&lt;70,$C$4,IF('1.1 Alternativ A'!H255&gt;=200,$C$6,$C$5)),"")</f>
        <v>0</v>
      </c>
      <c r="H201" s="1">
        <f ca="1">IFERROR('2.1 Skjult ventetid person A'!H31/60*IF('1.1 Alternativ A'!I255&lt;70,$C$4,IF('1.1 Alternativ A'!I255&gt;=200,$C$6,$C$5)),"")</f>
        <v>0</v>
      </c>
      <c r="I201" s="1">
        <f ca="1">IFERROR('2.1 Skjult ventetid person A'!I31/60*IF('1.1 Alternativ A'!J255&lt;70,$C$4,IF('1.1 Alternativ A'!J255&gt;=200,$C$6,$C$5)),"")</f>
        <v>0</v>
      </c>
      <c r="J201" s="1">
        <f ca="1">IFERROR('2.1 Skjult ventetid person A'!J31/60*IF('1.1 Alternativ A'!K255&lt;70,$C$4,IF('1.1 Alternativ A'!K255&gt;=200,$C$6,$C$5)),"")</f>
        <v>0</v>
      </c>
      <c r="K201" s="1">
        <f ca="1">IFERROR('2.1 Skjult ventetid person A'!K31/60*IF('1.1 Alternativ A'!L255&lt;70,$C$4,IF('1.1 Alternativ A'!L255&gt;=200,$C$6,$C$5)),"")</f>
        <v>0</v>
      </c>
      <c r="L201" s="1">
        <f ca="1">IFERROR('2.1 Skjult ventetid person A'!L31/60*IF('1.1 Alternativ A'!M255&lt;70,$C$4,IF('1.1 Alternativ A'!M255&gt;=200,$C$6,$C$5)),"")</f>
        <v>0</v>
      </c>
      <c r="M201" s="1">
        <f ca="1">IFERROR('2.1 Skjult ventetid person A'!M31/60*IF('1.1 Alternativ A'!N255&lt;70,$C$4,IF('1.1 Alternativ A'!N255&gt;=200,$C$6,$C$5)),"")</f>
        <v>0</v>
      </c>
      <c r="N201" s="1">
        <f ca="1">IFERROR('2.1 Skjult ventetid person A'!N31/60*IF('1.1 Alternativ A'!O255&lt;70,$C$4,IF('1.1 Alternativ A'!O255&gt;=200,$C$6,$C$5)),"")</f>
        <v>0</v>
      </c>
      <c r="O201" s="1">
        <f ca="1">IFERROR('2.1 Skjult ventetid person A'!O31/60*IF('1.1 Alternativ A'!P255&lt;70,$C$4,IF('1.1 Alternativ A'!P255&gt;=200,$C$6,$C$5)),"")</f>
        <v>0</v>
      </c>
      <c r="P201" s="1">
        <f ca="1">IFERROR('2.1 Skjult ventetid person A'!P31/60*IF('1.1 Alternativ A'!Q255&lt;70,$C$4,IF('1.1 Alternativ A'!Q255&gt;=200,$C$6,$C$5)),"")</f>
        <v>0</v>
      </c>
      <c r="Q201" s="1">
        <f ca="1">IFERROR('2.1 Skjult ventetid person A'!Q31/60*IF('1.1 Alternativ A'!R255&lt;70,$C$4,IF('1.1 Alternativ A'!R255&gt;=200,$C$6,$C$5)),"")</f>
        <v>0</v>
      </c>
      <c r="R201" s="1">
        <f ca="1">IFERROR('2.1 Skjult ventetid person A'!R31/60*IF('1.1 Alternativ A'!S255&lt;70,$C$4,IF('1.1 Alternativ A'!S255&gt;=200,$C$6,$C$5)),"")</f>
        <v>0</v>
      </c>
      <c r="S201" s="1">
        <f ca="1">IFERROR('2.1 Skjult ventetid person A'!S31/60*IF('1.1 Alternativ A'!T255&lt;70,$C$4,IF('1.1 Alternativ A'!T255&gt;=200,$C$6,$C$5)),"")</f>
        <v>0</v>
      </c>
      <c r="T201" s="1">
        <f ca="1">IFERROR('2.1 Skjult ventetid person A'!T31/60*IF('1.1 Alternativ A'!U255&lt;70,$C$4,IF('1.1 Alternativ A'!U255&gt;=200,$C$6,$C$5)),"")</f>
        <v>0</v>
      </c>
      <c r="U201" s="1">
        <f ca="1">IFERROR('2.1 Skjult ventetid person A'!U31/60*IF('1.1 Alternativ A'!V255&lt;70,$C$4,IF('1.1 Alternativ A'!V255&gt;=200,$C$6,$C$5)),"")</f>
        <v>0</v>
      </c>
      <c r="V201" s="1">
        <f ca="1">IFERROR('2.1 Skjult ventetid person A'!V31/60*IF('1.1 Alternativ A'!W255&lt;70,$C$4,IF('1.1 Alternativ A'!W255&gt;=200,$C$6,$C$5)),"")</f>
        <v>0</v>
      </c>
      <c r="W201" s="1">
        <f ca="1">IFERROR('2.1 Skjult ventetid person A'!W31/60*IF('1.1 Alternativ A'!X255&lt;70,$C$4,IF('1.1 Alternativ A'!X255&gt;=200,$C$6,$C$5)),"")</f>
        <v>0</v>
      </c>
      <c r="X201" s="1">
        <f ca="1">IFERROR('2.1 Skjult ventetid person A'!X31/60*IF('1.1 Alternativ A'!Y255&lt;70,$C$4,IF('1.1 Alternativ A'!Y255&gt;=200,$C$6,$C$5)),"")</f>
        <v>0</v>
      </c>
      <c r="Y201" s="1">
        <f ca="1">IFERROR('2.1 Skjult ventetid person A'!Y31/60*IF('1.1 Alternativ A'!Z255&lt;70,$C$4,IF('1.1 Alternativ A'!Z255&gt;=200,$C$6,$C$5)),"")</f>
        <v>0</v>
      </c>
      <c r="Z201" s="1">
        <f ca="1">IFERROR('2.1 Skjult ventetid person A'!Z31/60*IF('1.1 Alternativ A'!AA255&lt;70,$C$4,IF('1.1 Alternativ A'!AA255&gt;=200,$C$6,$C$5)),"")</f>
        <v>0</v>
      </c>
      <c r="AA201" s="1">
        <f ca="1">IFERROR('2.1 Skjult ventetid person A'!AA31/60*IF('1.1 Alternativ A'!AB255&lt;70,$C$4,IF('1.1 Alternativ A'!AB255&gt;=200,$C$6,$C$5)),"")</f>
        <v>0</v>
      </c>
      <c r="AB201" s="1">
        <f ca="1">IFERROR('2.1 Skjult ventetid person A'!AB31/60*IF('1.1 Alternativ A'!AC255&lt;70,$C$4,IF('1.1 Alternativ A'!AC255&gt;=200,$C$6,$C$5)),"")</f>
        <v>0</v>
      </c>
      <c r="AC201" s="1">
        <f ca="1">IFERROR('2.1 Skjult ventetid person A'!AC31/60*IF('1.1 Alternativ A'!AD255&lt;70,$C$4,IF('1.1 Alternativ A'!AD255&gt;=200,$C$6,$C$5)),"")</f>
        <v>0</v>
      </c>
      <c r="AD201" s="1">
        <f ca="1">IFERROR('2.1 Skjult ventetid person A'!AD31/60*IF('1.1 Alternativ A'!AE255&lt;70,$C$4,IF('1.1 Alternativ A'!AE255&gt;=200,$C$6,$C$5)),"")</f>
        <v>0</v>
      </c>
      <c r="AE201" s="1">
        <f ca="1">IFERROR('2.1 Skjult ventetid person A'!AE31/60*IF('1.1 Alternativ A'!AF255&lt;70,$C$4,IF('1.1 Alternativ A'!AF255&gt;=200,$C$6,$C$5)),"")</f>
        <v>0</v>
      </c>
      <c r="AF201" s="1">
        <f ca="1">IFERROR('2.1 Skjult ventetid person A'!AF31/60*IF('1.1 Alternativ A'!AG255&lt;70,$C$4,IF('1.1 Alternativ A'!AG255&gt;=200,$C$6,$C$5)),"")</f>
        <v>0</v>
      </c>
    </row>
    <row r="202" spans="2:32" x14ac:dyDescent="0.2">
      <c r="B202" s="1" t="str">
        <f ca="1">IF(OFFSET('1.1 Alternativ A'!$E$19,0,ROW()-ROW($B$182))&gt;0,OFFSET('1.1 Alternativ A'!$E$19,0,ROW()-ROW($B$182)),"")</f>
        <v/>
      </c>
      <c r="C202" s="1">
        <f ca="1">IFERROR('2.1 Skjult ventetid person A'!C32/60*IF('1.1 Alternativ A'!D256&lt;70,$C$4,IF('1.1 Alternativ A'!D256&gt;=200,$C$6,$C$5)),"")</f>
        <v>0</v>
      </c>
      <c r="D202" s="1">
        <f ca="1">IFERROR('2.1 Skjult ventetid person A'!D32/60*IF('1.1 Alternativ A'!E256&lt;70,$C$4,IF('1.1 Alternativ A'!E256&gt;=200,$C$6,$C$5)),"")</f>
        <v>0</v>
      </c>
      <c r="E202" s="1">
        <f ca="1">IFERROR('2.1 Skjult ventetid person A'!E32/60*IF('1.1 Alternativ A'!F256&lt;70,$C$4,IF('1.1 Alternativ A'!F256&gt;=200,$C$6,$C$5)),"")</f>
        <v>0</v>
      </c>
      <c r="F202" s="1">
        <f ca="1">IFERROR('2.1 Skjult ventetid person A'!F32/60*IF('1.1 Alternativ A'!G256&lt;70,$C$4,IF('1.1 Alternativ A'!G256&gt;=200,$C$6,$C$5)),"")</f>
        <v>0</v>
      </c>
      <c r="G202" s="1">
        <f ca="1">IFERROR('2.1 Skjult ventetid person A'!G32/60*IF('1.1 Alternativ A'!H256&lt;70,$C$4,IF('1.1 Alternativ A'!H256&gt;=200,$C$6,$C$5)),"")</f>
        <v>0</v>
      </c>
      <c r="H202" s="1">
        <f ca="1">IFERROR('2.1 Skjult ventetid person A'!H32/60*IF('1.1 Alternativ A'!I256&lt;70,$C$4,IF('1.1 Alternativ A'!I256&gt;=200,$C$6,$C$5)),"")</f>
        <v>0</v>
      </c>
      <c r="I202" s="1">
        <f ca="1">IFERROR('2.1 Skjult ventetid person A'!I32/60*IF('1.1 Alternativ A'!J256&lt;70,$C$4,IF('1.1 Alternativ A'!J256&gt;=200,$C$6,$C$5)),"")</f>
        <v>0</v>
      </c>
      <c r="J202" s="1">
        <f ca="1">IFERROR('2.1 Skjult ventetid person A'!J32/60*IF('1.1 Alternativ A'!K256&lt;70,$C$4,IF('1.1 Alternativ A'!K256&gt;=200,$C$6,$C$5)),"")</f>
        <v>0</v>
      </c>
      <c r="K202" s="1">
        <f ca="1">IFERROR('2.1 Skjult ventetid person A'!K32/60*IF('1.1 Alternativ A'!L256&lt;70,$C$4,IF('1.1 Alternativ A'!L256&gt;=200,$C$6,$C$5)),"")</f>
        <v>0</v>
      </c>
      <c r="L202" s="1">
        <f ca="1">IFERROR('2.1 Skjult ventetid person A'!L32/60*IF('1.1 Alternativ A'!M256&lt;70,$C$4,IF('1.1 Alternativ A'!M256&gt;=200,$C$6,$C$5)),"")</f>
        <v>0</v>
      </c>
      <c r="M202" s="1">
        <f ca="1">IFERROR('2.1 Skjult ventetid person A'!M32/60*IF('1.1 Alternativ A'!N256&lt;70,$C$4,IF('1.1 Alternativ A'!N256&gt;=200,$C$6,$C$5)),"")</f>
        <v>0</v>
      </c>
      <c r="N202" s="1">
        <f ca="1">IFERROR('2.1 Skjult ventetid person A'!N32/60*IF('1.1 Alternativ A'!O256&lt;70,$C$4,IF('1.1 Alternativ A'!O256&gt;=200,$C$6,$C$5)),"")</f>
        <v>0</v>
      </c>
      <c r="O202" s="1">
        <f ca="1">IFERROR('2.1 Skjult ventetid person A'!O32/60*IF('1.1 Alternativ A'!P256&lt;70,$C$4,IF('1.1 Alternativ A'!P256&gt;=200,$C$6,$C$5)),"")</f>
        <v>0</v>
      </c>
      <c r="P202" s="1">
        <f ca="1">IFERROR('2.1 Skjult ventetid person A'!P32/60*IF('1.1 Alternativ A'!Q256&lt;70,$C$4,IF('1.1 Alternativ A'!Q256&gt;=200,$C$6,$C$5)),"")</f>
        <v>0</v>
      </c>
      <c r="Q202" s="1">
        <f ca="1">IFERROR('2.1 Skjult ventetid person A'!Q32/60*IF('1.1 Alternativ A'!R256&lt;70,$C$4,IF('1.1 Alternativ A'!R256&gt;=200,$C$6,$C$5)),"")</f>
        <v>0</v>
      </c>
      <c r="R202" s="1">
        <f ca="1">IFERROR('2.1 Skjult ventetid person A'!R32/60*IF('1.1 Alternativ A'!S256&lt;70,$C$4,IF('1.1 Alternativ A'!S256&gt;=200,$C$6,$C$5)),"")</f>
        <v>0</v>
      </c>
      <c r="S202" s="1">
        <f ca="1">IFERROR('2.1 Skjult ventetid person A'!S32/60*IF('1.1 Alternativ A'!T256&lt;70,$C$4,IF('1.1 Alternativ A'!T256&gt;=200,$C$6,$C$5)),"")</f>
        <v>0</v>
      </c>
      <c r="T202" s="1">
        <f ca="1">IFERROR('2.1 Skjult ventetid person A'!T32/60*IF('1.1 Alternativ A'!U256&lt;70,$C$4,IF('1.1 Alternativ A'!U256&gt;=200,$C$6,$C$5)),"")</f>
        <v>0</v>
      </c>
      <c r="U202" s="1">
        <f ca="1">IFERROR('2.1 Skjult ventetid person A'!U32/60*IF('1.1 Alternativ A'!V256&lt;70,$C$4,IF('1.1 Alternativ A'!V256&gt;=200,$C$6,$C$5)),"")</f>
        <v>0</v>
      </c>
      <c r="V202" s="1">
        <f ca="1">IFERROR('2.1 Skjult ventetid person A'!V32/60*IF('1.1 Alternativ A'!W256&lt;70,$C$4,IF('1.1 Alternativ A'!W256&gt;=200,$C$6,$C$5)),"")</f>
        <v>0</v>
      </c>
      <c r="W202" s="1">
        <f ca="1">IFERROR('2.1 Skjult ventetid person A'!W32/60*IF('1.1 Alternativ A'!X256&lt;70,$C$4,IF('1.1 Alternativ A'!X256&gt;=200,$C$6,$C$5)),"")</f>
        <v>0</v>
      </c>
      <c r="X202" s="1">
        <f ca="1">IFERROR('2.1 Skjult ventetid person A'!X32/60*IF('1.1 Alternativ A'!Y256&lt;70,$C$4,IF('1.1 Alternativ A'!Y256&gt;=200,$C$6,$C$5)),"")</f>
        <v>0</v>
      </c>
      <c r="Y202" s="1">
        <f ca="1">IFERROR('2.1 Skjult ventetid person A'!Y32/60*IF('1.1 Alternativ A'!Z256&lt;70,$C$4,IF('1.1 Alternativ A'!Z256&gt;=200,$C$6,$C$5)),"")</f>
        <v>0</v>
      </c>
      <c r="Z202" s="1">
        <f ca="1">IFERROR('2.1 Skjult ventetid person A'!Z32/60*IF('1.1 Alternativ A'!AA256&lt;70,$C$4,IF('1.1 Alternativ A'!AA256&gt;=200,$C$6,$C$5)),"")</f>
        <v>0</v>
      </c>
      <c r="AA202" s="1">
        <f ca="1">IFERROR('2.1 Skjult ventetid person A'!AA32/60*IF('1.1 Alternativ A'!AB256&lt;70,$C$4,IF('1.1 Alternativ A'!AB256&gt;=200,$C$6,$C$5)),"")</f>
        <v>0</v>
      </c>
      <c r="AB202" s="1">
        <f ca="1">IFERROR('2.1 Skjult ventetid person A'!AB32/60*IF('1.1 Alternativ A'!AC256&lt;70,$C$4,IF('1.1 Alternativ A'!AC256&gt;=200,$C$6,$C$5)),"")</f>
        <v>0</v>
      </c>
      <c r="AC202" s="1">
        <f ca="1">IFERROR('2.1 Skjult ventetid person A'!AC32/60*IF('1.1 Alternativ A'!AD256&lt;70,$C$4,IF('1.1 Alternativ A'!AD256&gt;=200,$C$6,$C$5)),"")</f>
        <v>0</v>
      </c>
      <c r="AD202" s="1">
        <f ca="1">IFERROR('2.1 Skjult ventetid person A'!AD32/60*IF('1.1 Alternativ A'!AE256&lt;70,$C$4,IF('1.1 Alternativ A'!AE256&gt;=200,$C$6,$C$5)),"")</f>
        <v>0</v>
      </c>
      <c r="AE202" s="1">
        <f ca="1">IFERROR('2.1 Skjult ventetid person A'!AE32/60*IF('1.1 Alternativ A'!AF256&lt;70,$C$4,IF('1.1 Alternativ A'!AF256&gt;=200,$C$6,$C$5)),"")</f>
        <v>0</v>
      </c>
      <c r="AF202" s="1">
        <f ca="1">IFERROR('2.1 Skjult ventetid person A'!AF32/60*IF('1.1 Alternativ A'!AG256&lt;70,$C$4,IF('1.1 Alternativ A'!AG256&gt;=200,$C$6,$C$5)),"")</f>
        <v>0</v>
      </c>
    </row>
    <row r="203" spans="2:32" x14ac:dyDescent="0.2">
      <c r="B203" s="1" t="str">
        <f ca="1">IF(OFFSET('1.1 Alternativ A'!$E$19,0,ROW()-ROW($B$182))&gt;0,OFFSET('1.1 Alternativ A'!$E$19,0,ROW()-ROW($B$182)),"")</f>
        <v/>
      </c>
      <c r="C203" s="1">
        <f ca="1">IFERROR('2.1 Skjult ventetid person A'!C33/60*IF('1.1 Alternativ A'!D257&lt;70,$C$4,IF('1.1 Alternativ A'!D257&gt;=200,$C$6,$C$5)),"")</f>
        <v>0</v>
      </c>
      <c r="D203" s="1">
        <f ca="1">IFERROR('2.1 Skjult ventetid person A'!D33/60*IF('1.1 Alternativ A'!E257&lt;70,$C$4,IF('1.1 Alternativ A'!E257&gt;=200,$C$6,$C$5)),"")</f>
        <v>0</v>
      </c>
      <c r="E203" s="1">
        <f ca="1">IFERROR('2.1 Skjult ventetid person A'!E33/60*IF('1.1 Alternativ A'!F257&lt;70,$C$4,IF('1.1 Alternativ A'!F257&gt;=200,$C$6,$C$5)),"")</f>
        <v>0</v>
      </c>
      <c r="F203" s="1">
        <f ca="1">IFERROR('2.1 Skjult ventetid person A'!F33/60*IF('1.1 Alternativ A'!G257&lt;70,$C$4,IF('1.1 Alternativ A'!G257&gt;=200,$C$6,$C$5)),"")</f>
        <v>0</v>
      </c>
      <c r="G203" s="1">
        <f ca="1">IFERROR('2.1 Skjult ventetid person A'!G33/60*IF('1.1 Alternativ A'!H257&lt;70,$C$4,IF('1.1 Alternativ A'!H257&gt;=200,$C$6,$C$5)),"")</f>
        <v>0</v>
      </c>
      <c r="H203" s="1">
        <f ca="1">IFERROR('2.1 Skjult ventetid person A'!H33/60*IF('1.1 Alternativ A'!I257&lt;70,$C$4,IF('1.1 Alternativ A'!I257&gt;=200,$C$6,$C$5)),"")</f>
        <v>0</v>
      </c>
      <c r="I203" s="1">
        <f ca="1">IFERROR('2.1 Skjult ventetid person A'!I33/60*IF('1.1 Alternativ A'!J257&lt;70,$C$4,IF('1.1 Alternativ A'!J257&gt;=200,$C$6,$C$5)),"")</f>
        <v>0</v>
      </c>
      <c r="J203" s="1">
        <f ca="1">IFERROR('2.1 Skjult ventetid person A'!J33/60*IF('1.1 Alternativ A'!K257&lt;70,$C$4,IF('1.1 Alternativ A'!K257&gt;=200,$C$6,$C$5)),"")</f>
        <v>0</v>
      </c>
      <c r="K203" s="1">
        <f ca="1">IFERROR('2.1 Skjult ventetid person A'!K33/60*IF('1.1 Alternativ A'!L257&lt;70,$C$4,IF('1.1 Alternativ A'!L257&gt;=200,$C$6,$C$5)),"")</f>
        <v>0</v>
      </c>
      <c r="L203" s="1">
        <f ca="1">IFERROR('2.1 Skjult ventetid person A'!L33/60*IF('1.1 Alternativ A'!M257&lt;70,$C$4,IF('1.1 Alternativ A'!M257&gt;=200,$C$6,$C$5)),"")</f>
        <v>0</v>
      </c>
      <c r="M203" s="1">
        <f ca="1">IFERROR('2.1 Skjult ventetid person A'!M33/60*IF('1.1 Alternativ A'!N257&lt;70,$C$4,IF('1.1 Alternativ A'!N257&gt;=200,$C$6,$C$5)),"")</f>
        <v>0</v>
      </c>
      <c r="N203" s="1">
        <f ca="1">IFERROR('2.1 Skjult ventetid person A'!N33/60*IF('1.1 Alternativ A'!O257&lt;70,$C$4,IF('1.1 Alternativ A'!O257&gt;=200,$C$6,$C$5)),"")</f>
        <v>0</v>
      </c>
      <c r="O203" s="1">
        <f ca="1">IFERROR('2.1 Skjult ventetid person A'!O33/60*IF('1.1 Alternativ A'!P257&lt;70,$C$4,IF('1.1 Alternativ A'!P257&gt;=200,$C$6,$C$5)),"")</f>
        <v>0</v>
      </c>
      <c r="P203" s="1">
        <f ca="1">IFERROR('2.1 Skjult ventetid person A'!P33/60*IF('1.1 Alternativ A'!Q257&lt;70,$C$4,IF('1.1 Alternativ A'!Q257&gt;=200,$C$6,$C$5)),"")</f>
        <v>0</v>
      </c>
      <c r="Q203" s="1">
        <f ca="1">IFERROR('2.1 Skjult ventetid person A'!Q33/60*IF('1.1 Alternativ A'!R257&lt;70,$C$4,IF('1.1 Alternativ A'!R257&gt;=200,$C$6,$C$5)),"")</f>
        <v>0</v>
      </c>
      <c r="R203" s="1">
        <f ca="1">IFERROR('2.1 Skjult ventetid person A'!R33/60*IF('1.1 Alternativ A'!S257&lt;70,$C$4,IF('1.1 Alternativ A'!S257&gt;=200,$C$6,$C$5)),"")</f>
        <v>0</v>
      </c>
      <c r="S203" s="1">
        <f ca="1">IFERROR('2.1 Skjult ventetid person A'!S33/60*IF('1.1 Alternativ A'!T257&lt;70,$C$4,IF('1.1 Alternativ A'!T257&gt;=200,$C$6,$C$5)),"")</f>
        <v>0</v>
      </c>
      <c r="T203" s="1">
        <f ca="1">IFERROR('2.1 Skjult ventetid person A'!T33/60*IF('1.1 Alternativ A'!U257&lt;70,$C$4,IF('1.1 Alternativ A'!U257&gt;=200,$C$6,$C$5)),"")</f>
        <v>0</v>
      </c>
      <c r="U203" s="1">
        <f ca="1">IFERROR('2.1 Skjult ventetid person A'!U33/60*IF('1.1 Alternativ A'!V257&lt;70,$C$4,IF('1.1 Alternativ A'!V257&gt;=200,$C$6,$C$5)),"")</f>
        <v>0</v>
      </c>
      <c r="V203" s="1">
        <f ca="1">IFERROR('2.1 Skjult ventetid person A'!V33/60*IF('1.1 Alternativ A'!W257&lt;70,$C$4,IF('1.1 Alternativ A'!W257&gt;=200,$C$6,$C$5)),"")</f>
        <v>0</v>
      </c>
      <c r="W203" s="1">
        <f ca="1">IFERROR('2.1 Skjult ventetid person A'!W33/60*IF('1.1 Alternativ A'!X257&lt;70,$C$4,IF('1.1 Alternativ A'!X257&gt;=200,$C$6,$C$5)),"")</f>
        <v>0</v>
      </c>
      <c r="X203" s="1">
        <f ca="1">IFERROR('2.1 Skjult ventetid person A'!X33/60*IF('1.1 Alternativ A'!Y257&lt;70,$C$4,IF('1.1 Alternativ A'!Y257&gt;=200,$C$6,$C$5)),"")</f>
        <v>0</v>
      </c>
      <c r="Y203" s="1">
        <f ca="1">IFERROR('2.1 Skjult ventetid person A'!Y33/60*IF('1.1 Alternativ A'!Z257&lt;70,$C$4,IF('1.1 Alternativ A'!Z257&gt;=200,$C$6,$C$5)),"")</f>
        <v>0</v>
      </c>
      <c r="Z203" s="1">
        <f ca="1">IFERROR('2.1 Skjult ventetid person A'!Z33/60*IF('1.1 Alternativ A'!AA257&lt;70,$C$4,IF('1.1 Alternativ A'!AA257&gt;=200,$C$6,$C$5)),"")</f>
        <v>0</v>
      </c>
      <c r="AA203" s="1">
        <f ca="1">IFERROR('2.1 Skjult ventetid person A'!AA33/60*IF('1.1 Alternativ A'!AB257&lt;70,$C$4,IF('1.1 Alternativ A'!AB257&gt;=200,$C$6,$C$5)),"")</f>
        <v>0</v>
      </c>
      <c r="AB203" s="1">
        <f ca="1">IFERROR('2.1 Skjult ventetid person A'!AB33/60*IF('1.1 Alternativ A'!AC257&lt;70,$C$4,IF('1.1 Alternativ A'!AC257&gt;=200,$C$6,$C$5)),"")</f>
        <v>0</v>
      </c>
      <c r="AC203" s="1">
        <f ca="1">IFERROR('2.1 Skjult ventetid person A'!AC33/60*IF('1.1 Alternativ A'!AD257&lt;70,$C$4,IF('1.1 Alternativ A'!AD257&gt;=200,$C$6,$C$5)),"")</f>
        <v>0</v>
      </c>
      <c r="AD203" s="1">
        <f ca="1">IFERROR('2.1 Skjult ventetid person A'!AD33/60*IF('1.1 Alternativ A'!AE257&lt;70,$C$4,IF('1.1 Alternativ A'!AE257&gt;=200,$C$6,$C$5)),"")</f>
        <v>0</v>
      </c>
      <c r="AE203" s="1">
        <f ca="1">IFERROR('2.1 Skjult ventetid person A'!AE33/60*IF('1.1 Alternativ A'!AF257&lt;70,$C$4,IF('1.1 Alternativ A'!AF257&gt;=200,$C$6,$C$5)),"")</f>
        <v>0</v>
      </c>
      <c r="AF203" s="1">
        <f ca="1">IFERROR('2.1 Skjult ventetid person A'!AF33/60*IF('1.1 Alternativ A'!AG257&lt;70,$C$4,IF('1.1 Alternativ A'!AG257&gt;=200,$C$6,$C$5)),"")</f>
        <v>0</v>
      </c>
    </row>
    <row r="204" spans="2:32" x14ac:dyDescent="0.2">
      <c r="B204" s="1" t="str">
        <f ca="1">IF(OFFSET('1.1 Alternativ A'!$E$19,0,ROW()-ROW($B$182))&gt;0,OFFSET('1.1 Alternativ A'!$E$19,0,ROW()-ROW($B$182)),"")</f>
        <v/>
      </c>
      <c r="C204" s="1">
        <f ca="1">IFERROR('2.1 Skjult ventetid person A'!C34/60*IF('1.1 Alternativ A'!D258&lt;70,$C$4,IF('1.1 Alternativ A'!D258&gt;=200,$C$6,$C$5)),"")</f>
        <v>0</v>
      </c>
      <c r="D204" s="1">
        <f ca="1">IFERROR('2.1 Skjult ventetid person A'!D34/60*IF('1.1 Alternativ A'!E258&lt;70,$C$4,IF('1.1 Alternativ A'!E258&gt;=200,$C$6,$C$5)),"")</f>
        <v>0</v>
      </c>
      <c r="E204" s="1">
        <f ca="1">IFERROR('2.1 Skjult ventetid person A'!E34/60*IF('1.1 Alternativ A'!F258&lt;70,$C$4,IF('1.1 Alternativ A'!F258&gt;=200,$C$6,$C$5)),"")</f>
        <v>0</v>
      </c>
      <c r="F204" s="1">
        <f ca="1">IFERROR('2.1 Skjult ventetid person A'!F34/60*IF('1.1 Alternativ A'!G258&lt;70,$C$4,IF('1.1 Alternativ A'!G258&gt;=200,$C$6,$C$5)),"")</f>
        <v>0</v>
      </c>
      <c r="G204" s="1">
        <f ca="1">IFERROR('2.1 Skjult ventetid person A'!G34/60*IF('1.1 Alternativ A'!H258&lt;70,$C$4,IF('1.1 Alternativ A'!H258&gt;=200,$C$6,$C$5)),"")</f>
        <v>0</v>
      </c>
      <c r="H204" s="1">
        <f ca="1">IFERROR('2.1 Skjult ventetid person A'!H34/60*IF('1.1 Alternativ A'!I258&lt;70,$C$4,IF('1.1 Alternativ A'!I258&gt;=200,$C$6,$C$5)),"")</f>
        <v>0</v>
      </c>
      <c r="I204" s="1">
        <f ca="1">IFERROR('2.1 Skjult ventetid person A'!I34/60*IF('1.1 Alternativ A'!J258&lt;70,$C$4,IF('1.1 Alternativ A'!J258&gt;=200,$C$6,$C$5)),"")</f>
        <v>0</v>
      </c>
      <c r="J204" s="1">
        <f ca="1">IFERROR('2.1 Skjult ventetid person A'!J34/60*IF('1.1 Alternativ A'!K258&lt;70,$C$4,IF('1.1 Alternativ A'!K258&gt;=200,$C$6,$C$5)),"")</f>
        <v>0</v>
      </c>
      <c r="K204" s="1">
        <f ca="1">IFERROR('2.1 Skjult ventetid person A'!K34/60*IF('1.1 Alternativ A'!L258&lt;70,$C$4,IF('1.1 Alternativ A'!L258&gt;=200,$C$6,$C$5)),"")</f>
        <v>0</v>
      </c>
      <c r="L204" s="1">
        <f ca="1">IFERROR('2.1 Skjult ventetid person A'!L34/60*IF('1.1 Alternativ A'!M258&lt;70,$C$4,IF('1.1 Alternativ A'!M258&gt;=200,$C$6,$C$5)),"")</f>
        <v>0</v>
      </c>
      <c r="M204" s="1">
        <f ca="1">IFERROR('2.1 Skjult ventetid person A'!M34/60*IF('1.1 Alternativ A'!N258&lt;70,$C$4,IF('1.1 Alternativ A'!N258&gt;=200,$C$6,$C$5)),"")</f>
        <v>0</v>
      </c>
      <c r="N204" s="1">
        <f ca="1">IFERROR('2.1 Skjult ventetid person A'!N34/60*IF('1.1 Alternativ A'!O258&lt;70,$C$4,IF('1.1 Alternativ A'!O258&gt;=200,$C$6,$C$5)),"")</f>
        <v>0</v>
      </c>
      <c r="O204" s="1">
        <f ca="1">IFERROR('2.1 Skjult ventetid person A'!O34/60*IF('1.1 Alternativ A'!P258&lt;70,$C$4,IF('1.1 Alternativ A'!P258&gt;=200,$C$6,$C$5)),"")</f>
        <v>0</v>
      </c>
      <c r="P204" s="1">
        <f ca="1">IFERROR('2.1 Skjult ventetid person A'!P34/60*IF('1.1 Alternativ A'!Q258&lt;70,$C$4,IF('1.1 Alternativ A'!Q258&gt;=200,$C$6,$C$5)),"")</f>
        <v>0</v>
      </c>
      <c r="Q204" s="1">
        <f ca="1">IFERROR('2.1 Skjult ventetid person A'!Q34/60*IF('1.1 Alternativ A'!R258&lt;70,$C$4,IF('1.1 Alternativ A'!R258&gt;=200,$C$6,$C$5)),"")</f>
        <v>0</v>
      </c>
      <c r="R204" s="1">
        <f ca="1">IFERROR('2.1 Skjult ventetid person A'!R34/60*IF('1.1 Alternativ A'!S258&lt;70,$C$4,IF('1.1 Alternativ A'!S258&gt;=200,$C$6,$C$5)),"")</f>
        <v>0</v>
      </c>
      <c r="S204" s="1">
        <f ca="1">IFERROR('2.1 Skjult ventetid person A'!S34/60*IF('1.1 Alternativ A'!T258&lt;70,$C$4,IF('1.1 Alternativ A'!T258&gt;=200,$C$6,$C$5)),"")</f>
        <v>0</v>
      </c>
      <c r="T204" s="1">
        <f ca="1">IFERROR('2.1 Skjult ventetid person A'!T34/60*IF('1.1 Alternativ A'!U258&lt;70,$C$4,IF('1.1 Alternativ A'!U258&gt;=200,$C$6,$C$5)),"")</f>
        <v>0</v>
      </c>
      <c r="U204" s="1">
        <f ca="1">IFERROR('2.1 Skjult ventetid person A'!U34/60*IF('1.1 Alternativ A'!V258&lt;70,$C$4,IF('1.1 Alternativ A'!V258&gt;=200,$C$6,$C$5)),"")</f>
        <v>0</v>
      </c>
      <c r="V204" s="1">
        <f ca="1">IFERROR('2.1 Skjult ventetid person A'!V34/60*IF('1.1 Alternativ A'!W258&lt;70,$C$4,IF('1.1 Alternativ A'!W258&gt;=200,$C$6,$C$5)),"")</f>
        <v>0</v>
      </c>
      <c r="W204" s="1">
        <f ca="1">IFERROR('2.1 Skjult ventetid person A'!W34/60*IF('1.1 Alternativ A'!X258&lt;70,$C$4,IF('1.1 Alternativ A'!X258&gt;=200,$C$6,$C$5)),"")</f>
        <v>0</v>
      </c>
      <c r="X204" s="1">
        <f ca="1">IFERROR('2.1 Skjult ventetid person A'!X34/60*IF('1.1 Alternativ A'!Y258&lt;70,$C$4,IF('1.1 Alternativ A'!Y258&gt;=200,$C$6,$C$5)),"")</f>
        <v>0</v>
      </c>
      <c r="Y204" s="1">
        <f ca="1">IFERROR('2.1 Skjult ventetid person A'!Y34/60*IF('1.1 Alternativ A'!Z258&lt;70,$C$4,IF('1.1 Alternativ A'!Z258&gt;=200,$C$6,$C$5)),"")</f>
        <v>0</v>
      </c>
      <c r="Z204" s="1">
        <f ca="1">IFERROR('2.1 Skjult ventetid person A'!Z34/60*IF('1.1 Alternativ A'!AA258&lt;70,$C$4,IF('1.1 Alternativ A'!AA258&gt;=200,$C$6,$C$5)),"")</f>
        <v>0</v>
      </c>
      <c r="AA204" s="1">
        <f ca="1">IFERROR('2.1 Skjult ventetid person A'!AA34/60*IF('1.1 Alternativ A'!AB258&lt;70,$C$4,IF('1.1 Alternativ A'!AB258&gt;=200,$C$6,$C$5)),"")</f>
        <v>0</v>
      </c>
      <c r="AB204" s="1">
        <f ca="1">IFERROR('2.1 Skjult ventetid person A'!AB34/60*IF('1.1 Alternativ A'!AC258&lt;70,$C$4,IF('1.1 Alternativ A'!AC258&gt;=200,$C$6,$C$5)),"")</f>
        <v>0</v>
      </c>
      <c r="AC204" s="1">
        <f ca="1">IFERROR('2.1 Skjult ventetid person A'!AC34/60*IF('1.1 Alternativ A'!AD258&lt;70,$C$4,IF('1.1 Alternativ A'!AD258&gt;=200,$C$6,$C$5)),"")</f>
        <v>0</v>
      </c>
      <c r="AD204" s="1">
        <f ca="1">IFERROR('2.1 Skjult ventetid person A'!AD34/60*IF('1.1 Alternativ A'!AE258&lt;70,$C$4,IF('1.1 Alternativ A'!AE258&gt;=200,$C$6,$C$5)),"")</f>
        <v>0</v>
      </c>
      <c r="AE204" s="1">
        <f ca="1">IFERROR('2.1 Skjult ventetid person A'!AE34/60*IF('1.1 Alternativ A'!AF258&lt;70,$C$4,IF('1.1 Alternativ A'!AF258&gt;=200,$C$6,$C$5)),"")</f>
        <v>0</v>
      </c>
      <c r="AF204" s="1">
        <f ca="1">IFERROR('2.1 Skjult ventetid person A'!AF34/60*IF('1.1 Alternativ A'!AG258&lt;70,$C$4,IF('1.1 Alternativ A'!AG258&gt;=200,$C$6,$C$5)),"")</f>
        <v>0</v>
      </c>
    </row>
    <row r="205" spans="2:32" x14ac:dyDescent="0.2">
      <c r="B205" s="1" t="str">
        <f ca="1">IF(OFFSET('1.1 Alternativ A'!$E$19,0,ROW()-ROW($B$182))&gt;0,OFFSET('1.1 Alternativ A'!$E$19,0,ROW()-ROW($B$182)),"")</f>
        <v/>
      </c>
      <c r="C205" s="1">
        <f ca="1">IFERROR('2.1 Skjult ventetid person A'!C35/60*IF('1.1 Alternativ A'!D259&lt;70,$C$4,IF('1.1 Alternativ A'!D259&gt;=200,$C$6,$C$5)),"")</f>
        <v>0</v>
      </c>
      <c r="D205" s="1">
        <f ca="1">IFERROR('2.1 Skjult ventetid person A'!D35/60*IF('1.1 Alternativ A'!E259&lt;70,$C$4,IF('1.1 Alternativ A'!E259&gt;=200,$C$6,$C$5)),"")</f>
        <v>0</v>
      </c>
      <c r="E205" s="1">
        <f ca="1">IFERROR('2.1 Skjult ventetid person A'!E35/60*IF('1.1 Alternativ A'!F259&lt;70,$C$4,IF('1.1 Alternativ A'!F259&gt;=200,$C$6,$C$5)),"")</f>
        <v>0</v>
      </c>
      <c r="F205" s="1">
        <f ca="1">IFERROR('2.1 Skjult ventetid person A'!F35/60*IF('1.1 Alternativ A'!G259&lt;70,$C$4,IF('1.1 Alternativ A'!G259&gt;=200,$C$6,$C$5)),"")</f>
        <v>0</v>
      </c>
      <c r="G205" s="1">
        <f ca="1">IFERROR('2.1 Skjult ventetid person A'!G35/60*IF('1.1 Alternativ A'!H259&lt;70,$C$4,IF('1.1 Alternativ A'!H259&gt;=200,$C$6,$C$5)),"")</f>
        <v>0</v>
      </c>
      <c r="H205" s="1">
        <f ca="1">IFERROR('2.1 Skjult ventetid person A'!H35/60*IF('1.1 Alternativ A'!I259&lt;70,$C$4,IF('1.1 Alternativ A'!I259&gt;=200,$C$6,$C$5)),"")</f>
        <v>0</v>
      </c>
      <c r="I205" s="1">
        <f ca="1">IFERROR('2.1 Skjult ventetid person A'!I35/60*IF('1.1 Alternativ A'!J259&lt;70,$C$4,IF('1.1 Alternativ A'!J259&gt;=200,$C$6,$C$5)),"")</f>
        <v>0</v>
      </c>
      <c r="J205" s="1">
        <f ca="1">IFERROR('2.1 Skjult ventetid person A'!J35/60*IF('1.1 Alternativ A'!K259&lt;70,$C$4,IF('1.1 Alternativ A'!K259&gt;=200,$C$6,$C$5)),"")</f>
        <v>0</v>
      </c>
      <c r="K205" s="1">
        <f ca="1">IFERROR('2.1 Skjult ventetid person A'!K35/60*IF('1.1 Alternativ A'!L259&lt;70,$C$4,IF('1.1 Alternativ A'!L259&gt;=200,$C$6,$C$5)),"")</f>
        <v>0</v>
      </c>
      <c r="L205" s="1">
        <f ca="1">IFERROR('2.1 Skjult ventetid person A'!L35/60*IF('1.1 Alternativ A'!M259&lt;70,$C$4,IF('1.1 Alternativ A'!M259&gt;=200,$C$6,$C$5)),"")</f>
        <v>0</v>
      </c>
      <c r="M205" s="1">
        <f ca="1">IFERROR('2.1 Skjult ventetid person A'!M35/60*IF('1.1 Alternativ A'!N259&lt;70,$C$4,IF('1.1 Alternativ A'!N259&gt;=200,$C$6,$C$5)),"")</f>
        <v>0</v>
      </c>
      <c r="N205" s="1">
        <f ca="1">IFERROR('2.1 Skjult ventetid person A'!N35/60*IF('1.1 Alternativ A'!O259&lt;70,$C$4,IF('1.1 Alternativ A'!O259&gt;=200,$C$6,$C$5)),"")</f>
        <v>0</v>
      </c>
      <c r="O205" s="1">
        <f ca="1">IFERROR('2.1 Skjult ventetid person A'!O35/60*IF('1.1 Alternativ A'!P259&lt;70,$C$4,IF('1.1 Alternativ A'!P259&gt;=200,$C$6,$C$5)),"")</f>
        <v>0</v>
      </c>
      <c r="P205" s="1">
        <f ca="1">IFERROR('2.1 Skjult ventetid person A'!P35/60*IF('1.1 Alternativ A'!Q259&lt;70,$C$4,IF('1.1 Alternativ A'!Q259&gt;=200,$C$6,$C$5)),"")</f>
        <v>0</v>
      </c>
      <c r="Q205" s="1">
        <f ca="1">IFERROR('2.1 Skjult ventetid person A'!Q35/60*IF('1.1 Alternativ A'!R259&lt;70,$C$4,IF('1.1 Alternativ A'!R259&gt;=200,$C$6,$C$5)),"")</f>
        <v>0</v>
      </c>
      <c r="R205" s="1">
        <f ca="1">IFERROR('2.1 Skjult ventetid person A'!R35/60*IF('1.1 Alternativ A'!S259&lt;70,$C$4,IF('1.1 Alternativ A'!S259&gt;=200,$C$6,$C$5)),"")</f>
        <v>0</v>
      </c>
      <c r="S205" s="1">
        <f ca="1">IFERROR('2.1 Skjult ventetid person A'!S35/60*IF('1.1 Alternativ A'!T259&lt;70,$C$4,IF('1.1 Alternativ A'!T259&gt;=200,$C$6,$C$5)),"")</f>
        <v>0</v>
      </c>
      <c r="T205" s="1">
        <f ca="1">IFERROR('2.1 Skjult ventetid person A'!T35/60*IF('1.1 Alternativ A'!U259&lt;70,$C$4,IF('1.1 Alternativ A'!U259&gt;=200,$C$6,$C$5)),"")</f>
        <v>0</v>
      </c>
      <c r="U205" s="1">
        <f ca="1">IFERROR('2.1 Skjult ventetid person A'!U35/60*IF('1.1 Alternativ A'!V259&lt;70,$C$4,IF('1.1 Alternativ A'!V259&gt;=200,$C$6,$C$5)),"")</f>
        <v>0</v>
      </c>
      <c r="V205" s="1">
        <f ca="1">IFERROR('2.1 Skjult ventetid person A'!V35/60*IF('1.1 Alternativ A'!W259&lt;70,$C$4,IF('1.1 Alternativ A'!W259&gt;=200,$C$6,$C$5)),"")</f>
        <v>0</v>
      </c>
      <c r="W205" s="1">
        <f ca="1">IFERROR('2.1 Skjult ventetid person A'!W35/60*IF('1.1 Alternativ A'!X259&lt;70,$C$4,IF('1.1 Alternativ A'!X259&gt;=200,$C$6,$C$5)),"")</f>
        <v>0</v>
      </c>
      <c r="X205" s="1">
        <f ca="1">IFERROR('2.1 Skjult ventetid person A'!X35/60*IF('1.1 Alternativ A'!Y259&lt;70,$C$4,IF('1.1 Alternativ A'!Y259&gt;=200,$C$6,$C$5)),"")</f>
        <v>0</v>
      </c>
      <c r="Y205" s="1">
        <f ca="1">IFERROR('2.1 Skjult ventetid person A'!Y35/60*IF('1.1 Alternativ A'!Z259&lt;70,$C$4,IF('1.1 Alternativ A'!Z259&gt;=200,$C$6,$C$5)),"")</f>
        <v>0</v>
      </c>
      <c r="Z205" s="1">
        <f ca="1">IFERROR('2.1 Skjult ventetid person A'!Z35/60*IF('1.1 Alternativ A'!AA259&lt;70,$C$4,IF('1.1 Alternativ A'!AA259&gt;=200,$C$6,$C$5)),"")</f>
        <v>0</v>
      </c>
      <c r="AA205" s="1">
        <f ca="1">IFERROR('2.1 Skjult ventetid person A'!AA35/60*IF('1.1 Alternativ A'!AB259&lt;70,$C$4,IF('1.1 Alternativ A'!AB259&gt;=200,$C$6,$C$5)),"")</f>
        <v>0</v>
      </c>
      <c r="AB205" s="1">
        <f ca="1">IFERROR('2.1 Skjult ventetid person A'!AB35/60*IF('1.1 Alternativ A'!AC259&lt;70,$C$4,IF('1.1 Alternativ A'!AC259&gt;=200,$C$6,$C$5)),"")</f>
        <v>0</v>
      </c>
      <c r="AC205" s="1">
        <f ca="1">IFERROR('2.1 Skjult ventetid person A'!AC35/60*IF('1.1 Alternativ A'!AD259&lt;70,$C$4,IF('1.1 Alternativ A'!AD259&gt;=200,$C$6,$C$5)),"")</f>
        <v>0</v>
      </c>
      <c r="AD205" s="1">
        <f ca="1">IFERROR('2.1 Skjult ventetid person A'!AD35/60*IF('1.1 Alternativ A'!AE259&lt;70,$C$4,IF('1.1 Alternativ A'!AE259&gt;=200,$C$6,$C$5)),"")</f>
        <v>0</v>
      </c>
      <c r="AE205" s="1">
        <f ca="1">IFERROR('2.1 Skjult ventetid person A'!AE35/60*IF('1.1 Alternativ A'!AF259&lt;70,$C$4,IF('1.1 Alternativ A'!AF259&gt;=200,$C$6,$C$5)),"")</f>
        <v>0</v>
      </c>
      <c r="AF205" s="1">
        <f ca="1">IFERROR('2.1 Skjult ventetid person A'!AF35/60*IF('1.1 Alternativ A'!AG259&lt;70,$C$4,IF('1.1 Alternativ A'!AG259&gt;=200,$C$6,$C$5)),"")</f>
        <v>0</v>
      </c>
    </row>
    <row r="206" spans="2:32" x14ac:dyDescent="0.2">
      <c r="B206" s="1" t="str">
        <f ca="1">IF(OFFSET('1.1 Alternativ A'!$E$19,0,ROW()-ROW($B$182))&gt;0,OFFSET('1.1 Alternativ A'!$E$19,0,ROW()-ROW($B$182)),"")</f>
        <v/>
      </c>
      <c r="C206" s="1">
        <f ca="1">IFERROR('2.1 Skjult ventetid person A'!C36/60*IF('1.1 Alternativ A'!D260&lt;70,$C$4,IF('1.1 Alternativ A'!D260&gt;=200,$C$6,$C$5)),"")</f>
        <v>0</v>
      </c>
      <c r="D206" s="1">
        <f ca="1">IFERROR('2.1 Skjult ventetid person A'!D36/60*IF('1.1 Alternativ A'!E260&lt;70,$C$4,IF('1.1 Alternativ A'!E260&gt;=200,$C$6,$C$5)),"")</f>
        <v>0</v>
      </c>
      <c r="E206" s="1">
        <f ca="1">IFERROR('2.1 Skjult ventetid person A'!E36/60*IF('1.1 Alternativ A'!F260&lt;70,$C$4,IF('1.1 Alternativ A'!F260&gt;=200,$C$6,$C$5)),"")</f>
        <v>0</v>
      </c>
      <c r="F206" s="1">
        <f ca="1">IFERROR('2.1 Skjult ventetid person A'!F36/60*IF('1.1 Alternativ A'!G260&lt;70,$C$4,IF('1.1 Alternativ A'!G260&gt;=200,$C$6,$C$5)),"")</f>
        <v>0</v>
      </c>
      <c r="G206" s="1">
        <f ca="1">IFERROR('2.1 Skjult ventetid person A'!G36/60*IF('1.1 Alternativ A'!H260&lt;70,$C$4,IF('1.1 Alternativ A'!H260&gt;=200,$C$6,$C$5)),"")</f>
        <v>0</v>
      </c>
      <c r="H206" s="1">
        <f ca="1">IFERROR('2.1 Skjult ventetid person A'!H36/60*IF('1.1 Alternativ A'!I260&lt;70,$C$4,IF('1.1 Alternativ A'!I260&gt;=200,$C$6,$C$5)),"")</f>
        <v>0</v>
      </c>
      <c r="I206" s="1">
        <f ca="1">IFERROR('2.1 Skjult ventetid person A'!I36/60*IF('1.1 Alternativ A'!J260&lt;70,$C$4,IF('1.1 Alternativ A'!J260&gt;=200,$C$6,$C$5)),"")</f>
        <v>0</v>
      </c>
      <c r="J206" s="1">
        <f ca="1">IFERROR('2.1 Skjult ventetid person A'!J36/60*IF('1.1 Alternativ A'!K260&lt;70,$C$4,IF('1.1 Alternativ A'!K260&gt;=200,$C$6,$C$5)),"")</f>
        <v>0</v>
      </c>
      <c r="K206" s="1">
        <f ca="1">IFERROR('2.1 Skjult ventetid person A'!K36/60*IF('1.1 Alternativ A'!L260&lt;70,$C$4,IF('1.1 Alternativ A'!L260&gt;=200,$C$6,$C$5)),"")</f>
        <v>0</v>
      </c>
      <c r="L206" s="1">
        <f ca="1">IFERROR('2.1 Skjult ventetid person A'!L36/60*IF('1.1 Alternativ A'!M260&lt;70,$C$4,IF('1.1 Alternativ A'!M260&gt;=200,$C$6,$C$5)),"")</f>
        <v>0</v>
      </c>
      <c r="M206" s="1">
        <f ca="1">IFERROR('2.1 Skjult ventetid person A'!M36/60*IF('1.1 Alternativ A'!N260&lt;70,$C$4,IF('1.1 Alternativ A'!N260&gt;=200,$C$6,$C$5)),"")</f>
        <v>0</v>
      </c>
      <c r="N206" s="1">
        <f ca="1">IFERROR('2.1 Skjult ventetid person A'!N36/60*IF('1.1 Alternativ A'!O260&lt;70,$C$4,IF('1.1 Alternativ A'!O260&gt;=200,$C$6,$C$5)),"")</f>
        <v>0</v>
      </c>
      <c r="O206" s="1">
        <f ca="1">IFERROR('2.1 Skjult ventetid person A'!O36/60*IF('1.1 Alternativ A'!P260&lt;70,$C$4,IF('1.1 Alternativ A'!P260&gt;=200,$C$6,$C$5)),"")</f>
        <v>0</v>
      </c>
      <c r="P206" s="1">
        <f ca="1">IFERROR('2.1 Skjult ventetid person A'!P36/60*IF('1.1 Alternativ A'!Q260&lt;70,$C$4,IF('1.1 Alternativ A'!Q260&gt;=200,$C$6,$C$5)),"")</f>
        <v>0</v>
      </c>
      <c r="Q206" s="1">
        <f ca="1">IFERROR('2.1 Skjult ventetid person A'!Q36/60*IF('1.1 Alternativ A'!R260&lt;70,$C$4,IF('1.1 Alternativ A'!R260&gt;=200,$C$6,$C$5)),"")</f>
        <v>0</v>
      </c>
      <c r="R206" s="1">
        <f ca="1">IFERROR('2.1 Skjult ventetid person A'!R36/60*IF('1.1 Alternativ A'!S260&lt;70,$C$4,IF('1.1 Alternativ A'!S260&gt;=200,$C$6,$C$5)),"")</f>
        <v>0</v>
      </c>
      <c r="S206" s="1">
        <f ca="1">IFERROR('2.1 Skjult ventetid person A'!S36/60*IF('1.1 Alternativ A'!T260&lt;70,$C$4,IF('1.1 Alternativ A'!T260&gt;=200,$C$6,$C$5)),"")</f>
        <v>0</v>
      </c>
      <c r="T206" s="1">
        <f ca="1">IFERROR('2.1 Skjult ventetid person A'!T36/60*IF('1.1 Alternativ A'!U260&lt;70,$C$4,IF('1.1 Alternativ A'!U260&gt;=200,$C$6,$C$5)),"")</f>
        <v>0</v>
      </c>
      <c r="U206" s="1">
        <f ca="1">IFERROR('2.1 Skjult ventetid person A'!U36/60*IF('1.1 Alternativ A'!V260&lt;70,$C$4,IF('1.1 Alternativ A'!V260&gt;=200,$C$6,$C$5)),"")</f>
        <v>0</v>
      </c>
      <c r="V206" s="1">
        <f ca="1">IFERROR('2.1 Skjult ventetid person A'!V36/60*IF('1.1 Alternativ A'!W260&lt;70,$C$4,IF('1.1 Alternativ A'!W260&gt;=200,$C$6,$C$5)),"")</f>
        <v>0</v>
      </c>
      <c r="W206" s="1">
        <f ca="1">IFERROR('2.1 Skjult ventetid person A'!W36/60*IF('1.1 Alternativ A'!X260&lt;70,$C$4,IF('1.1 Alternativ A'!X260&gt;=200,$C$6,$C$5)),"")</f>
        <v>0</v>
      </c>
      <c r="X206" s="1">
        <f ca="1">IFERROR('2.1 Skjult ventetid person A'!X36/60*IF('1.1 Alternativ A'!Y260&lt;70,$C$4,IF('1.1 Alternativ A'!Y260&gt;=200,$C$6,$C$5)),"")</f>
        <v>0</v>
      </c>
      <c r="Y206" s="1">
        <f ca="1">IFERROR('2.1 Skjult ventetid person A'!Y36/60*IF('1.1 Alternativ A'!Z260&lt;70,$C$4,IF('1.1 Alternativ A'!Z260&gt;=200,$C$6,$C$5)),"")</f>
        <v>0</v>
      </c>
      <c r="Z206" s="1">
        <f ca="1">IFERROR('2.1 Skjult ventetid person A'!Z36/60*IF('1.1 Alternativ A'!AA260&lt;70,$C$4,IF('1.1 Alternativ A'!AA260&gt;=200,$C$6,$C$5)),"")</f>
        <v>0</v>
      </c>
      <c r="AA206" s="1">
        <f ca="1">IFERROR('2.1 Skjult ventetid person A'!AA36/60*IF('1.1 Alternativ A'!AB260&lt;70,$C$4,IF('1.1 Alternativ A'!AB260&gt;=200,$C$6,$C$5)),"")</f>
        <v>0</v>
      </c>
      <c r="AB206" s="1">
        <f ca="1">IFERROR('2.1 Skjult ventetid person A'!AB36/60*IF('1.1 Alternativ A'!AC260&lt;70,$C$4,IF('1.1 Alternativ A'!AC260&gt;=200,$C$6,$C$5)),"")</f>
        <v>0</v>
      </c>
      <c r="AC206" s="1">
        <f ca="1">IFERROR('2.1 Skjult ventetid person A'!AC36/60*IF('1.1 Alternativ A'!AD260&lt;70,$C$4,IF('1.1 Alternativ A'!AD260&gt;=200,$C$6,$C$5)),"")</f>
        <v>0</v>
      </c>
      <c r="AD206" s="1">
        <f ca="1">IFERROR('2.1 Skjult ventetid person A'!AD36/60*IF('1.1 Alternativ A'!AE260&lt;70,$C$4,IF('1.1 Alternativ A'!AE260&gt;=200,$C$6,$C$5)),"")</f>
        <v>0</v>
      </c>
      <c r="AE206" s="1">
        <f ca="1">IFERROR('2.1 Skjult ventetid person A'!AE36/60*IF('1.1 Alternativ A'!AF260&lt;70,$C$4,IF('1.1 Alternativ A'!AF260&gt;=200,$C$6,$C$5)),"")</f>
        <v>0</v>
      </c>
      <c r="AF206" s="1">
        <f ca="1">IFERROR('2.1 Skjult ventetid person A'!AF36/60*IF('1.1 Alternativ A'!AG260&lt;70,$C$4,IF('1.1 Alternativ A'!AG260&gt;=200,$C$6,$C$5)),"")</f>
        <v>0</v>
      </c>
    </row>
    <row r="207" spans="2:32" x14ac:dyDescent="0.2">
      <c r="B207" s="1" t="str">
        <f ca="1">IF(OFFSET('1.1 Alternativ A'!$E$19,0,ROW()-ROW($B$182))&gt;0,OFFSET('1.1 Alternativ A'!$E$19,0,ROW()-ROW($B$182)),"")</f>
        <v/>
      </c>
      <c r="C207" s="1">
        <f ca="1">IFERROR('2.1 Skjult ventetid person A'!C37/60*IF('1.1 Alternativ A'!D261&lt;70,$C$4,IF('1.1 Alternativ A'!D261&gt;=200,$C$6,$C$5)),"")</f>
        <v>0</v>
      </c>
      <c r="D207" s="1">
        <f ca="1">IFERROR('2.1 Skjult ventetid person A'!D37/60*IF('1.1 Alternativ A'!E261&lt;70,$C$4,IF('1.1 Alternativ A'!E261&gt;=200,$C$6,$C$5)),"")</f>
        <v>0</v>
      </c>
      <c r="E207" s="1">
        <f ca="1">IFERROR('2.1 Skjult ventetid person A'!E37/60*IF('1.1 Alternativ A'!F261&lt;70,$C$4,IF('1.1 Alternativ A'!F261&gt;=200,$C$6,$C$5)),"")</f>
        <v>0</v>
      </c>
      <c r="F207" s="1">
        <f ca="1">IFERROR('2.1 Skjult ventetid person A'!F37/60*IF('1.1 Alternativ A'!G261&lt;70,$C$4,IF('1.1 Alternativ A'!G261&gt;=200,$C$6,$C$5)),"")</f>
        <v>0</v>
      </c>
      <c r="G207" s="1">
        <f ca="1">IFERROR('2.1 Skjult ventetid person A'!G37/60*IF('1.1 Alternativ A'!H261&lt;70,$C$4,IF('1.1 Alternativ A'!H261&gt;=200,$C$6,$C$5)),"")</f>
        <v>0</v>
      </c>
      <c r="H207" s="1">
        <f ca="1">IFERROR('2.1 Skjult ventetid person A'!H37/60*IF('1.1 Alternativ A'!I261&lt;70,$C$4,IF('1.1 Alternativ A'!I261&gt;=200,$C$6,$C$5)),"")</f>
        <v>0</v>
      </c>
      <c r="I207" s="1">
        <f ca="1">IFERROR('2.1 Skjult ventetid person A'!I37/60*IF('1.1 Alternativ A'!J261&lt;70,$C$4,IF('1.1 Alternativ A'!J261&gt;=200,$C$6,$C$5)),"")</f>
        <v>0</v>
      </c>
      <c r="J207" s="1">
        <f ca="1">IFERROR('2.1 Skjult ventetid person A'!J37/60*IF('1.1 Alternativ A'!K261&lt;70,$C$4,IF('1.1 Alternativ A'!K261&gt;=200,$C$6,$C$5)),"")</f>
        <v>0</v>
      </c>
      <c r="K207" s="1">
        <f ca="1">IFERROR('2.1 Skjult ventetid person A'!K37/60*IF('1.1 Alternativ A'!L261&lt;70,$C$4,IF('1.1 Alternativ A'!L261&gt;=200,$C$6,$C$5)),"")</f>
        <v>0</v>
      </c>
      <c r="L207" s="1">
        <f ca="1">IFERROR('2.1 Skjult ventetid person A'!L37/60*IF('1.1 Alternativ A'!M261&lt;70,$C$4,IF('1.1 Alternativ A'!M261&gt;=200,$C$6,$C$5)),"")</f>
        <v>0</v>
      </c>
      <c r="M207" s="1">
        <f ca="1">IFERROR('2.1 Skjult ventetid person A'!M37/60*IF('1.1 Alternativ A'!N261&lt;70,$C$4,IF('1.1 Alternativ A'!N261&gt;=200,$C$6,$C$5)),"")</f>
        <v>0</v>
      </c>
      <c r="N207" s="1">
        <f ca="1">IFERROR('2.1 Skjult ventetid person A'!N37/60*IF('1.1 Alternativ A'!O261&lt;70,$C$4,IF('1.1 Alternativ A'!O261&gt;=200,$C$6,$C$5)),"")</f>
        <v>0</v>
      </c>
      <c r="O207" s="1">
        <f ca="1">IFERROR('2.1 Skjult ventetid person A'!O37/60*IF('1.1 Alternativ A'!P261&lt;70,$C$4,IF('1.1 Alternativ A'!P261&gt;=200,$C$6,$C$5)),"")</f>
        <v>0</v>
      </c>
      <c r="P207" s="1">
        <f ca="1">IFERROR('2.1 Skjult ventetid person A'!P37/60*IF('1.1 Alternativ A'!Q261&lt;70,$C$4,IF('1.1 Alternativ A'!Q261&gt;=200,$C$6,$C$5)),"")</f>
        <v>0</v>
      </c>
      <c r="Q207" s="1">
        <f ca="1">IFERROR('2.1 Skjult ventetid person A'!Q37/60*IF('1.1 Alternativ A'!R261&lt;70,$C$4,IF('1.1 Alternativ A'!R261&gt;=200,$C$6,$C$5)),"")</f>
        <v>0</v>
      </c>
      <c r="R207" s="1">
        <f ca="1">IFERROR('2.1 Skjult ventetid person A'!R37/60*IF('1.1 Alternativ A'!S261&lt;70,$C$4,IF('1.1 Alternativ A'!S261&gt;=200,$C$6,$C$5)),"")</f>
        <v>0</v>
      </c>
      <c r="S207" s="1">
        <f ca="1">IFERROR('2.1 Skjult ventetid person A'!S37/60*IF('1.1 Alternativ A'!T261&lt;70,$C$4,IF('1.1 Alternativ A'!T261&gt;=200,$C$6,$C$5)),"")</f>
        <v>0</v>
      </c>
      <c r="T207" s="1">
        <f ca="1">IFERROR('2.1 Skjult ventetid person A'!T37/60*IF('1.1 Alternativ A'!U261&lt;70,$C$4,IF('1.1 Alternativ A'!U261&gt;=200,$C$6,$C$5)),"")</f>
        <v>0</v>
      </c>
      <c r="U207" s="1">
        <f ca="1">IFERROR('2.1 Skjult ventetid person A'!U37/60*IF('1.1 Alternativ A'!V261&lt;70,$C$4,IF('1.1 Alternativ A'!V261&gt;=200,$C$6,$C$5)),"")</f>
        <v>0</v>
      </c>
      <c r="V207" s="1">
        <f ca="1">IFERROR('2.1 Skjult ventetid person A'!V37/60*IF('1.1 Alternativ A'!W261&lt;70,$C$4,IF('1.1 Alternativ A'!W261&gt;=200,$C$6,$C$5)),"")</f>
        <v>0</v>
      </c>
      <c r="W207" s="1">
        <f ca="1">IFERROR('2.1 Skjult ventetid person A'!W37/60*IF('1.1 Alternativ A'!X261&lt;70,$C$4,IF('1.1 Alternativ A'!X261&gt;=200,$C$6,$C$5)),"")</f>
        <v>0</v>
      </c>
      <c r="X207" s="1">
        <f ca="1">IFERROR('2.1 Skjult ventetid person A'!X37/60*IF('1.1 Alternativ A'!Y261&lt;70,$C$4,IF('1.1 Alternativ A'!Y261&gt;=200,$C$6,$C$5)),"")</f>
        <v>0</v>
      </c>
      <c r="Y207" s="1">
        <f ca="1">IFERROR('2.1 Skjult ventetid person A'!Y37/60*IF('1.1 Alternativ A'!Z261&lt;70,$C$4,IF('1.1 Alternativ A'!Z261&gt;=200,$C$6,$C$5)),"")</f>
        <v>0</v>
      </c>
      <c r="Z207" s="1">
        <f ca="1">IFERROR('2.1 Skjult ventetid person A'!Z37/60*IF('1.1 Alternativ A'!AA261&lt;70,$C$4,IF('1.1 Alternativ A'!AA261&gt;=200,$C$6,$C$5)),"")</f>
        <v>0</v>
      </c>
      <c r="AA207" s="1">
        <f ca="1">IFERROR('2.1 Skjult ventetid person A'!AA37/60*IF('1.1 Alternativ A'!AB261&lt;70,$C$4,IF('1.1 Alternativ A'!AB261&gt;=200,$C$6,$C$5)),"")</f>
        <v>0</v>
      </c>
      <c r="AB207" s="1">
        <f ca="1">IFERROR('2.1 Skjult ventetid person A'!AB37/60*IF('1.1 Alternativ A'!AC261&lt;70,$C$4,IF('1.1 Alternativ A'!AC261&gt;=200,$C$6,$C$5)),"")</f>
        <v>0</v>
      </c>
      <c r="AC207" s="1">
        <f ca="1">IFERROR('2.1 Skjult ventetid person A'!AC37/60*IF('1.1 Alternativ A'!AD261&lt;70,$C$4,IF('1.1 Alternativ A'!AD261&gt;=200,$C$6,$C$5)),"")</f>
        <v>0</v>
      </c>
      <c r="AD207" s="1">
        <f ca="1">IFERROR('2.1 Skjult ventetid person A'!AD37/60*IF('1.1 Alternativ A'!AE261&lt;70,$C$4,IF('1.1 Alternativ A'!AE261&gt;=200,$C$6,$C$5)),"")</f>
        <v>0</v>
      </c>
      <c r="AE207" s="1">
        <f ca="1">IFERROR('2.1 Skjult ventetid person A'!AE37/60*IF('1.1 Alternativ A'!AF261&lt;70,$C$4,IF('1.1 Alternativ A'!AF261&gt;=200,$C$6,$C$5)),"")</f>
        <v>0</v>
      </c>
      <c r="AF207" s="1">
        <f ca="1">IFERROR('2.1 Skjult ventetid person A'!AF37/60*IF('1.1 Alternativ A'!AG261&lt;70,$C$4,IF('1.1 Alternativ A'!AG261&gt;=200,$C$6,$C$5)),"")</f>
        <v>0</v>
      </c>
    </row>
    <row r="208" spans="2:32" x14ac:dyDescent="0.2">
      <c r="B208" s="1" t="str">
        <f ca="1">IF(OFFSET('1.1 Alternativ A'!$E$19,0,ROW()-ROW($B$182))&gt;0,OFFSET('1.1 Alternativ A'!$E$19,0,ROW()-ROW($B$182)),"")</f>
        <v/>
      </c>
      <c r="C208" s="1">
        <f ca="1">IFERROR('2.1 Skjult ventetid person A'!C38/60*IF('1.1 Alternativ A'!D262&lt;70,$C$4,IF('1.1 Alternativ A'!D262&gt;=200,$C$6,$C$5)),"")</f>
        <v>0</v>
      </c>
      <c r="D208" s="1">
        <f ca="1">IFERROR('2.1 Skjult ventetid person A'!D38/60*IF('1.1 Alternativ A'!E262&lt;70,$C$4,IF('1.1 Alternativ A'!E262&gt;=200,$C$6,$C$5)),"")</f>
        <v>0</v>
      </c>
      <c r="E208" s="1">
        <f ca="1">IFERROR('2.1 Skjult ventetid person A'!E38/60*IF('1.1 Alternativ A'!F262&lt;70,$C$4,IF('1.1 Alternativ A'!F262&gt;=200,$C$6,$C$5)),"")</f>
        <v>0</v>
      </c>
      <c r="F208" s="1">
        <f ca="1">IFERROR('2.1 Skjult ventetid person A'!F38/60*IF('1.1 Alternativ A'!G262&lt;70,$C$4,IF('1.1 Alternativ A'!G262&gt;=200,$C$6,$C$5)),"")</f>
        <v>0</v>
      </c>
      <c r="G208" s="1">
        <f ca="1">IFERROR('2.1 Skjult ventetid person A'!G38/60*IF('1.1 Alternativ A'!H262&lt;70,$C$4,IF('1.1 Alternativ A'!H262&gt;=200,$C$6,$C$5)),"")</f>
        <v>0</v>
      </c>
      <c r="H208" s="1">
        <f ca="1">IFERROR('2.1 Skjult ventetid person A'!H38/60*IF('1.1 Alternativ A'!I262&lt;70,$C$4,IF('1.1 Alternativ A'!I262&gt;=200,$C$6,$C$5)),"")</f>
        <v>0</v>
      </c>
      <c r="I208" s="1">
        <f ca="1">IFERROR('2.1 Skjult ventetid person A'!I38/60*IF('1.1 Alternativ A'!J262&lt;70,$C$4,IF('1.1 Alternativ A'!J262&gt;=200,$C$6,$C$5)),"")</f>
        <v>0</v>
      </c>
      <c r="J208" s="1">
        <f ca="1">IFERROR('2.1 Skjult ventetid person A'!J38/60*IF('1.1 Alternativ A'!K262&lt;70,$C$4,IF('1.1 Alternativ A'!K262&gt;=200,$C$6,$C$5)),"")</f>
        <v>0</v>
      </c>
      <c r="K208" s="1">
        <f ca="1">IFERROR('2.1 Skjult ventetid person A'!K38/60*IF('1.1 Alternativ A'!L262&lt;70,$C$4,IF('1.1 Alternativ A'!L262&gt;=200,$C$6,$C$5)),"")</f>
        <v>0</v>
      </c>
      <c r="L208" s="1">
        <f ca="1">IFERROR('2.1 Skjult ventetid person A'!L38/60*IF('1.1 Alternativ A'!M262&lt;70,$C$4,IF('1.1 Alternativ A'!M262&gt;=200,$C$6,$C$5)),"")</f>
        <v>0</v>
      </c>
      <c r="M208" s="1">
        <f ca="1">IFERROR('2.1 Skjult ventetid person A'!M38/60*IF('1.1 Alternativ A'!N262&lt;70,$C$4,IF('1.1 Alternativ A'!N262&gt;=200,$C$6,$C$5)),"")</f>
        <v>0</v>
      </c>
      <c r="N208" s="1">
        <f ca="1">IFERROR('2.1 Skjult ventetid person A'!N38/60*IF('1.1 Alternativ A'!O262&lt;70,$C$4,IF('1.1 Alternativ A'!O262&gt;=200,$C$6,$C$5)),"")</f>
        <v>0</v>
      </c>
      <c r="O208" s="1">
        <f ca="1">IFERROR('2.1 Skjult ventetid person A'!O38/60*IF('1.1 Alternativ A'!P262&lt;70,$C$4,IF('1.1 Alternativ A'!P262&gt;=200,$C$6,$C$5)),"")</f>
        <v>0</v>
      </c>
      <c r="P208" s="1">
        <f ca="1">IFERROR('2.1 Skjult ventetid person A'!P38/60*IF('1.1 Alternativ A'!Q262&lt;70,$C$4,IF('1.1 Alternativ A'!Q262&gt;=200,$C$6,$C$5)),"")</f>
        <v>0</v>
      </c>
      <c r="Q208" s="1">
        <f ca="1">IFERROR('2.1 Skjult ventetid person A'!Q38/60*IF('1.1 Alternativ A'!R262&lt;70,$C$4,IF('1.1 Alternativ A'!R262&gt;=200,$C$6,$C$5)),"")</f>
        <v>0</v>
      </c>
      <c r="R208" s="1">
        <f ca="1">IFERROR('2.1 Skjult ventetid person A'!R38/60*IF('1.1 Alternativ A'!S262&lt;70,$C$4,IF('1.1 Alternativ A'!S262&gt;=200,$C$6,$C$5)),"")</f>
        <v>0</v>
      </c>
      <c r="S208" s="1">
        <f ca="1">IFERROR('2.1 Skjult ventetid person A'!S38/60*IF('1.1 Alternativ A'!T262&lt;70,$C$4,IF('1.1 Alternativ A'!T262&gt;=200,$C$6,$C$5)),"")</f>
        <v>0</v>
      </c>
      <c r="T208" s="1">
        <f ca="1">IFERROR('2.1 Skjult ventetid person A'!T38/60*IF('1.1 Alternativ A'!U262&lt;70,$C$4,IF('1.1 Alternativ A'!U262&gt;=200,$C$6,$C$5)),"")</f>
        <v>0</v>
      </c>
      <c r="U208" s="1">
        <f ca="1">IFERROR('2.1 Skjult ventetid person A'!U38/60*IF('1.1 Alternativ A'!V262&lt;70,$C$4,IF('1.1 Alternativ A'!V262&gt;=200,$C$6,$C$5)),"")</f>
        <v>0</v>
      </c>
      <c r="V208" s="1">
        <f ca="1">IFERROR('2.1 Skjult ventetid person A'!V38/60*IF('1.1 Alternativ A'!W262&lt;70,$C$4,IF('1.1 Alternativ A'!W262&gt;=200,$C$6,$C$5)),"")</f>
        <v>0</v>
      </c>
      <c r="W208" s="1">
        <f ca="1">IFERROR('2.1 Skjult ventetid person A'!W38/60*IF('1.1 Alternativ A'!X262&lt;70,$C$4,IF('1.1 Alternativ A'!X262&gt;=200,$C$6,$C$5)),"")</f>
        <v>0</v>
      </c>
      <c r="X208" s="1">
        <f ca="1">IFERROR('2.1 Skjult ventetid person A'!X38/60*IF('1.1 Alternativ A'!Y262&lt;70,$C$4,IF('1.1 Alternativ A'!Y262&gt;=200,$C$6,$C$5)),"")</f>
        <v>0</v>
      </c>
      <c r="Y208" s="1">
        <f ca="1">IFERROR('2.1 Skjult ventetid person A'!Y38/60*IF('1.1 Alternativ A'!Z262&lt;70,$C$4,IF('1.1 Alternativ A'!Z262&gt;=200,$C$6,$C$5)),"")</f>
        <v>0</v>
      </c>
      <c r="Z208" s="1">
        <f ca="1">IFERROR('2.1 Skjult ventetid person A'!Z38/60*IF('1.1 Alternativ A'!AA262&lt;70,$C$4,IF('1.1 Alternativ A'!AA262&gt;=200,$C$6,$C$5)),"")</f>
        <v>0</v>
      </c>
      <c r="AA208" s="1">
        <f ca="1">IFERROR('2.1 Skjult ventetid person A'!AA38/60*IF('1.1 Alternativ A'!AB262&lt;70,$C$4,IF('1.1 Alternativ A'!AB262&gt;=200,$C$6,$C$5)),"")</f>
        <v>0</v>
      </c>
      <c r="AB208" s="1">
        <f ca="1">IFERROR('2.1 Skjult ventetid person A'!AB38/60*IF('1.1 Alternativ A'!AC262&lt;70,$C$4,IF('1.1 Alternativ A'!AC262&gt;=200,$C$6,$C$5)),"")</f>
        <v>0</v>
      </c>
      <c r="AC208" s="1">
        <f ca="1">IFERROR('2.1 Skjult ventetid person A'!AC38/60*IF('1.1 Alternativ A'!AD262&lt;70,$C$4,IF('1.1 Alternativ A'!AD262&gt;=200,$C$6,$C$5)),"")</f>
        <v>0</v>
      </c>
      <c r="AD208" s="1">
        <f ca="1">IFERROR('2.1 Skjult ventetid person A'!AD38/60*IF('1.1 Alternativ A'!AE262&lt;70,$C$4,IF('1.1 Alternativ A'!AE262&gt;=200,$C$6,$C$5)),"")</f>
        <v>0</v>
      </c>
      <c r="AE208" s="1">
        <f ca="1">IFERROR('2.1 Skjult ventetid person A'!AE38/60*IF('1.1 Alternativ A'!AF262&lt;70,$C$4,IF('1.1 Alternativ A'!AF262&gt;=200,$C$6,$C$5)),"")</f>
        <v>0</v>
      </c>
      <c r="AF208" s="1">
        <f ca="1">IFERROR('2.1 Skjult ventetid person A'!AF38/60*IF('1.1 Alternativ A'!AG262&lt;70,$C$4,IF('1.1 Alternativ A'!AG262&gt;=200,$C$6,$C$5)),"")</f>
        <v>0</v>
      </c>
    </row>
    <row r="209" spans="2:32" x14ac:dyDescent="0.2">
      <c r="B209" s="1" t="str">
        <f ca="1">IF(OFFSET('1.1 Alternativ A'!$E$19,0,ROW()-ROW($B$182))&gt;0,OFFSET('1.1 Alternativ A'!$E$19,0,ROW()-ROW($B$182)),"")</f>
        <v/>
      </c>
      <c r="C209" s="1">
        <f ca="1">IFERROR('2.1 Skjult ventetid person A'!C39/60*IF('1.1 Alternativ A'!D263&lt;70,$C$4,IF('1.1 Alternativ A'!D263&gt;=200,$C$6,$C$5)),"")</f>
        <v>0</v>
      </c>
      <c r="D209" s="1">
        <f ca="1">IFERROR('2.1 Skjult ventetid person A'!D39/60*IF('1.1 Alternativ A'!E263&lt;70,$C$4,IF('1.1 Alternativ A'!E263&gt;=200,$C$6,$C$5)),"")</f>
        <v>0</v>
      </c>
      <c r="E209" s="1">
        <f ca="1">IFERROR('2.1 Skjult ventetid person A'!E39/60*IF('1.1 Alternativ A'!F263&lt;70,$C$4,IF('1.1 Alternativ A'!F263&gt;=200,$C$6,$C$5)),"")</f>
        <v>0</v>
      </c>
      <c r="F209" s="1">
        <f ca="1">IFERROR('2.1 Skjult ventetid person A'!F39/60*IF('1.1 Alternativ A'!G263&lt;70,$C$4,IF('1.1 Alternativ A'!G263&gt;=200,$C$6,$C$5)),"")</f>
        <v>0</v>
      </c>
      <c r="G209" s="1">
        <f ca="1">IFERROR('2.1 Skjult ventetid person A'!G39/60*IF('1.1 Alternativ A'!H263&lt;70,$C$4,IF('1.1 Alternativ A'!H263&gt;=200,$C$6,$C$5)),"")</f>
        <v>0</v>
      </c>
      <c r="H209" s="1">
        <f ca="1">IFERROR('2.1 Skjult ventetid person A'!H39/60*IF('1.1 Alternativ A'!I263&lt;70,$C$4,IF('1.1 Alternativ A'!I263&gt;=200,$C$6,$C$5)),"")</f>
        <v>0</v>
      </c>
      <c r="I209" s="1">
        <f ca="1">IFERROR('2.1 Skjult ventetid person A'!I39/60*IF('1.1 Alternativ A'!J263&lt;70,$C$4,IF('1.1 Alternativ A'!J263&gt;=200,$C$6,$C$5)),"")</f>
        <v>0</v>
      </c>
      <c r="J209" s="1">
        <f ca="1">IFERROR('2.1 Skjult ventetid person A'!J39/60*IF('1.1 Alternativ A'!K263&lt;70,$C$4,IF('1.1 Alternativ A'!K263&gt;=200,$C$6,$C$5)),"")</f>
        <v>0</v>
      </c>
      <c r="K209" s="1">
        <f ca="1">IFERROR('2.1 Skjult ventetid person A'!K39/60*IF('1.1 Alternativ A'!L263&lt;70,$C$4,IF('1.1 Alternativ A'!L263&gt;=200,$C$6,$C$5)),"")</f>
        <v>0</v>
      </c>
      <c r="L209" s="1">
        <f ca="1">IFERROR('2.1 Skjult ventetid person A'!L39/60*IF('1.1 Alternativ A'!M263&lt;70,$C$4,IF('1.1 Alternativ A'!M263&gt;=200,$C$6,$C$5)),"")</f>
        <v>0</v>
      </c>
      <c r="M209" s="1">
        <f ca="1">IFERROR('2.1 Skjult ventetid person A'!M39/60*IF('1.1 Alternativ A'!N263&lt;70,$C$4,IF('1.1 Alternativ A'!N263&gt;=200,$C$6,$C$5)),"")</f>
        <v>0</v>
      </c>
      <c r="N209" s="1">
        <f ca="1">IFERROR('2.1 Skjult ventetid person A'!N39/60*IF('1.1 Alternativ A'!O263&lt;70,$C$4,IF('1.1 Alternativ A'!O263&gt;=200,$C$6,$C$5)),"")</f>
        <v>0</v>
      </c>
      <c r="O209" s="1">
        <f ca="1">IFERROR('2.1 Skjult ventetid person A'!O39/60*IF('1.1 Alternativ A'!P263&lt;70,$C$4,IF('1.1 Alternativ A'!P263&gt;=200,$C$6,$C$5)),"")</f>
        <v>0</v>
      </c>
      <c r="P209" s="1">
        <f ca="1">IFERROR('2.1 Skjult ventetid person A'!P39/60*IF('1.1 Alternativ A'!Q263&lt;70,$C$4,IF('1.1 Alternativ A'!Q263&gt;=200,$C$6,$C$5)),"")</f>
        <v>0</v>
      </c>
      <c r="Q209" s="1">
        <f ca="1">IFERROR('2.1 Skjult ventetid person A'!Q39/60*IF('1.1 Alternativ A'!R263&lt;70,$C$4,IF('1.1 Alternativ A'!R263&gt;=200,$C$6,$C$5)),"")</f>
        <v>0</v>
      </c>
      <c r="R209" s="1">
        <f ca="1">IFERROR('2.1 Skjult ventetid person A'!R39/60*IF('1.1 Alternativ A'!S263&lt;70,$C$4,IF('1.1 Alternativ A'!S263&gt;=200,$C$6,$C$5)),"")</f>
        <v>0</v>
      </c>
      <c r="S209" s="1">
        <f ca="1">IFERROR('2.1 Skjult ventetid person A'!S39/60*IF('1.1 Alternativ A'!T263&lt;70,$C$4,IF('1.1 Alternativ A'!T263&gt;=200,$C$6,$C$5)),"")</f>
        <v>0</v>
      </c>
      <c r="T209" s="1">
        <f ca="1">IFERROR('2.1 Skjult ventetid person A'!T39/60*IF('1.1 Alternativ A'!U263&lt;70,$C$4,IF('1.1 Alternativ A'!U263&gt;=200,$C$6,$C$5)),"")</f>
        <v>0</v>
      </c>
      <c r="U209" s="1">
        <f ca="1">IFERROR('2.1 Skjult ventetid person A'!U39/60*IF('1.1 Alternativ A'!V263&lt;70,$C$4,IF('1.1 Alternativ A'!V263&gt;=200,$C$6,$C$5)),"")</f>
        <v>0</v>
      </c>
      <c r="V209" s="1">
        <f ca="1">IFERROR('2.1 Skjult ventetid person A'!V39/60*IF('1.1 Alternativ A'!W263&lt;70,$C$4,IF('1.1 Alternativ A'!W263&gt;=200,$C$6,$C$5)),"")</f>
        <v>0</v>
      </c>
      <c r="W209" s="1">
        <f ca="1">IFERROR('2.1 Skjult ventetid person A'!W39/60*IF('1.1 Alternativ A'!X263&lt;70,$C$4,IF('1.1 Alternativ A'!X263&gt;=200,$C$6,$C$5)),"")</f>
        <v>0</v>
      </c>
      <c r="X209" s="1">
        <f ca="1">IFERROR('2.1 Skjult ventetid person A'!X39/60*IF('1.1 Alternativ A'!Y263&lt;70,$C$4,IF('1.1 Alternativ A'!Y263&gt;=200,$C$6,$C$5)),"")</f>
        <v>0</v>
      </c>
      <c r="Y209" s="1">
        <f ca="1">IFERROR('2.1 Skjult ventetid person A'!Y39/60*IF('1.1 Alternativ A'!Z263&lt;70,$C$4,IF('1.1 Alternativ A'!Z263&gt;=200,$C$6,$C$5)),"")</f>
        <v>0</v>
      </c>
      <c r="Z209" s="1">
        <f ca="1">IFERROR('2.1 Skjult ventetid person A'!Z39/60*IF('1.1 Alternativ A'!AA263&lt;70,$C$4,IF('1.1 Alternativ A'!AA263&gt;=200,$C$6,$C$5)),"")</f>
        <v>0</v>
      </c>
      <c r="AA209" s="1">
        <f ca="1">IFERROR('2.1 Skjult ventetid person A'!AA39/60*IF('1.1 Alternativ A'!AB263&lt;70,$C$4,IF('1.1 Alternativ A'!AB263&gt;=200,$C$6,$C$5)),"")</f>
        <v>0</v>
      </c>
      <c r="AB209" s="1">
        <f ca="1">IFERROR('2.1 Skjult ventetid person A'!AB39/60*IF('1.1 Alternativ A'!AC263&lt;70,$C$4,IF('1.1 Alternativ A'!AC263&gt;=200,$C$6,$C$5)),"")</f>
        <v>0</v>
      </c>
      <c r="AC209" s="1">
        <f ca="1">IFERROR('2.1 Skjult ventetid person A'!AC39/60*IF('1.1 Alternativ A'!AD263&lt;70,$C$4,IF('1.1 Alternativ A'!AD263&gt;=200,$C$6,$C$5)),"")</f>
        <v>0</v>
      </c>
      <c r="AD209" s="1">
        <f ca="1">IFERROR('2.1 Skjult ventetid person A'!AD39/60*IF('1.1 Alternativ A'!AE263&lt;70,$C$4,IF('1.1 Alternativ A'!AE263&gt;=200,$C$6,$C$5)),"")</f>
        <v>0</v>
      </c>
      <c r="AE209" s="1">
        <f ca="1">IFERROR('2.1 Skjult ventetid person A'!AE39/60*IF('1.1 Alternativ A'!AF263&lt;70,$C$4,IF('1.1 Alternativ A'!AF263&gt;=200,$C$6,$C$5)),"")</f>
        <v>0</v>
      </c>
      <c r="AF209" s="1">
        <f ca="1">IFERROR('2.1 Skjult ventetid person A'!AF39/60*IF('1.1 Alternativ A'!AG263&lt;70,$C$4,IF('1.1 Alternativ A'!AG263&gt;=200,$C$6,$C$5)),"")</f>
        <v>0</v>
      </c>
    </row>
    <row r="210" spans="2:32" x14ac:dyDescent="0.2">
      <c r="B210" s="1" t="str">
        <f ca="1">IF(OFFSET('1.1 Alternativ A'!$E$19,0,ROW()-ROW($B$182))&gt;0,OFFSET('1.1 Alternativ A'!$E$19,0,ROW()-ROW($B$182)),"")</f>
        <v/>
      </c>
      <c r="C210" s="1">
        <f ca="1">IFERROR('2.1 Skjult ventetid person A'!C40/60*IF('1.1 Alternativ A'!D264&lt;70,$C$4,IF('1.1 Alternativ A'!D264&gt;=200,$C$6,$C$5)),"")</f>
        <v>0</v>
      </c>
      <c r="D210" s="1">
        <f ca="1">IFERROR('2.1 Skjult ventetid person A'!D40/60*IF('1.1 Alternativ A'!E264&lt;70,$C$4,IF('1.1 Alternativ A'!E264&gt;=200,$C$6,$C$5)),"")</f>
        <v>0</v>
      </c>
      <c r="E210" s="1">
        <f ca="1">IFERROR('2.1 Skjult ventetid person A'!E40/60*IF('1.1 Alternativ A'!F264&lt;70,$C$4,IF('1.1 Alternativ A'!F264&gt;=200,$C$6,$C$5)),"")</f>
        <v>0</v>
      </c>
      <c r="F210" s="1">
        <f ca="1">IFERROR('2.1 Skjult ventetid person A'!F40/60*IF('1.1 Alternativ A'!G264&lt;70,$C$4,IF('1.1 Alternativ A'!G264&gt;=200,$C$6,$C$5)),"")</f>
        <v>0</v>
      </c>
      <c r="G210" s="1">
        <f ca="1">IFERROR('2.1 Skjult ventetid person A'!G40/60*IF('1.1 Alternativ A'!H264&lt;70,$C$4,IF('1.1 Alternativ A'!H264&gt;=200,$C$6,$C$5)),"")</f>
        <v>0</v>
      </c>
      <c r="H210" s="1">
        <f ca="1">IFERROR('2.1 Skjult ventetid person A'!H40/60*IF('1.1 Alternativ A'!I264&lt;70,$C$4,IF('1.1 Alternativ A'!I264&gt;=200,$C$6,$C$5)),"")</f>
        <v>0</v>
      </c>
      <c r="I210" s="1">
        <f ca="1">IFERROR('2.1 Skjult ventetid person A'!I40/60*IF('1.1 Alternativ A'!J264&lt;70,$C$4,IF('1.1 Alternativ A'!J264&gt;=200,$C$6,$C$5)),"")</f>
        <v>0</v>
      </c>
      <c r="J210" s="1">
        <f ca="1">IFERROR('2.1 Skjult ventetid person A'!J40/60*IF('1.1 Alternativ A'!K264&lt;70,$C$4,IF('1.1 Alternativ A'!K264&gt;=200,$C$6,$C$5)),"")</f>
        <v>0</v>
      </c>
      <c r="K210" s="1">
        <f ca="1">IFERROR('2.1 Skjult ventetid person A'!K40/60*IF('1.1 Alternativ A'!L264&lt;70,$C$4,IF('1.1 Alternativ A'!L264&gt;=200,$C$6,$C$5)),"")</f>
        <v>0</v>
      </c>
      <c r="L210" s="1">
        <f ca="1">IFERROR('2.1 Skjult ventetid person A'!L40/60*IF('1.1 Alternativ A'!M264&lt;70,$C$4,IF('1.1 Alternativ A'!M264&gt;=200,$C$6,$C$5)),"")</f>
        <v>0</v>
      </c>
      <c r="M210" s="1">
        <f ca="1">IFERROR('2.1 Skjult ventetid person A'!M40/60*IF('1.1 Alternativ A'!N264&lt;70,$C$4,IF('1.1 Alternativ A'!N264&gt;=200,$C$6,$C$5)),"")</f>
        <v>0</v>
      </c>
      <c r="N210" s="1">
        <f ca="1">IFERROR('2.1 Skjult ventetid person A'!N40/60*IF('1.1 Alternativ A'!O264&lt;70,$C$4,IF('1.1 Alternativ A'!O264&gt;=200,$C$6,$C$5)),"")</f>
        <v>0</v>
      </c>
      <c r="O210" s="1">
        <f ca="1">IFERROR('2.1 Skjult ventetid person A'!O40/60*IF('1.1 Alternativ A'!P264&lt;70,$C$4,IF('1.1 Alternativ A'!P264&gt;=200,$C$6,$C$5)),"")</f>
        <v>0</v>
      </c>
      <c r="P210" s="1">
        <f ca="1">IFERROR('2.1 Skjult ventetid person A'!P40/60*IF('1.1 Alternativ A'!Q264&lt;70,$C$4,IF('1.1 Alternativ A'!Q264&gt;=200,$C$6,$C$5)),"")</f>
        <v>0</v>
      </c>
      <c r="Q210" s="1">
        <f ca="1">IFERROR('2.1 Skjult ventetid person A'!Q40/60*IF('1.1 Alternativ A'!R264&lt;70,$C$4,IF('1.1 Alternativ A'!R264&gt;=200,$C$6,$C$5)),"")</f>
        <v>0</v>
      </c>
      <c r="R210" s="1">
        <f ca="1">IFERROR('2.1 Skjult ventetid person A'!R40/60*IF('1.1 Alternativ A'!S264&lt;70,$C$4,IF('1.1 Alternativ A'!S264&gt;=200,$C$6,$C$5)),"")</f>
        <v>0</v>
      </c>
      <c r="S210" s="1">
        <f ca="1">IFERROR('2.1 Skjult ventetid person A'!S40/60*IF('1.1 Alternativ A'!T264&lt;70,$C$4,IF('1.1 Alternativ A'!T264&gt;=200,$C$6,$C$5)),"")</f>
        <v>0</v>
      </c>
      <c r="T210" s="1">
        <f ca="1">IFERROR('2.1 Skjult ventetid person A'!T40/60*IF('1.1 Alternativ A'!U264&lt;70,$C$4,IF('1.1 Alternativ A'!U264&gt;=200,$C$6,$C$5)),"")</f>
        <v>0</v>
      </c>
      <c r="U210" s="1">
        <f ca="1">IFERROR('2.1 Skjult ventetid person A'!U40/60*IF('1.1 Alternativ A'!V264&lt;70,$C$4,IF('1.1 Alternativ A'!V264&gt;=200,$C$6,$C$5)),"")</f>
        <v>0</v>
      </c>
      <c r="V210" s="1">
        <f ca="1">IFERROR('2.1 Skjult ventetid person A'!V40/60*IF('1.1 Alternativ A'!W264&lt;70,$C$4,IF('1.1 Alternativ A'!W264&gt;=200,$C$6,$C$5)),"")</f>
        <v>0</v>
      </c>
      <c r="W210" s="1">
        <f ca="1">IFERROR('2.1 Skjult ventetid person A'!W40/60*IF('1.1 Alternativ A'!X264&lt;70,$C$4,IF('1.1 Alternativ A'!X264&gt;=200,$C$6,$C$5)),"")</f>
        <v>0</v>
      </c>
      <c r="X210" s="1">
        <f ca="1">IFERROR('2.1 Skjult ventetid person A'!X40/60*IF('1.1 Alternativ A'!Y264&lt;70,$C$4,IF('1.1 Alternativ A'!Y264&gt;=200,$C$6,$C$5)),"")</f>
        <v>0</v>
      </c>
      <c r="Y210" s="1">
        <f ca="1">IFERROR('2.1 Skjult ventetid person A'!Y40/60*IF('1.1 Alternativ A'!Z264&lt;70,$C$4,IF('1.1 Alternativ A'!Z264&gt;=200,$C$6,$C$5)),"")</f>
        <v>0</v>
      </c>
      <c r="Z210" s="1">
        <f ca="1">IFERROR('2.1 Skjult ventetid person A'!Z40/60*IF('1.1 Alternativ A'!AA264&lt;70,$C$4,IF('1.1 Alternativ A'!AA264&gt;=200,$C$6,$C$5)),"")</f>
        <v>0</v>
      </c>
      <c r="AA210" s="1">
        <f ca="1">IFERROR('2.1 Skjult ventetid person A'!AA40/60*IF('1.1 Alternativ A'!AB264&lt;70,$C$4,IF('1.1 Alternativ A'!AB264&gt;=200,$C$6,$C$5)),"")</f>
        <v>0</v>
      </c>
      <c r="AB210" s="1">
        <f ca="1">IFERROR('2.1 Skjult ventetid person A'!AB40/60*IF('1.1 Alternativ A'!AC264&lt;70,$C$4,IF('1.1 Alternativ A'!AC264&gt;=200,$C$6,$C$5)),"")</f>
        <v>0</v>
      </c>
      <c r="AC210" s="1">
        <f ca="1">IFERROR('2.1 Skjult ventetid person A'!AC40/60*IF('1.1 Alternativ A'!AD264&lt;70,$C$4,IF('1.1 Alternativ A'!AD264&gt;=200,$C$6,$C$5)),"")</f>
        <v>0</v>
      </c>
      <c r="AD210" s="1">
        <f ca="1">IFERROR('2.1 Skjult ventetid person A'!AD40/60*IF('1.1 Alternativ A'!AE264&lt;70,$C$4,IF('1.1 Alternativ A'!AE264&gt;=200,$C$6,$C$5)),"")</f>
        <v>0</v>
      </c>
      <c r="AE210" s="1">
        <f ca="1">IFERROR('2.1 Skjult ventetid person A'!AE40/60*IF('1.1 Alternativ A'!AF264&lt;70,$C$4,IF('1.1 Alternativ A'!AF264&gt;=200,$C$6,$C$5)),"")</f>
        <v>0</v>
      </c>
      <c r="AF210" s="1">
        <f ca="1">IFERROR('2.1 Skjult ventetid person A'!AF40/60*IF('1.1 Alternativ A'!AG264&lt;70,$C$4,IF('1.1 Alternativ A'!AG264&gt;=200,$C$6,$C$5)),"")</f>
        <v>0</v>
      </c>
    </row>
    <row r="211" spans="2:32" x14ac:dyDescent="0.2">
      <c r="B211" s="1" t="str">
        <f ca="1">IF(OFFSET('1.1 Alternativ A'!$E$19,0,ROW()-ROW($B$182))&gt;0,OFFSET('1.1 Alternativ A'!$E$19,0,ROW()-ROW($B$182)),"")</f>
        <v/>
      </c>
      <c r="C211" s="1">
        <f ca="1">IFERROR('2.1 Skjult ventetid person A'!C41/60*IF('1.1 Alternativ A'!D265&lt;70,$C$4,IF('1.1 Alternativ A'!D265&gt;=200,$C$6,$C$5)),"")</f>
        <v>0</v>
      </c>
      <c r="D211" s="1">
        <f ca="1">IFERROR('2.1 Skjult ventetid person A'!D41/60*IF('1.1 Alternativ A'!E265&lt;70,$C$4,IF('1.1 Alternativ A'!E265&gt;=200,$C$6,$C$5)),"")</f>
        <v>0</v>
      </c>
      <c r="E211" s="1">
        <f ca="1">IFERROR('2.1 Skjult ventetid person A'!E41/60*IF('1.1 Alternativ A'!F265&lt;70,$C$4,IF('1.1 Alternativ A'!F265&gt;=200,$C$6,$C$5)),"")</f>
        <v>0</v>
      </c>
      <c r="F211" s="1">
        <f ca="1">IFERROR('2.1 Skjult ventetid person A'!F41/60*IF('1.1 Alternativ A'!G265&lt;70,$C$4,IF('1.1 Alternativ A'!G265&gt;=200,$C$6,$C$5)),"")</f>
        <v>0</v>
      </c>
      <c r="G211" s="1">
        <f ca="1">IFERROR('2.1 Skjult ventetid person A'!G41/60*IF('1.1 Alternativ A'!H265&lt;70,$C$4,IF('1.1 Alternativ A'!H265&gt;=200,$C$6,$C$5)),"")</f>
        <v>0</v>
      </c>
      <c r="H211" s="1">
        <f ca="1">IFERROR('2.1 Skjult ventetid person A'!H41/60*IF('1.1 Alternativ A'!I265&lt;70,$C$4,IF('1.1 Alternativ A'!I265&gt;=200,$C$6,$C$5)),"")</f>
        <v>0</v>
      </c>
      <c r="I211" s="1">
        <f ca="1">IFERROR('2.1 Skjult ventetid person A'!I41/60*IF('1.1 Alternativ A'!J265&lt;70,$C$4,IF('1.1 Alternativ A'!J265&gt;=200,$C$6,$C$5)),"")</f>
        <v>0</v>
      </c>
      <c r="J211" s="1">
        <f ca="1">IFERROR('2.1 Skjult ventetid person A'!J41/60*IF('1.1 Alternativ A'!K265&lt;70,$C$4,IF('1.1 Alternativ A'!K265&gt;=200,$C$6,$C$5)),"")</f>
        <v>0</v>
      </c>
      <c r="K211" s="1">
        <f ca="1">IFERROR('2.1 Skjult ventetid person A'!K41/60*IF('1.1 Alternativ A'!L265&lt;70,$C$4,IF('1.1 Alternativ A'!L265&gt;=200,$C$6,$C$5)),"")</f>
        <v>0</v>
      </c>
      <c r="L211" s="1">
        <f ca="1">IFERROR('2.1 Skjult ventetid person A'!L41/60*IF('1.1 Alternativ A'!M265&lt;70,$C$4,IF('1.1 Alternativ A'!M265&gt;=200,$C$6,$C$5)),"")</f>
        <v>0</v>
      </c>
      <c r="M211" s="1">
        <f ca="1">IFERROR('2.1 Skjult ventetid person A'!M41/60*IF('1.1 Alternativ A'!N265&lt;70,$C$4,IF('1.1 Alternativ A'!N265&gt;=200,$C$6,$C$5)),"")</f>
        <v>0</v>
      </c>
      <c r="N211" s="1">
        <f ca="1">IFERROR('2.1 Skjult ventetid person A'!N41/60*IF('1.1 Alternativ A'!O265&lt;70,$C$4,IF('1.1 Alternativ A'!O265&gt;=200,$C$6,$C$5)),"")</f>
        <v>0</v>
      </c>
      <c r="O211" s="1">
        <f ca="1">IFERROR('2.1 Skjult ventetid person A'!O41/60*IF('1.1 Alternativ A'!P265&lt;70,$C$4,IF('1.1 Alternativ A'!P265&gt;=200,$C$6,$C$5)),"")</f>
        <v>0</v>
      </c>
      <c r="P211" s="1">
        <f ca="1">IFERROR('2.1 Skjult ventetid person A'!P41/60*IF('1.1 Alternativ A'!Q265&lt;70,$C$4,IF('1.1 Alternativ A'!Q265&gt;=200,$C$6,$C$5)),"")</f>
        <v>0</v>
      </c>
      <c r="Q211" s="1">
        <f ca="1">IFERROR('2.1 Skjult ventetid person A'!Q41/60*IF('1.1 Alternativ A'!R265&lt;70,$C$4,IF('1.1 Alternativ A'!R265&gt;=200,$C$6,$C$5)),"")</f>
        <v>0</v>
      </c>
      <c r="R211" s="1">
        <f ca="1">IFERROR('2.1 Skjult ventetid person A'!R41/60*IF('1.1 Alternativ A'!S265&lt;70,$C$4,IF('1.1 Alternativ A'!S265&gt;=200,$C$6,$C$5)),"")</f>
        <v>0</v>
      </c>
      <c r="S211" s="1">
        <f ca="1">IFERROR('2.1 Skjult ventetid person A'!S41/60*IF('1.1 Alternativ A'!T265&lt;70,$C$4,IF('1.1 Alternativ A'!T265&gt;=200,$C$6,$C$5)),"")</f>
        <v>0</v>
      </c>
      <c r="T211" s="1">
        <f ca="1">IFERROR('2.1 Skjult ventetid person A'!T41/60*IF('1.1 Alternativ A'!U265&lt;70,$C$4,IF('1.1 Alternativ A'!U265&gt;=200,$C$6,$C$5)),"")</f>
        <v>0</v>
      </c>
      <c r="U211" s="1">
        <f ca="1">IFERROR('2.1 Skjult ventetid person A'!U41/60*IF('1.1 Alternativ A'!V265&lt;70,$C$4,IF('1.1 Alternativ A'!V265&gt;=200,$C$6,$C$5)),"")</f>
        <v>0</v>
      </c>
      <c r="V211" s="1">
        <f ca="1">IFERROR('2.1 Skjult ventetid person A'!V41/60*IF('1.1 Alternativ A'!W265&lt;70,$C$4,IF('1.1 Alternativ A'!W265&gt;=200,$C$6,$C$5)),"")</f>
        <v>0</v>
      </c>
      <c r="W211" s="1">
        <f ca="1">IFERROR('2.1 Skjult ventetid person A'!W41/60*IF('1.1 Alternativ A'!X265&lt;70,$C$4,IF('1.1 Alternativ A'!X265&gt;=200,$C$6,$C$5)),"")</f>
        <v>0</v>
      </c>
      <c r="X211" s="1">
        <f ca="1">IFERROR('2.1 Skjult ventetid person A'!X41/60*IF('1.1 Alternativ A'!Y265&lt;70,$C$4,IF('1.1 Alternativ A'!Y265&gt;=200,$C$6,$C$5)),"")</f>
        <v>0</v>
      </c>
      <c r="Y211" s="1">
        <f ca="1">IFERROR('2.1 Skjult ventetid person A'!Y41/60*IF('1.1 Alternativ A'!Z265&lt;70,$C$4,IF('1.1 Alternativ A'!Z265&gt;=200,$C$6,$C$5)),"")</f>
        <v>0</v>
      </c>
      <c r="Z211" s="1">
        <f ca="1">IFERROR('2.1 Skjult ventetid person A'!Z41/60*IF('1.1 Alternativ A'!AA265&lt;70,$C$4,IF('1.1 Alternativ A'!AA265&gt;=200,$C$6,$C$5)),"")</f>
        <v>0</v>
      </c>
      <c r="AA211" s="1">
        <f ca="1">IFERROR('2.1 Skjult ventetid person A'!AA41/60*IF('1.1 Alternativ A'!AB265&lt;70,$C$4,IF('1.1 Alternativ A'!AB265&gt;=200,$C$6,$C$5)),"")</f>
        <v>0</v>
      </c>
      <c r="AB211" s="1">
        <f ca="1">IFERROR('2.1 Skjult ventetid person A'!AB41/60*IF('1.1 Alternativ A'!AC265&lt;70,$C$4,IF('1.1 Alternativ A'!AC265&gt;=200,$C$6,$C$5)),"")</f>
        <v>0</v>
      </c>
      <c r="AC211" s="1">
        <f ca="1">IFERROR('2.1 Skjult ventetid person A'!AC41/60*IF('1.1 Alternativ A'!AD265&lt;70,$C$4,IF('1.1 Alternativ A'!AD265&gt;=200,$C$6,$C$5)),"")</f>
        <v>0</v>
      </c>
      <c r="AD211" s="1">
        <f ca="1">IFERROR('2.1 Skjult ventetid person A'!AD41/60*IF('1.1 Alternativ A'!AE265&lt;70,$C$4,IF('1.1 Alternativ A'!AE265&gt;=200,$C$6,$C$5)),"")</f>
        <v>0</v>
      </c>
      <c r="AE211" s="1">
        <f ca="1">IFERROR('2.1 Skjult ventetid person A'!AE41/60*IF('1.1 Alternativ A'!AF265&lt;70,$C$4,IF('1.1 Alternativ A'!AF265&gt;=200,$C$6,$C$5)),"")</f>
        <v>0</v>
      </c>
      <c r="AF211" s="1">
        <f ca="1">IFERROR('2.1 Skjult ventetid person A'!AF41/60*IF('1.1 Alternativ A'!AG265&lt;70,$C$4,IF('1.1 Alternativ A'!AG265&gt;=200,$C$6,$C$5)),"")</f>
        <v>0</v>
      </c>
    </row>
    <row r="212" spans="2:32" x14ac:dyDescent="0.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4" spans="2:32" x14ac:dyDescent="0.2">
      <c r="B214" s="46" t="s">
        <v>469</v>
      </c>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row>
    <row r="215" spans="2:32" x14ac:dyDescent="0.2">
      <c r="B215" s="1"/>
      <c r="C215" s="1" t="str">
        <f>IF('1.1 Alternativ A'!E19&gt;0,'1.1 Alternativ A'!E19,"")</f>
        <v/>
      </c>
      <c r="D215" s="1" t="str">
        <f>IF('1.1 Alternativ A'!F19&gt;0,'1.1 Alternativ A'!F19,"")</f>
        <v/>
      </c>
      <c r="E215" s="1" t="str">
        <f>IF('1.1 Alternativ A'!G19&gt;0,'1.1 Alternativ A'!G19,"")</f>
        <v/>
      </c>
      <c r="F215" s="1" t="str">
        <f>IF('1.1 Alternativ A'!H19&gt;0,'1.1 Alternativ A'!H19,"")</f>
        <v/>
      </c>
      <c r="G215" s="1" t="str">
        <f>IF('1.1 Alternativ A'!I19&gt;0,'1.1 Alternativ A'!I19,"")</f>
        <v/>
      </c>
      <c r="H215" s="1" t="str">
        <f>IF('1.1 Alternativ A'!J19&gt;0,'1.1 Alternativ A'!J19,"")</f>
        <v/>
      </c>
      <c r="I215" s="1" t="str">
        <f>IF('1.1 Alternativ A'!K19&gt;0,'1.1 Alternativ A'!K19,"")</f>
        <v/>
      </c>
      <c r="J215" s="1" t="str">
        <f>IF('1.1 Alternativ A'!L19&gt;0,'1.1 Alternativ A'!L19,"")</f>
        <v/>
      </c>
      <c r="K215" s="1" t="str">
        <f>IF('1.1 Alternativ A'!M19&gt;0,'1.1 Alternativ A'!M19,"")</f>
        <v/>
      </c>
      <c r="L215" s="1" t="str">
        <f>IF('1.1 Alternativ A'!N19&gt;0,'1.1 Alternativ A'!N19,"")</f>
        <v/>
      </c>
      <c r="M215" s="1" t="str">
        <f>IF('1.1 Alternativ A'!O19&gt;0,'1.1 Alternativ A'!O19,"")</f>
        <v/>
      </c>
      <c r="N215" s="1" t="str">
        <f>IF('1.1 Alternativ A'!P19&gt;0,'1.1 Alternativ A'!P19,"")</f>
        <v/>
      </c>
      <c r="O215" s="1" t="str">
        <f>IF('1.1 Alternativ A'!Q19&gt;0,'1.1 Alternativ A'!Q19,"")</f>
        <v/>
      </c>
      <c r="P215" s="1" t="str">
        <f>IF('1.1 Alternativ A'!R19&gt;0,'1.1 Alternativ A'!R19,"")</f>
        <v/>
      </c>
      <c r="Q215" s="1" t="str">
        <f>IF('1.1 Alternativ A'!S19&gt;0,'1.1 Alternativ A'!S19,"")</f>
        <v/>
      </c>
      <c r="R215" s="1" t="str">
        <f>IF('1.1 Alternativ A'!T19&gt;0,'1.1 Alternativ A'!T19,"")</f>
        <v/>
      </c>
      <c r="S215" s="1" t="str">
        <f>IF('1.1 Alternativ A'!U19&gt;0,'1.1 Alternativ A'!U19,"")</f>
        <v/>
      </c>
      <c r="T215" s="1" t="str">
        <f>IF('1.1 Alternativ A'!V19&gt;0,'1.1 Alternativ A'!V19,"")</f>
        <v/>
      </c>
      <c r="U215" s="1" t="str">
        <f>IF('1.1 Alternativ A'!W19&gt;0,'1.1 Alternativ A'!W19,"")</f>
        <v/>
      </c>
      <c r="V215" s="1" t="str">
        <f>IF('1.1 Alternativ A'!X19&gt;0,'1.1 Alternativ A'!X19,"")</f>
        <v/>
      </c>
      <c r="W215" s="1" t="str">
        <f>IF('1.1 Alternativ A'!Y19&gt;0,'1.1 Alternativ A'!Y19,"")</f>
        <v/>
      </c>
      <c r="X215" s="1" t="str">
        <f>IF('1.1 Alternativ A'!Z19&gt;0,'1.1 Alternativ A'!Z19,"")</f>
        <v/>
      </c>
      <c r="Y215" s="1" t="str">
        <f>IF('1.1 Alternativ A'!AA19&gt;0,'1.1 Alternativ A'!AA19,"")</f>
        <v/>
      </c>
      <c r="Z215" s="1" t="str">
        <f>IF('1.1 Alternativ A'!AB19&gt;0,'1.1 Alternativ A'!AB19,"")</f>
        <v/>
      </c>
      <c r="AA215" s="1" t="str">
        <f>IF('1.1 Alternativ A'!AC19&gt;0,'1.1 Alternativ A'!AC19,"")</f>
        <v/>
      </c>
      <c r="AB215" s="1" t="str">
        <f>IF('1.1 Alternativ A'!AD19&gt;0,'1.1 Alternativ A'!AD19,"")</f>
        <v/>
      </c>
      <c r="AC215" s="1" t="str">
        <f>IF('1.1 Alternativ A'!AE19&gt;0,'1.1 Alternativ A'!AE19,"")</f>
        <v/>
      </c>
      <c r="AD215" s="1" t="str">
        <f>IF('1.1 Alternativ A'!AF19&gt;0,'1.1 Alternativ A'!AF19,"")</f>
        <v/>
      </c>
      <c r="AE215" s="1" t="str">
        <f>IF('1.1 Alternativ A'!AG19&gt;0,'1.1 Alternativ A'!AG19,"")</f>
        <v/>
      </c>
      <c r="AF215" s="1" t="str">
        <f>IF('1.1 Alternativ A'!AH19&gt;0,'1.1 Alternativ A'!AH19,"")</f>
        <v/>
      </c>
    </row>
    <row r="216" spans="2:32" x14ac:dyDescent="0.2">
      <c r="B216" s="1" t="str">
        <f ca="1">IF(OFFSET('1.1 Alternativ A'!$E$19,0,ROW()-ROW($B$216))&gt;0,OFFSET('1.1 Alternativ A'!$E$19,0,ROW()-ROW($B$216)),"")</f>
        <v/>
      </c>
      <c r="C216" s="1">
        <f ca="1">IFERROR('1.1 Alternativ A'!D32+'2.3 Overføring person A'!C43,"")</f>
        <v>0</v>
      </c>
      <c r="D216" s="1">
        <f ca="1">IFERROR('1.1 Alternativ A'!E32+'2.3 Overføring person A'!D43,"")</f>
        <v>0</v>
      </c>
      <c r="E216" s="1">
        <f ca="1">IFERROR('1.1 Alternativ A'!F32+'2.3 Overføring person A'!E43,"")</f>
        <v>0</v>
      </c>
      <c r="F216" s="1">
        <f ca="1">IFERROR('1.1 Alternativ A'!G32+'2.3 Overføring person A'!F43,"")</f>
        <v>0</v>
      </c>
      <c r="G216" s="1">
        <f ca="1">IFERROR('1.1 Alternativ A'!H32+'2.3 Overføring person A'!G43,"")</f>
        <v>0</v>
      </c>
      <c r="H216" s="1">
        <f ca="1">IFERROR('1.1 Alternativ A'!I32+'2.3 Overføring person A'!H43,"")</f>
        <v>0</v>
      </c>
      <c r="I216" s="1">
        <f ca="1">IFERROR('1.1 Alternativ A'!J32+'2.3 Overføring person A'!I43,"")</f>
        <v>0</v>
      </c>
      <c r="J216" s="1">
        <f ca="1">IFERROR('1.1 Alternativ A'!K32+'2.3 Overføring person A'!J43,"")</f>
        <v>0</v>
      </c>
      <c r="K216" s="1">
        <f ca="1">IFERROR('1.1 Alternativ A'!L32+'2.3 Overføring person A'!K43,"")</f>
        <v>0</v>
      </c>
      <c r="L216" s="1">
        <f ca="1">IFERROR('1.1 Alternativ A'!M32+'2.3 Overføring person A'!L43,"")</f>
        <v>0</v>
      </c>
      <c r="M216" s="1">
        <f ca="1">IFERROR('1.1 Alternativ A'!N32+'2.3 Overføring person A'!M43,"")</f>
        <v>0</v>
      </c>
      <c r="N216" s="1">
        <f ca="1">IFERROR('1.1 Alternativ A'!O32+'2.3 Overføring person A'!N43,"")</f>
        <v>0</v>
      </c>
      <c r="O216" s="1">
        <f ca="1">IFERROR('1.1 Alternativ A'!P32+'2.3 Overføring person A'!O43,"")</f>
        <v>0</v>
      </c>
      <c r="P216" s="1">
        <f ca="1">IFERROR('1.1 Alternativ A'!Q32+'2.3 Overføring person A'!P43,"")</f>
        <v>0</v>
      </c>
      <c r="Q216" s="1">
        <f ca="1">IFERROR('1.1 Alternativ A'!R32+'2.3 Overføring person A'!Q43,"")</f>
        <v>0</v>
      </c>
      <c r="R216" s="1">
        <f ca="1">IFERROR('1.1 Alternativ A'!S32+'2.3 Overføring person A'!R43,"")</f>
        <v>0</v>
      </c>
      <c r="S216" s="1">
        <f ca="1">IFERROR('1.1 Alternativ A'!T32+'2.3 Overføring person A'!S43,"")</f>
        <v>0</v>
      </c>
      <c r="T216" s="1">
        <f ca="1">IFERROR('1.1 Alternativ A'!U32+'2.3 Overføring person A'!T43,"")</f>
        <v>0</v>
      </c>
      <c r="U216" s="1">
        <f ca="1">IFERROR('1.1 Alternativ A'!V32+'2.3 Overføring person A'!U43,"")</f>
        <v>0</v>
      </c>
      <c r="V216" s="1">
        <f ca="1">IFERROR('1.1 Alternativ A'!W32+'2.3 Overføring person A'!V43,"")</f>
        <v>0</v>
      </c>
      <c r="W216" s="1">
        <f ca="1">IFERROR('1.1 Alternativ A'!X32+'2.3 Overføring person A'!W43,"")</f>
        <v>0</v>
      </c>
      <c r="X216" s="1">
        <f ca="1">IFERROR('1.1 Alternativ A'!Y32+'2.3 Overføring person A'!X43,"")</f>
        <v>0</v>
      </c>
      <c r="Y216" s="1">
        <f ca="1">IFERROR('1.1 Alternativ A'!Z32+'2.3 Overføring person A'!Y43,"")</f>
        <v>0</v>
      </c>
      <c r="Z216" s="1">
        <f ca="1">IFERROR('1.1 Alternativ A'!AA32+'2.3 Overføring person A'!Z43,"")</f>
        <v>0</v>
      </c>
      <c r="AA216" s="1">
        <f ca="1">IFERROR('1.1 Alternativ A'!AB32+'2.3 Overføring person A'!AA43,"")</f>
        <v>0</v>
      </c>
      <c r="AB216" s="1">
        <f ca="1">IFERROR('1.1 Alternativ A'!AC32+'2.3 Overføring person A'!AB43,"")</f>
        <v>0</v>
      </c>
      <c r="AC216" s="1">
        <f ca="1">IFERROR('1.1 Alternativ A'!AD32+'2.3 Overføring person A'!AC43,"")</f>
        <v>0</v>
      </c>
      <c r="AD216" s="1">
        <f ca="1">IFERROR('1.1 Alternativ A'!AE32+'2.3 Overføring person A'!AD43,"")</f>
        <v>0</v>
      </c>
      <c r="AE216" s="1">
        <f ca="1">IFERROR('1.1 Alternativ A'!AF32+'2.3 Overføring person A'!AE43,"")</f>
        <v>0</v>
      </c>
      <c r="AF216" s="1">
        <f ca="1">IFERROR('1.1 Alternativ A'!AG32+'2.3 Overføring person A'!AF43,"")</f>
        <v>0</v>
      </c>
    </row>
    <row r="217" spans="2:32" x14ac:dyDescent="0.2">
      <c r="B217" s="1" t="str">
        <f ca="1">IF(OFFSET('1.1 Alternativ A'!$E$19,0,ROW()-ROW($B$216))&gt;0,OFFSET('1.1 Alternativ A'!$E$19,0,ROW()-ROW($B$216)),"")</f>
        <v/>
      </c>
      <c r="C217" s="1">
        <f ca="1">IFERROR('1.1 Alternativ A'!D33+'2.3 Overføring person A'!C44,"")</f>
        <v>0</v>
      </c>
      <c r="D217" s="1">
        <f ca="1">IFERROR('1.1 Alternativ A'!E33+'2.3 Overføring person A'!D44,"")</f>
        <v>0</v>
      </c>
      <c r="E217" s="1">
        <f ca="1">IFERROR('1.1 Alternativ A'!F33+'2.3 Overføring person A'!E44,"")</f>
        <v>0</v>
      </c>
      <c r="F217" s="1">
        <f ca="1">IFERROR('1.1 Alternativ A'!G33+'2.3 Overføring person A'!F44,"")</f>
        <v>0</v>
      </c>
      <c r="G217" s="1">
        <f ca="1">IFERROR('1.1 Alternativ A'!H33+'2.3 Overføring person A'!G44,"")</f>
        <v>0</v>
      </c>
      <c r="H217" s="1">
        <f ca="1">IFERROR('1.1 Alternativ A'!I33+'2.3 Overføring person A'!H44,"")</f>
        <v>0</v>
      </c>
      <c r="I217" s="1">
        <f ca="1">IFERROR('1.1 Alternativ A'!J33+'2.3 Overføring person A'!I44,"")</f>
        <v>0</v>
      </c>
      <c r="J217" s="1">
        <f ca="1">IFERROR('1.1 Alternativ A'!K33+'2.3 Overføring person A'!J44,"")</f>
        <v>0</v>
      </c>
      <c r="K217" s="1">
        <f ca="1">IFERROR('1.1 Alternativ A'!L33+'2.3 Overføring person A'!K44,"")</f>
        <v>0</v>
      </c>
      <c r="L217" s="1">
        <f ca="1">IFERROR('1.1 Alternativ A'!M33+'2.3 Overføring person A'!L44,"")</f>
        <v>0</v>
      </c>
      <c r="M217" s="1">
        <f ca="1">IFERROR('1.1 Alternativ A'!N33+'2.3 Overføring person A'!M44,"")</f>
        <v>0</v>
      </c>
      <c r="N217" s="1">
        <f ca="1">IFERROR('1.1 Alternativ A'!O33+'2.3 Overføring person A'!N44,"")</f>
        <v>0</v>
      </c>
      <c r="O217" s="1">
        <f ca="1">IFERROR('1.1 Alternativ A'!P33+'2.3 Overføring person A'!O44,"")</f>
        <v>0</v>
      </c>
      <c r="P217" s="1">
        <f ca="1">IFERROR('1.1 Alternativ A'!Q33+'2.3 Overføring person A'!P44,"")</f>
        <v>0</v>
      </c>
      <c r="Q217" s="1">
        <f ca="1">IFERROR('1.1 Alternativ A'!R33+'2.3 Overføring person A'!Q44,"")</f>
        <v>0</v>
      </c>
      <c r="R217" s="1">
        <f ca="1">IFERROR('1.1 Alternativ A'!S33+'2.3 Overføring person A'!R44,"")</f>
        <v>0</v>
      </c>
      <c r="S217" s="1">
        <f ca="1">IFERROR('1.1 Alternativ A'!T33+'2.3 Overføring person A'!S44,"")</f>
        <v>0</v>
      </c>
      <c r="T217" s="1">
        <f ca="1">IFERROR('1.1 Alternativ A'!U33+'2.3 Overføring person A'!T44,"")</f>
        <v>0</v>
      </c>
      <c r="U217" s="1">
        <f ca="1">IFERROR('1.1 Alternativ A'!V33+'2.3 Overføring person A'!U44,"")</f>
        <v>0</v>
      </c>
      <c r="V217" s="1">
        <f ca="1">IFERROR('1.1 Alternativ A'!W33+'2.3 Overføring person A'!V44,"")</f>
        <v>0</v>
      </c>
      <c r="W217" s="1">
        <f ca="1">IFERROR('1.1 Alternativ A'!X33+'2.3 Overføring person A'!W44,"")</f>
        <v>0</v>
      </c>
      <c r="X217" s="1">
        <f ca="1">IFERROR('1.1 Alternativ A'!Y33+'2.3 Overføring person A'!X44,"")</f>
        <v>0</v>
      </c>
      <c r="Y217" s="1">
        <f ca="1">IFERROR('1.1 Alternativ A'!Z33+'2.3 Overføring person A'!Y44,"")</f>
        <v>0</v>
      </c>
      <c r="Z217" s="1">
        <f ca="1">IFERROR('1.1 Alternativ A'!AA33+'2.3 Overføring person A'!Z44,"")</f>
        <v>0</v>
      </c>
      <c r="AA217" s="1">
        <f ca="1">IFERROR('1.1 Alternativ A'!AB33+'2.3 Overføring person A'!AA44,"")</f>
        <v>0</v>
      </c>
      <c r="AB217" s="1">
        <f ca="1">IFERROR('1.1 Alternativ A'!AC33+'2.3 Overføring person A'!AB44,"")</f>
        <v>0</v>
      </c>
      <c r="AC217" s="1">
        <f ca="1">IFERROR('1.1 Alternativ A'!AD33+'2.3 Overføring person A'!AC44,"")</f>
        <v>0</v>
      </c>
      <c r="AD217" s="1">
        <f ca="1">IFERROR('1.1 Alternativ A'!AE33+'2.3 Overføring person A'!AD44,"")</f>
        <v>0</v>
      </c>
      <c r="AE217" s="1">
        <f ca="1">IFERROR('1.1 Alternativ A'!AF33+'2.3 Overføring person A'!AE44,"")</f>
        <v>0</v>
      </c>
      <c r="AF217" s="1">
        <f ca="1">IFERROR('1.1 Alternativ A'!AG33+'2.3 Overføring person A'!AF44,"")</f>
        <v>0</v>
      </c>
    </row>
    <row r="218" spans="2:32" x14ac:dyDescent="0.2">
      <c r="B218" s="1" t="str">
        <f ca="1">IF(OFFSET('1.1 Alternativ A'!$E$19,0,ROW()-ROW($B$216))&gt;0,OFFSET('1.1 Alternativ A'!$E$19,0,ROW()-ROW($B$216)),"")</f>
        <v/>
      </c>
      <c r="C218" s="1">
        <f ca="1">IFERROR('1.1 Alternativ A'!D34+'2.3 Overføring person A'!C45,"")</f>
        <v>0</v>
      </c>
      <c r="D218" s="1">
        <f ca="1">IFERROR('1.1 Alternativ A'!E34+'2.3 Overføring person A'!D45,"")</f>
        <v>0</v>
      </c>
      <c r="E218" s="1">
        <f ca="1">IFERROR('1.1 Alternativ A'!F34+'2.3 Overføring person A'!E45,"")</f>
        <v>0</v>
      </c>
      <c r="F218" s="1">
        <f ca="1">IFERROR('1.1 Alternativ A'!G34+'2.3 Overføring person A'!F45,"")</f>
        <v>0</v>
      </c>
      <c r="G218" s="1">
        <f ca="1">IFERROR('1.1 Alternativ A'!H34+'2.3 Overføring person A'!G45,"")</f>
        <v>0</v>
      </c>
      <c r="H218" s="1">
        <f ca="1">IFERROR('1.1 Alternativ A'!I34+'2.3 Overføring person A'!H45,"")</f>
        <v>0</v>
      </c>
      <c r="I218" s="1">
        <f ca="1">IFERROR('1.1 Alternativ A'!J34+'2.3 Overføring person A'!I45,"")</f>
        <v>0</v>
      </c>
      <c r="J218" s="1">
        <f ca="1">IFERROR('1.1 Alternativ A'!K34+'2.3 Overføring person A'!J45,"")</f>
        <v>0</v>
      </c>
      <c r="K218" s="1">
        <f ca="1">IFERROR('1.1 Alternativ A'!L34+'2.3 Overføring person A'!K45,"")</f>
        <v>0</v>
      </c>
      <c r="L218" s="1">
        <f ca="1">IFERROR('1.1 Alternativ A'!M34+'2.3 Overføring person A'!L45,"")</f>
        <v>0</v>
      </c>
      <c r="M218" s="1">
        <f ca="1">IFERROR('1.1 Alternativ A'!N34+'2.3 Overføring person A'!M45,"")</f>
        <v>0</v>
      </c>
      <c r="N218" s="1">
        <f ca="1">IFERROR('1.1 Alternativ A'!O34+'2.3 Overføring person A'!N45,"")</f>
        <v>0</v>
      </c>
      <c r="O218" s="1">
        <f ca="1">IFERROR('1.1 Alternativ A'!P34+'2.3 Overføring person A'!O45,"")</f>
        <v>0</v>
      </c>
      <c r="P218" s="1">
        <f ca="1">IFERROR('1.1 Alternativ A'!Q34+'2.3 Overføring person A'!P45,"")</f>
        <v>0</v>
      </c>
      <c r="Q218" s="1">
        <f ca="1">IFERROR('1.1 Alternativ A'!R34+'2.3 Overføring person A'!Q45,"")</f>
        <v>0</v>
      </c>
      <c r="R218" s="1">
        <f ca="1">IFERROR('1.1 Alternativ A'!S34+'2.3 Overføring person A'!R45,"")</f>
        <v>0</v>
      </c>
      <c r="S218" s="1">
        <f ca="1">IFERROR('1.1 Alternativ A'!T34+'2.3 Overføring person A'!S45,"")</f>
        <v>0</v>
      </c>
      <c r="T218" s="1">
        <f ca="1">IFERROR('1.1 Alternativ A'!U34+'2.3 Overføring person A'!T45,"")</f>
        <v>0</v>
      </c>
      <c r="U218" s="1">
        <f ca="1">IFERROR('1.1 Alternativ A'!V34+'2.3 Overføring person A'!U45,"")</f>
        <v>0</v>
      </c>
      <c r="V218" s="1">
        <f ca="1">IFERROR('1.1 Alternativ A'!W34+'2.3 Overføring person A'!V45,"")</f>
        <v>0</v>
      </c>
      <c r="W218" s="1">
        <f ca="1">IFERROR('1.1 Alternativ A'!X34+'2.3 Overføring person A'!W45,"")</f>
        <v>0</v>
      </c>
      <c r="X218" s="1">
        <f ca="1">IFERROR('1.1 Alternativ A'!Y34+'2.3 Overføring person A'!X45,"")</f>
        <v>0</v>
      </c>
      <c r="Y218" s="1">
        <f ca="1">IFERROR('1.1 Alternativ A'!Z34+'2.3 Overføring person A'!Y45,"")</f>
        <v>0</v>
      </c>
      <c r="Z218" s="1">
        <f ca="1">IFERROR('1.1 Alternativ A'!AA34+'2.3 Overføring person A'!Z45,"")</f>
        <v>0</v>
      </c>
      <c r="AA218" s="1">
        <f ca="1">IFERROR('1.1 Alternativ A'!AB34+'2.3 Overføring person A'!AA45,"")</f>
        <v>0</v>
      </c>
      <c r="AB218" s="1">
        <f ca="1">IFERROR('1.1 Alternativ A'!AC34+'2.3 Overføring person A'!AB45,"")</f>
        <v>0</v>
      </c>
      <c r="AC218" s="1">
        <f ca="1">IFERROR('1.1 Alternativ A'!AD34+'2.3 Overføring person A'!AC45,"")</f>
        <v>0</v>
      </c>
      <c r="AD218" s="1">
        <f ca="1">IFERROR('1.1 Alternativ A'!AE34+'2.3 Overføring person A'!AD45,"")</f>
        <v>0</v>
      </c>
      <c r="AE218" s="1">
        <f ca="1">IFERROR('1.1 Alternativ A'!AF34+'2.3 Overføring person A'!AE45,"")</f>
        <v>0</v>
      </c>
      <c r="AF218" s="1">
        <f ca="1">IFERROR('1.1 Alternativ A'!AG34+'2.3 Overføring person A'!AF45,"")</f>
        <v>0</v>
      </c>
    </row>
    <row r="219" spans="2:32" x14ac:dyDescent="0.2">
      <c r="B219" s="1" t="str">
        <f ca="1">IF(OFFSET('1.1 Alternativ A'!$E$19,0,ROW()-ROW($B$216))&gt;0,OFFSET('1.1 Alternativ A'!$E$19,0,ROW()-ROW($B$216)),"")</f>
        <v/>
      </c>
      <c r="C219" s="1">
        <f ca="1">IFERROR('1.1 Alternativ A'!D35+'2.3 Overføring person A'!C46,"")</f>
        <v>0</v>
      </c>
      <c r="D219" s="1">
        <f ca="1">IFERROR('1.1 Alternativ A'!E35+'2.3 Overføring person A'!D46,"")</f>
        <v>0</v>
      </c>
      <c r="E219" s="1">
        <f ca="1">IFERROR('1.1 Alternativ A'!F35+'2.3 Overføring person A'!E46,"")</f>
        <v>0</v>
      </c>
      <c r="F219" s="1">
        <f ca="1">IFERROR('1.1 Alternativ A'!G35+'2.3 Overføring person A'!F46,"")</f>
        <v>0</v>
      </c>
      <c r="G219" s="1">
        <f ca="1">IFERROR('1.1 Alternativ A'!H35+'2.3 Overføring person A'!G46,"")</f>
        <v>0</v>
      </c>
      <c r="H219" s="1">
        <f ca="1">IFERROR('1.1 Alternativ A'!I35+'2.3 Overføring person A'!H46,"")</f>
        <v>0</v>
      </c>
      <c r="I219" s="1">
        <f ca="1">IFERROR('1.1 Alternativ A'!J35+'2.3 Overføring person A'!I46,"")</f>
        <v>0</v>
      </c>
      <c r="J219" s="1">
        <f ca="1">IFERROR('1.1 Alternativ A'!K35+'2.3 Overføring person A'!J46,"")</f>
        <v>0</v>
      </c>
      <c r="K219" s="1">
        <f ca="1">IFERROR('1.1 Alternativ A'!L35+'2.3 Overføring person A'!K46,"")</f>
        <v>0</v>
      </c>
      <c r="L219" s="1">
        <f ca="1">IFERROR('1.1 Alternativ A'!M35+'2.3 Overføring person A'!L46,"")</f>
        <v>0</v>
      </c>
      <c r="M219" s="1">
        <f ca="1">IFERROR('1.1 Alternativ A'!N35+'2.3 Overføring person A'!M46,"")</f>
        <v>0</v>
      </c>
      <c r="N219" s="1">
        <f ca="1">IFERROR('1.1 Alternativ A'!O35+'2.3 Overføring person A'!N46,"")</f>
        <v>0</v>
      </c>
      <c r="O219" s="1">
        <f ca="1">IFERROR('1.1 Alternativ A'!P35+'2.3 Overføring person A'!O46,"")</f>
        <v>0</v>
      </c>
      <c r="P219" s="1">
        <f ca="1">IFERROR('1.1 Alternativ A'!Q35+'2.3 Overføring person A'!P46,"")</f>
        <v>0</v>
      </c>
      <c r="Q219" s="1">
        <f ca="1">IFERROR('1.1 Alternativ A'!R35+'2.3 Overføring person A'!Q46,"")</f>
        <v>0</v>
      </c>
      <c r="R219" s="1">
        <f ca="1">IFERROR('1.1 Alternativ A'!S35+'2.3 Overføring person A'!R46,"")</f>
        <v>0</v>
      </c>
      <c r="S219" s="1">
        <f ca="1">IFERROR('1.1 Alternativ A'!T35+'2.3 Overføring person A'!S46,"")</f>
        <v>0</v>
      </c>
      <c r="T219" s="1">
        <f ca="1">IFERROR('1.1 Alternativ A'!U35+'2.3 Overføring person A'!T46,"")</f>
        <v>0</v>
      </c>
      <c r="U219" s="1">
        <f ca="1">IFERROR('1.1 Alternativ A'!V35+'2.3 Overføring person A'!U46,"")</f>
        <v>0</v>
      </c>
      <c r="V219" s="1">
        <f ca="1">IFERROR('1.1 Alternativ A'!W35+'2.3 Overføring person A'!V46,"")</f>
        <v>0</v>
      </c>
      <c r="W219" s="1">
        <f ca="1">IFERROR('1.1 Alternativ A'!X35+'2.3 Overføring person A'!W46,"")</f>
        <v>0</v>
      </c>
      <c r="X219" s="1">
        <f ca="1">IFERROR('1.1 Alternativ A'!Y35+'2.3 Overføring person A'!X46,"")</f>
        <v>0</v>
      </c>
      <c r="Y219" s="1">
        <f ca="1">IFERROR('1.1 Alternativ A'!Z35+'2.3 Overføring person A'!Y46,"")</f>
        <v>0</v>
      </c>
      <c r="Z219" s="1">
        <f ca="1">IFERROR('1.1 Alternativ A'!AA35+'2.3 Overføring person A'!Z46,"")</f>
        <v>0</v>
      </c>
      <c r="AA219" s="1">
        <f ca="1">IFERROR('1.1 Alternativ A'!AB35+'2.3 Overføring person A'!AA46,"")</f>
        <v>0</v>
      </c>
      <c r="AB219" s="1">
        <f ca="1">IFERROR('1.1 Alternativ A'!AC35+'2.3 Overføring person A'!AB46,"")</f>
        <v>0</v>
      </c>
      <c r="AC219" s="1">
        <f ca="1">IFERROR('1.1 Alternativ A'!AD35+'2.3 Overføring person A'!AC46,"")</f>
        <v>0</v>
      </c>
      <c r="AD219" s="1">
        <f ca="1">IFERROR('1.1 Alternativ A'!AE35+'2.3 Overføring person A'!AD46,"")</f>
        <v>0</v>
      </c>
      <c r="AE219" s="1">
        <f ca="1">IFERROR('1.1 Alternativ A'!AF35+'2.3 Overføring person A'!AE46,"")</f>
        <v>0</v>
      </c>
      <c r="AF219" s="1">
        <f ca="1">IFERROR('1.1 Alternativ A'!AG35+'2.3 Overføring person A'!AF46,"")</f>
        <v>0</v>
      </c>
    </row>
    <row r="220" spans="2:32" x14ac:dyDescent="0.2">
      <c r="B220" s="1" t="str">
        <f ca="1">IF(OFFSET('1.1 Alternativ A'!$E$19,0,ROW()-ROW($B$216))&gt;0,OFFSET('1.1 Alternativ A'!$E$19,0,ROW()-ROW($B$216)),"")</f>
        <v/>
      </c>
      <c r="C220" s="1">
        <f ca="1">IFERROR('1.1 Alternativ A'!D36+'2.3 Overføring person A'!C47,"")</f>
        <v>0</v>
      </c>
      <c r="D220" s="1">
        <f ca="1">IFERROR('1.1 Alternativ A'!E36+'2.3 Overføring person A'!D47,"")</f>
        <v>0</v>
      </c>
      <c r="E220" s="1">
        <f ca="1">IFERROR('1.1 Alternativ A'!F36+'2.3 Overføring person A'!E47,"")</f>
        <v>0</v>
      </c>
      <c r="F220" s="1">
        <f ca="1">IFERROR('1.1 Alternativ A'!G36+'2.3 Overføring person A'!F47,"")</f>
        <v>0</v>
      </c>
      <c r="G220" s="1">
        <f ca="1">IFERROR('1.1 Alternativ A'!H36+'2.3 Overføring person A'!G47,"")</f>
        <v>0</v>
      </c>
      <c r="H220" s="1">
        <f ca="1">IFERROR('1.1 Alternativ A'!I36+'2.3 Overføring person A'!H47,"")</f>
        <v>0</v>
      </c>
      <c r="I220" s="1">
        <f ca="1">IFERROR('1.1 Alternativ A'!J36+'2.3 Overføring person A'!I47,"")</f>
        <v>0</v>
      </c>
      <c r="J220" s="1">
        <f ca="1">IFERROR('1.1 Alternativ A'!K36+'2.3 Overføring person A'!J47,"")</f>
        <v>0</v>
      </c>
      <c r="K220" s="1">
        <f ca="1">IFERROR('1.1 Alternativ A'!L36+'2.3 Overføring person A'!K47,"")</f>
        <v>0</v>
      </c>
      <c r="L220" s="1">
        <f ca="1">IFERROR('1.1 Alternativ A'!M36+'2.3 Overføring person A'!L47,"")</f>
        <v>0</v>
      </c>
      <c r="M220" s="1">
        <f ca="1">IFERROR('1.1 Alternativ A'!N36+'2.3 Overføring person A'!M47,"")</f>
        <v>0</v>
      </c>
      <c r="N220" s="1">
        <f ca="1">IFERROR('1.1 Alternativ A'!O36+'2.3 Overføring person A'!N47,"")</f>
        <v>0</v>
      </c>
      <c r="O220" s="1">
        <f ca="1">IFERROR('1.1 Alternativ A'!P36+'2.3 Overføring person A'!O47,"")</f>
        <v>0</v>
      </c>
      <c r="P220" s="1">
        <f ca="1">IFERROR('1.1 Alternativ A'!Q36+'2.3 Overføring person A'!P47,"")</f>
        <v>0</v>
      </c>
      <c r="Q220" s="1">
        <f ca="1">IFERROR('1.1 Alternativ A'!R36+'2.3 Overføring person A'!Q47,"")</f>
        <v>0</v>
      </c>
      <c r="R220" s="1">
        <f ca="1">IFERROR('1.1 Alternativ A'!S36+'2.3 Overføring person A'!R47,"")</f>
        <v>0</v>
      </c>
      <c r="S220" s="1">
        <f ca="1">IFERROR('1.1 Alternativ A'!T36+'2.3 Overføring person A'!S47,"")</f>
        <v>0</v>
      </c>
      <c r="T220" s="1">
        <f ca="1">IFERROR('1.1 Alternativ A'!U36+'2.3 Overføring person A'!T47,"")</f>
        <v>0</v>
      </c>
      <c r="U220" s="1">
        <f ca="1">IFERROR('1.1 Alternativ A'!V36+'2.3 Overføring person A'!U47,"")</f>
        <v>0</v>
      </c>
      <c r="V220" s="1">
        <f ca="1">IFERROR('1.1 Alternativ A'!W36+'2.3 Overføring person A'!V47,"")</f>
        <v>0</v>
      </c>
      <c r="W220" s="1">
        <f ca="1">IFERROR('1.1 Alternativ A'!X36+'2.3 Overføring person A'!W47,"")</f>
        <v>0</v>
      </c>
      <c r="X220" s="1">
        <f ca="1">IFERROR('1.1 Alternativ A'!Y36+'2.3 Overføring person A'!X47,"")</f>
        <v>0</v>
      </c>
      <c r="Y220" s="1">
        <f ca="1">IFERROR('1.1 Alternativ A'!Z36+'2.3 Overføring person A'!Y47,"")</f>
        <v>0</v>
      </c>
      <c r="Z220" s="1">
        <f ca="1">IFERROR('1.1 Alternativ A'!AA36+'2.3 Overføring person A'!Z47,"")</f>
        <v>0</v>
      </c>
      <c r="AA220" s="1">
        <f ca="1">IFERROR('1.1 Alternativ A'!AB36+'2.3 Overføring person A'!AA47,"")</f>
        <v>0</v>
      </c>
      <c r="AB220" s="1">
        <f ca="1">IFERROR('1.1 Alternativ A'!AC36+'2.3 Overføring person A'!AB47,"")</f>
        <v>0</v>
      </c>
      <c r="AC220" s="1">
        <f ca="1">IFERROR('1.1 Alternativ A'!AD36+'2.3 Overføring person A'!AC47,"")</f>
        <v>0</v>
      </c>
      <c r="AD220" s="1">
        <f ca="1">IFERROR('1.1 Alternativ A'!AE36+'2.3 Overføring person A'!AD47,"")</f>
        <v>0</v>
      </c>
      <c r="AE220" s="1">
        <f ca="1">IFERROR('1.1 Alternativ A'!AF36+'2.3 Overføring person A'!AE47,"")</f>
        <v>0</v>
      </c>
      <c r="AF220" s="1">
        <f ca="1">IFERROR('1.1 Alternativ A'!AG36+'2.3 Overføring person A'!AF47,"")</f>
        <v>0</v>
      </c>
    </row>
    <row r="221" spans="2:32" x14ac:dyDescent="0.2">
      <c r="B221" s="1" t="str">
        <f ca="1">IF(OFFSET('1.1 Alternativ A'!$E$19,0,ROW()-ROW($B$216))&gt;0,OFFSET('1.1 Alternativ A'!$E$19,0,ROW()-ROW($B$216)),"")</f>
        <v/>
      </c>
      <c r="C221" s="1">
        <f ca="1">IFERROR('1.1 Alternativ A'!D37+'2.3 Overføring person A'!C48,"")</f>
        <v>0</v>
      </c>
      <c r="D221" s="1">
        <f ca="1">IFERROR('1.1 Alternativ A'!E37+'2.3 Overføring person A'!D48,"")</f>
        <v>0</v>
      </c>
      <c r="E221" s="1">
        <f ca="1">IFERROR('1.1 Alternativ A'!F37+'2.3 Overføring person A'!E48,"")</f>
        <v>0</v>
      </c>
      <c r="F221" s="1">
        <f ca="1">IFERROR('1.1 Alternativ A'!G37+'2.3 Overføring person A'!F48,"")</f>
        <v>0</v>
      </c>
      <c r="G221" s="1">
        <f ca="1">IFERROR('1.1 Alternativ A'!H37+'2.3 Overføring person A'!G48,"")</f>
        <v>0</v>
      </c>
      <c r="H221" s="1">
        <f ca="1">IFERROR('1.1 Alternativ A'!I37+'2.3 Overføring person A'!H48,"")</f>
        <v>0</v>
      </c>
      <c r="I221" s="1">
        <f ca="1">IFERROR('1.1 Alternativ A'!J37+'2.3 Overføring person A'!I48,"")</f>
        <v>0</v>
      </c>
      <c r="J221" s="1">
        <f ca="1">IFERROR('1.1 Alternativ A'!K37+'2.3 Overføring person A'!J48,"")</f>
        <v>0</v>
      </c>
      <c r="K221" s="1">
        <f ca="1">IFERROR('1.1 Alternativ A'!L37+'2.3 Overføring person A'!K48,"")</f>
        <v>0</v>
      </c>
      <c r="L221" s="1">
        <f ca="1">IFERROR('1.1 Alternativ A'!M37+'2.3 Overføring person A'!L48,"")</f>
        <v>0</v>
      </c>
      <c r="M221" s="1">
        <f ca="1">IFERROR('1.1 Alternativ A'!N37+'2.3 Overføring person A'!M48,"")</f>
        <v>0</v>
      </c>
      <c r="N221" s="1">
        <f ca="1">IFERROR('1.1 Alternativ A'!O37+'2.3 Overføring person A'!N48,"")</f>
        <v>0</v>
      </c>
      <c r="O221" s="1">
        <f ca="1">IFERROR('1.1 Alternativ A'!P37+'2.3 Overføring person A'!O48,"")</f>
        <v>0</v>
      </c>
      <c r="P221" s="1">
        <f ca="1">IFERROR('1.1 Alternativ A'!Q37+'2.3 Overføring person A'!P48,"")</f>
        <v>0</v>
      </c>
      <c r="Q221" s="1">
        <f ca="1">IFERROR('1.1 Alternativ A'!R37+'2.3 Overføring person A'!Q48,"")</f>
        <v>0</v>
      </c>
      <c r="R221" s="1">
        <f ca="1">IFERROR('1.1 Alternativ A'!S37+'2.3 Overføring person A'!R48,"")</f>
        <v>0</v>
      </c>
      <c r="S221" s="1">
        <f ca="1">IFERROR('1.1 Alternativ A'!T37+'2.3 Overføring person A'!S48,"")</f>
        <v>0</v>
      </c>
      <c r="T221" s="1">
        <f ca="1">IFERROR('1.1 Alternativ A'!U37+'2.3 Overføring person A'!T48,"")</f>
        <v>0</v>
      </c>
      <c r="U221" s="1">
        <f ca="1">IFERROR('1.1 Alternativ A'!V37+'2.3 Overføring person A'!U48,"")</f>
        <v>0</v>
      </c>
      <c r="V221" s="1">
        <f ca="1">IFERROR('1.1 Alternativ A'!W37+'2.3 Overføring person A'!V48,"")</f>
        <v>0</v>
      </c>
      <c r="W221" s="1">
        <f ca="1">IFERROR('1.1 Alternativ A'!X37+'2.3 Overføring person A'!W48,"")</f>
        <v>0</v>
      </c>
      <c r="X221" s="1">
        <f ca="1">IFERROR('1.1 Alternativ A'!Y37+'2.3 Overføring person A'!X48,"")</f>
        <v>0</v>
      </c>
      <c r="Y221" s="1">
        <f ca="1">IFERROR('1.1 Alternativ A'!Z37+'2.3 Overføring person A'!Y48,"")</f>
        <v>0</v>
      </c>
      <c r="Z221" s="1">
        <f ca="1">IFERROR('1.1 Alternativ A'!AA37+'2.3 Overføring person A'!Z48,"")</f>
        <v>0</v>
      </c>
      <c r="AA221" s="1">
        <f ca="1">IFERROR('1.1 Alternativ A'!AB37+'2.3 Overføring person A'!AA48,"")</f>
        <v>0</v>
      </c>
      <c r="AB221" s="1">
        <f ca="1">IFERROR('1.1 Alternativ A'!AC37+'2.3 Overføring person A'!AB48,"")</f>
        <v>0</v>
      </c>
      <c r="AC221" s="1">
        <f ca="1">IFERROR('1.1 Alternativ A'!AD37+'2.3 Overføring person A'!AC48,"")</f>
        <v>0</v>
      </c>
      <c r="AD221" s="1">
        <f ca="1">IFERROR('1.1 Alternativ A'!AE37+'2.3 Overføring person A'!AD48,"")</f>
        <v>0</v>
      </c>
      <c r="AE221" s="1">
        <f ca="1">IFERROR('1.1 Alternativ A'!AF37+'2.3 Overføring person A'!AE48,"")</f>
        <v>0</v>
      </c>
      <c r="AF221" s="1">
        <f ca="1">IFERROR('1.1 Alternativ A'!AG37+'2.3 Overføring person A'!AF48,"")</f>
        <v>0</v>
      </c>
    </row>
    <row r="222" spans="2:32" x14ac:dyDescent="0.2">
      <c r="B222" s="1" t="str">
        <f ca="1">IF(OFFSET('1.1 Alternativ A'!$E$19,0,ROW()-ROW($B$216))&gt;0,OFFSET('1.1 Alternativ A'!$E$19,0,ROW()-ROW($B$216)),"")</f>
        <v/>
      </c>
      <c r="C222" s="1">
        <f ca="1">IFERROR('1.1 Alternativ A'!D38+'2.3 Overføring person A'!C49,"")</f>
        <v>0</v>
      </c>
      <c r="D222" s="1">
        <f ca="1">IFERROR('1.1 Alternativ A'!E38+'2.3 Overføring person A'!D49,"")</f>
        <v>0</v>
      </c>
      <c r="E222" s="1">
        <f ca="1">IFERROR('1.1 Alternativ A'!F38+'2.3 Overføring person A'!E49,"")</f>
        <v>0</v>
      </c>
      <c r="F222" s="1">
        <f ca="1">IFERROR('1.1 Alternativ A'!G38+'2.3 Overføring person A'!F49,"")</f>
        <v>0</v>
      </c>
      <c r="G222" s="1">
        <f ca="1">IFERROR('1.1 Alternativ A'!H38+'2.3 Overføring person A'!G49,"")</f>
        <v>0</v>
      </c>
      <c r="H222" s="1">
        <f ca="1">IFERROR('1.1 Alternativ A'!I38+'2.3 Overføring person A'!H49,"")</f>
        <v>0</v>
      </c>
      <c r="I222" s="1">
        <f ca="1">IFERROR('1.1 Alternativ A'!J38+'2.3 Overføring person A'!I49,"")</f>
        <v>0</v>
      </c>
      <c r="J222" s="1">
        <f ca="1">IFERROR('1.1 Alternativ A'!K38+'2.3 Overføring person A'!J49,"")</f>
        <v>0</v>
      </c>
      <c r="K222" s="1">
        <f ca="1">IFERROR('1.1 Alternativ A'!L38+'2.3 Overføring person A'!K49,"")</f>
        <v>0</v>
      </c>
      <c r="L222" s="1">
        <f ca="1">IFERROR('1.1 Alternativ A'!M38+'2.3 Overføring person A'!L49,"")</f>
        <v>0</v>
      </c>
      <c r="M222" s="1">
        <f ca="1">IFERROR('1.1 Alternativ A'!N38+'2.3 Overføring person A'!M49,"")</f>
        <v>0</v>
      </c>
      <c r="N222" s="1">
        <f ca="1">IFERROR('1.1 Alternativ A'!O38+'2.3 Overføring person A'!N49,"")</f>
        <v>0</v>
      </c>
      <c r="O222" s="1">
        <f ca="1">IFERROR('1.1 Alternativ A'!P38+'2.3 Overføring person A'!O49,"")</f>
        <v>0</v>
      </c>
      <c r="P222" s="1">
        <f ca="1">IFERROR('1.1 Alternativ A'!Q38+'2.3 Overføring person A'!P49,"")</f>
        <v>0</v>
      </c>
      <c r="Q222" s="1">
        <f ca="1">IFERROR('1.1 Alternativ A'!R38+'2.3 Overføring person A'!Q49,"")</f>
        <v>0</v>
      </c>
      <c r="R222" s="1">
        <f ca="1">IFERROR('1.1 Alternativ A'!S38+'2.3 Overføring person A'!R49,"")</f>
        <v>0</v>
      </c>
      <c r="S222" s="1">
        <f ca="1">IFERROR('1.1 Alternativ A'!T38+'2.3 Overføring person A'!S49,"")</f>
        <v>0</v>
      </c>
      <c r="T222" s="1">
        <f ca="1">IFERROR('1.1 Alternativ A'!U38+'2.3 Overføring person A'!T49,"")</f>
        <v>0</v>
      </c>
      <c r="U222" s="1">
        <f ca="1">IFERROR('1.1 Alternativ A'!V38+'2.3 Overføring person A'!U49,"")</f>
        <v>0</v>
      </c>
      <c r="V222" s="1">
        <f ca="1">IFERROR('1.1 Alternativ A'!W38+'2.3 Overføring person A'!V49,"")</f>
        <v>0</v>
      </c>
      <c r="W222" s="1">
        <f ca="1">IFERROR('1.1 Alternativ A'!X38+'2.3 Overføring person A'!W49,"")</f>
        <v>0</v>
      </c>
      <c r="X222" s="1">
        <f ca="1">IFERROR('1.1 Alternativ A'!Y38+'2.3 Overføring person A'!X49,"")</f>
        <v>0</v>
      </c>
      <c r="Y222" s="1">
        <f ca="1">IFERROR('1.1 Alternativ A'!Z38+'2.3 Overføring person A'!Y49,"")</f>
        <v>0</v>
      </c>
      <c r="Z222" s="1">
        <f ca="1">IFERROR('1.1 Alternativ A'!AA38+'2.3 Overføring person A'!Z49,"")</f>
        <v>0</v>
      </c>
      <c r="AA222" s="1">
        <f ca="1">IFERROR('1.1 Alternativ A'!AB38+'2.3 Overføring person A'!AA49,"")</f>
        <v>0</v>
      </c>
      <c r="AB222" s="1">
        <f ca="1">IFERROR('1.1 Alternativ A'!AC38+'2.3 Overføring person A'!AB49,"")</f>
        <v>0</v>
      </c>
      <c r="AC222" s="1">
        <f ca="1">IFERROR('1.1 Alternativ A'!AD38+'2.3 Overføring person A'!AC49,"")</f>
        <v>0</v>
      </c>
      <c r="AD222" s="1">
        <f ca="1">IFERROR('1.1 Alternativ A'!AE38+'2.3 Overføring person A'!AD49,"")</f>
        <v>0</v>
      </c>
      <c r="AE222" s="1">
        <f ca="1">IFERROR('1.1 Alternativ A'!AF38+'2.3 Overføring person A'!AE49,"")</f>
        <v>0</v>
      </c>
      <c r="AF222" s="1">
        <f ca="1">IFERROR('1.1 Alternativ A'!AG38+'2.3 Overføring person A'!AF49,"")</f>
        <v>0</v>
      </c>
    </row>
    <row r="223" spans="2:32" x14ac:dyDescent="0.2">
      <c r="B223" s="1" t="str">
        <f ca="1">IF(OFFSET('1.1 Alternativ A'!$E$19,0,ROW()-ROW($B$216))&gt;0,OFFSET('1.1 Alternativ A'!$E$19,0,ROW()-ROW($B$216)),"")</f>
        <v/>
      </c>
      <c r="C223" s="1">
        <f ca="1">IFERROR('1.1 Alternativ A'!D39+'2.3 Overføring person A'!C50,"")</f>
        <v>0</v>
      </c>
      <c r="D223" s="1">
        <f ca="1">IFERROR('1.1 Alternativ A'!E39+'2.3 Overføring person A'!D50,"")</f>
        <v>0</v>
      </c>
      <c r="E223" s="1">
        <f ca="1">IFERROR('1.1 Alternativ A'!F39+'2.3 Overføring person A'!E50,"")</f>
        <v>0</v>
      </c>
      <c r="F223" s="1">
        <f ca="1">IFERROR('1.1 Alternativ A'!G39+'2.3 Overføring person A'!F50,"")</f>
        <v>0</v>
      </c>
      <c r="G223" s="1">
        <f ca="1">IFERROR('1.1 Alternativ A'!H39+'2.3 Overføring person A'!G50,"")</f>
        <v>0</v>
      </c>
      <c r="H223" s="1">
        <f ca="1">IFERROR('1.1 Alternativ A'!I39+'2.3 Overføring person A'!H50,"")</f>
        <v>0</v>
      </c>
      <c r="I223" s="1">
        <f ca="1">IFERROR('1.1 Alternativ A'!J39+'2.3 Overføring person A'!I50,"")</f>
        <v>0</v>
      </c>
      <c r="J223" s="1">
        <f ca="1">IFERROR('1.1 Alternativ A'!K39+'2.3 Overføring person A'!J50,"")</f>
        <v>0</v>
      </c>
      <c r="K223" s="1">
        <f ca="1">IFERROR('1.1 Alternativ A'!L39+'2.3 Overføring person A'!K50,"")</f>
        <v>0</v>
      </c>
      <c r="L223" s="1">
        <f ca="1">IFERROR('1.1 Alternativ A'!M39+'2.3 Overføring person A'!L50,"")</f>
        <v>0</v>
      </c>
      <c r="M223" s="1">
        <f ca="1">IFERROR('1.1 Alternativ A'!N39+'2.3 Overføring person A'!M50,"")</f>
        <v>0</v>
      </c>
      <c r="N223" s="1">
        <f ca="1">IFERROR('1.1 Alternativ A'!O39+'2.3 Overføring person A'!N50,"")</f>
        <v>0</v>
      </c>
      <c r="O223" s="1">
        <f ca="1">IFERROR('1.1 Alternativ A'!P39+'2.3 Overføring person A'!O50,"")</f>
        <v>0</v>
      </c>
      <c r="P223" s="1">
        <f ca="1">IFERROR('1.1 Alternativ A'!Q39+'2.3 Overføring person A'!P50,"")</f>
        <v>0</v>
      </c>
      <c r="Q223" s="1">
        <f ca="1">IFERROR('1.1 Alternativ A'!R39+'2.3 Overføring person A'!Q50,"")</f>
        <v>0</v>
      </c>
      <c r="R223" s="1">
        <f ca="1">IFERROR('1.1 Alternativ A'!S39+'2.3 Overføring person A'!R50,"")</f>
        <v>0</v>
      </c>
      <c r="S223" s="1">
        <f ca="1">IFERROR('1.1 Alternativ A'!T39+'2.3 Overføring person A'!S50,"")</f>
        <v>0</v>
      </c>
      <c r="T223" s="1">
        <f ca="1">IFERROR('1.1 Alternativ A'!U39+'2.3 Overføring person A'!T50,"")</f>
        <v>0</v>
      </c>
      <c r="U223" s="1">
        <f ca="1">IFERROR('1.1 Alternativ A'!V39+'2.3 Overføring person A'!U50,"")</f>
        <v>0</v>
      </c>
      <c r="V223" s="1">
        <f ca="1">IFERROR('1.1 Alternativ A'!W39+'2.3 Overføring person A'!V50,"")</f>
        <v>0</v>
      </c>
      <c r="W223" s="1">
        <f ca="1">IFERROR('1.1 Alternativ A'!X39+'2.3 Overføring person A'!W50,"")</f>
        <v>0</v>
      </c>
      <c r="X223" s="1">
        <f ca="1">IFERROR('1.1 Alternativ A'!Y39+'2.3 Overføring person A'!X50,"")</f>
        <v>0</v>
      </c>
      <c r="Y223" s="1">
        <f ca="1">IFERROR('1.1 Alternativ A'!Z39+'2.3 Overføring person A'!Y50,"")</f>
        <v>0</v>
      </c>
      <c r="Z223" s="1">
        <f ca="1">IFERROR('1.1 Alternativ A'!AA39+'2.3 Overføring person A'!Z50,"")</f>
        <v>0</v>
      </c>
      <c r="AA223" s="1">
        <f ca="1">IFERROR('1.1 Alternativ A'!AB39+'2.3 Overføring person A'!AA50,"")</f>
        <v>0</v>
      </c>
      <c r="AB223" s="1">
        <f ca="1">IFERROR('1.1 Alternativ A'!AC39+'2.3 Overføring person A'!AB50,"")</f>
        <v>0</v>
      </c>
      <c r="AC223" s="1">
        <f ca="1">IFERROR('1.1 Alternativ A'!AD39+'2.3 Overføring person A'!AC50,"")</f>
        <v>0</v>
      </c>
      <c r="AD223" s="1">
        <f ca="1">IFERROR('1.1 Alternativ A'!AE39+'2.3 Overføring person A'!AD50,"")</f>
        <v>0</v>
      </c>
      <c r="AE223" s="1">
        <f ca="1">IFERROR('1.1 Alternativ A'!AF39+'2.3 Overføring person A'!AE50,"")</f>
        <v>0</v>
      </c>
      <c r="AF223" s="1">
        <f ca="1">IFERROR('1.1 Alternativ A'!AG39+'2.3 Overføring person A'!AF50,"")</f>
        <v>0</v>
      </c>
    </row>
    <row r="224" spans="2:32" x14ac:dyDescent="0.2">
      <c r="B224" s="1" t="str">
        <f ca="1">IF(OFFSET('1.1 Alternativ A'!$E$19,0,ROW()-ROW($B$216))&gt;0,OFFSET('1.1 Alternativ A'!$E$19,0,ROW()-ROW($B$216)),"")</f>
        <v/>
      </c>
      <c r="C224" s="1">
        <f ca="1">IFERROR('1.1 Alternativ A'!D40+'2.3 Overføring person A'!C51,"")</f>
        <v>0</v>
      </c>
      <c r="D224" s="1">
        <f ca="1">IFERROR('1.1 Alternativ A'!E40+'2.3 Overføring person A'!D51,"")</f>
        <v>0</v>
      </c>
      <c r="E224" s="1">
        <f ca="1">IFERROR('1.1 Alternativ A'!F40+'2.3 Overføring person A'!E51,"")</f>
        <v>0</v>
      </c>
      <c r="F224" s="1">
        <f ca="1">IFERROR('1.1 Alternativ A'!G40+'2.3 Overføring person A'!F51,"")</f>
        <v>0</v>
      </c>
      <c r="G224" s="1">
        <f ca="1">IFERROR('1.1 Alternativ A'!H40+'2.3 Overføring person A'!G51,"")</f>
        <v>0</v>
      </c>
      <c r="H224" s="1">
        <f ca="1">IFERROR('1.1 Alternativ A'!I40+'2.3 Overføring person A'!H51,"")</f>
        <v>0</v>
      </c>
      <c r="I224" s="1">
        <f ca="1">IFERROR('1.1 Alternativ A'!J40+'2.3 Overføring person A'!I51,"")</f>
        <v>0</v>
      </c>
      <c r="J224" s="1">
        <f ca="1">IFERROR('1.1 Alternativ A'!K40+'2.3 Overføring person A'!J51,"")</f>
        <v>0</v>
      </c>
      <c r="K224" s="1">
        <f ca="1">IFERROR('1.1 Alternativ A'!L40+'2.3 Overføring person A'!K51,"")</f>
        <v>0</v>
      </c>
      <c r="L224" s="1">
        <f ca="1">IFERROR('1.1 Alternativ A'!M40+'2.3 Overføring person A'!L51,"")</f>
        <v>0</v>
      </c>
      <c r="M224" s="1">
        <f ca="1">IFERROR('1.1 Alternativ A'!N40+'2.3 Overføring person A'!M51,"")</f>
        <v>0</v>
      </c>
      <c r="N224" s="1">
        <f ca="1">IFERROR('1.1 Alternativ A'!O40+'2.3 Overføring person A'!N51,"")</f>
        <v>0</v>
      </c>
      <c r="O224" s="1">
        <f ca="1">IFERROR('1.1 Alternativ A'!P40+'2.3 Overføring person A'!O51,"")</f>
        <v>0</v>
      </c>
      <c r="P224" s="1">
        <f ca="1">IFERROR('1.1 Alternativ A'!Q40+'2.3 Overføring person A'!P51,"")</f>
        <v>0</v>
      </c>
      <c r="Q224" s="1">
        <f ca="1">IFERROR('1.1 Alternativ A'!R40+'2.3 Overføring person A'!Q51,"")</f>
        <v>0</v>
      </c>
      <c r="R224" s="1">
        <f ca="1">IFERROR('1.1 Alternativ A'!S40+'2.3 Overføring person A'!R51,"")</f>
        <v>0</v>
      </c>
      <c r="S224" s="1">
        <f ca="1">IFERROR('1.1 Alternativ A'!T40+'2.3 Overføring person A'!S51,"")</f>
        <v>0</v>
      </c>
      <c r="T224" s="1">
        <f ca="1">IFERROR('1.1 Alternativ A'!U40+'2.3 Overføring person A'!T51,"")</f>
        <v>0</v>
      </c>
      <c r="U224" s="1">
        <f ca="1">IFERROR('1.1 Alternativ A'!V40+'2.3 Overføring person A'!U51,"")</f>
        <v>0</v>
      </c>
      <c r="V224" s="1">
        <f ca="1">IFERROR('1.1 Alternativ A'!W40+'2.3 Overføring person A'!V51,"")</f>
        <v>0</v>
      </c>
      <c r="W224" s="1">
        <f ca="1">IFERROR('1.1 Alternativ A'!X40+'2.3 Overføring person A'!W51,"")</f>
        <v>0</v>
      </c>
      <c r="X224" s="1">
        <f ca="1">IFERROR('1.1 Alternativ A'!Y40+'2.3 Overføring person A'!X51,"")</f>
        <v>0</v>
      </c>
      <c r="Y224" s="1">
        <f ca="1">IFERROR('1.1 Alternativ A'!Z40+'2.3 Overføring person A'!Y51,"")</f>
        <v>0</v>
      </c>
      <c r="Z224" s="1">
        <f ca="1">IFERROR('1.1 Alternativ A'!AA40+'2.3 Overføring person A'!Z51,"")</f>
        <v>0</v>
      </c>
      <c r="AA224" s="1">
        <f ca="1">IFERROR('1.1 Alternativ A'!AB40+'2.3 Overføring person A'!AA51,"")</f>
        <v>0</v>
      </c>
      <c r="AB224" s="1">
        <f ca="1">IFERROR('1.1 Alternativ A'!AC40+'2.3 Overføring person A'!AB51,"")</f>
        <v>0</v>
      </c>
      <c r="AC224" s="1">
        <f ca="1">IFERROR('1.1 Alternativ A'!AD40+'2.3 Overføring person A'!AC51,"")</f>
        <v>0</v>
      </c>
      <c r="AD224" s="1">
        <f ca="1">IFERROR('1.1 Alternativ A'!AE40+'2.3 Overføring person A'!AD51,"")</f>
        <v>0</v>
      </c>
      <c r="AE224" s="1">
        <f ca="1">IFERROR('1.1 Alternativ A'!AF40+'2.3 Overføring person A'!AE51,"")</f>
        <v>0</v>
      </c>
      <c r="AF224" s="1">
        <f ca="1">IFERROR('1.1 Alternativ A'!AG40+'2.3 Overføring person A'!AF51,"")</f>
        <v>0</v>
      </c>
    </row>
    <row r="225" spans="2:32" x14ac:dyDescent="0.2">
      <c r="B225" s="1" t="str">
        <f ca="1">IF(OFFSET('1.1 Alternativ A'!$E$19,0,ROW()-ROW($B$216))&gt;0,OFFSET('1.1 Alternativ A'!$E$19,0,ROW()-ROW($B$216)),"")</f>
        <v/>
      </c>
      <c r="C225" s="1">
        <f ca="1">IFERROR('1.1 Alternativ A'!D41+'2.3 Overføring person A'!C52,"")</f>
        <v>0</v>
      </c>
      <c r="D225" s="1">
        <f ca="1">IFERROR('1.1 Alternativ A'!E41+'2.3 Overføring person A'!D52,"")</f>
        <v>0</v>
      </c>
      <c r="E225" s="1">
        <f ca="1">IFERROR('1.1 Alternativ A'!F41+'2.3 Overføring person A'!E52,"")</f>
        <v>0</v>
      </c>
      <c r="F225" s="1">
        <f ca="1">IFERROR('1.1 Alternativ A'!G41+'2.3 Overføring person A'!F52,"")</f>
        <v>0</v>
      </c>
      <c r="G225" s="1">
        <f ca="1">IFERROR('1.1 Alternativ A'!H41+'2.3 Overføring person A'!G52,"")</f>
        <v>0</v>
      </c>
      <c r="H225" s="1">
        <f ca="1">IFERROR('1.1 Alternativ A'!I41+'2.3 Overføring person A'!H52,"")</f>
        <v>0</v>
      </c>
      <c r="I225" s="1">
        <f ca="1">IFERROR('1.1 Alternativ A'!J41+'2.3 Overføring person A'!I52,"")</f>
        <v>0</v>
      </c>
      <c r="J225" s="1">
        <f ca="1">IFERROR('1.1 Alternativ A'!K41+'2.3 Overføring person A'!J52,"")</f>
        <v>0</v>
      </c>
      <c r="K225" s="1">
        <f ca="1">IFERROR('1.1 Alternativ A'!L41+'2.3 Overføring person A'!K52,"")</f>
        <v>0</v>
      </c>
      <c r="L225" s="1">
        <f ca="1">IFERROR('1.1 Alternativ A'!M41+'2.3 Overføring person A'!L52,"")</f>
        <v>0</v>
      </c>
      <c r="M225" s="1">
        <f ca="1">IFERROR('1.1 Alternativ A'!N41+'2.3 Overføring person A'!M52,"")</f>
        <v>0</v>
      </c>
      <c r="N225" s="1">
        <f ca="1">IFERROR('1.1 Alternativ A'!O41+'2.3 Overføring person A'!N52,"")</f>
        <v>0</v>
      </c>
      <c r="O225" s="1">
        <f ca="1">IFERROR('1.1 Alternativ A'!P41+'2.3 Overføring person A'!O52,"")</f>
        <v>0</v>
      </c>
      <c r="P225" s="1">
        <f ca="1">IFERROR('1.1 Alternativ A'!Q41+'2.3 Overføring person A'!P52,"")</f>
        <v>0</v>
      </c>
      <c r="Q225" s="1">
        <f ca="1">IFERROR('1.1 Alternativ A'!R41+'2.3 Overføring person A'!Q52,"")</f>
        <v>0</v>
      </c>
      <c r="R225" s="1">
        <f ca="1">IFERROR('1.1 Alternativ A'!S41+'2.3 Overføring person A'!R52,"")</f>
        <v>0</v>
      </c>
      <c r="S225" s="1">
        <f ca="1">IFERROR('1.1 Alternativ A'!T41+'2.3 Overføring person A'!S52,"")</f>
        <v>0</v>
      </c>
      <c r="T225" s="1">
        <f ca="1">IFERROR('1.1 Alternativ A'!U41+'2.3 Overføring person A'!T52,"")</f>
        <v>0</v>
      </c>
      <c r="U225" s="1">
        <f ca="1">IFERROR('1.1 Alternativ A'!V41+'2.3 Overføring person A'!U52,"")</f>
        <v>0</v>
      </c>
      <c r="V225" s="1">
        <f ca="1">IFERROR('1.1 Alternativ A'!W41+'2.3 Overføring person A'!V52,"")</f>
        <v>0</v>
      </c>
      <c r="W225" s="1">
        <f ca="1">IFERROR('1.1 Alternativ A'!X41+'2.3 Overføring person A'!W52,"")</f>
        <v>0</v>
      </c>
      <c r="X225" s="1">
        <f ca="1">IFERROR('1.1 Alternativ A'!Y41+'2.3 Overføring person A'!X52,"")</f>
        <v>0</v>
      </c>
      <c r="Y225" s="1">
        <f ca="1">IFERROR('1.1 Alternativ A'!Z41+'2.3 Overføring person A'!Y52,"")</f>
        <v>0</v>
      </c>
      <c r="Z225" s="1">
        <f ca="1">IFERROR('1.1 Alternativ A'!AA41+'2.3 Overføring person A'!Z52,"")</f>
        <v>0</v>
      </c>
      <c r="AA225" s="1">
        <f ca="1">IFERROR('1.1 Alternativ A'!AB41+'2.3 Overføring person A'!AA52,"")</f>
        <v>0</v>
      </c>
      <c r="AB225" s="1">
        <f ca="1">IFERROR('1.1 Alternativ A'!AC41+'2.3 Overføring person A'!AB52,"")</f>
        <v>0</v>
      </c>
      <c r="AC225" s="1">
        <f ca="1">IFERROR('1.1 Alternativ A'!AD41+'2.3 Overføring person A'!AC52,"")</f>
        <v>0</v>
      </c>
      <c r="AD225" s="1">
        <f ca="1">IFERROR('1.1 Alternativ A'!AE41+'2.3 Overføring person A'!AD52,"")</f>
        <v>0</v>
      </c>
      <c r="AE225" s="1">
        <f ca="1">IFERROR('1.1 Alternativ A'!AF41+'2.3 Overføring person A'!AE52,"")</f>
        <v>0</v>
      </c>
      <c r="AF225" s="1">
        <f ca="1">IFERROR('1.1 Alternativ A'!AG41+'2.3 Overføring person A'!AF52,"")</f>
        <v>0</v>
      </c>
    </row>
    <row r="226" spans="2:32" x14ac:dyDescent="0.2">
      <c r="B226" s="1" t="str">
        <f ca="1">IF(OFFSET('1.1 Alternativ A'!$E$19,0,ROW()-ROW($B$216))&gt;0,OFFSET('1.1 Alternativ A'!$E$19,0,ROW()-ROW($B$216)),"")</f>
        <v/>
      </c>
      <c r="C226" s="1">
        <f ca="1">IFERROR('1.1 Alternativ A'!D42+'2.3 Overføring person A'!C53,"")</f>
        <v>0</v>
      </c>
      <c r="D226" s="1">
        <f ca="1">IFERROR('1.1 Alternativ A'!E42+'2.3 Overføring person A'!D53,"")</f>
        <v>0</v>
      </c>
      <c r="E226" s="1">
        <f ca="1">IFERROR('1.1 Alternativ A'!F42+'2.3 Overføring person A'!E53,"")</f>
        <v>0</v>
      </c>
      <c r="F226" s="1">
        <f ca="1">IFERROR('1.1 Alternativ A'!G42+'2.3 Overføring person A'!F53,"")</f>
        <v>0</v>
      </c>
      <c r="G226" s="1">
        <f ca="1">IFERROR('1.1 Alternativ A'!H42+'2.3 Overføring person A'!G53,"")</f>
        <v>0</v>
      </c>
      <c r="H226" s="1">
        <f ca="1">IFERROR('1.1 Alternativ A'!I42+'2.3 Overføring person A'!H53,"")</f>
        <v>0</v>
      </c>
      <c r="I226" s="1">
        <f ca="1">IFERROR('1.1 Alternativ A'!J42+'2.3 Overføring person A'!I53,"")</f>
        <v>0</v>
      </c>
      <c r="J226" s="1">
        <f ca="1">IFERROR('1.1 Alternativ A'!K42+'2.3 Overføring person A'!J53,"")</f>
        <v>0</v>
      </c>
      <c r="K226" s="1">
        <f ca="1">IFERROR('1.1 Alternativ A'!L42+'2.3 Overføring person A'!K53,"")</f>
        <v>0</v>
      </c>
      <c r="L226" s="1">
        <f ca="1">IFERROR('1.1 Alternativ A'!M42+'2.3 Overføring person A'!L53,"")</f>
        <v>0</v>
      </c>
      <c r="M226" s="1">
        <f ca="1">IFERROR('1.1 Alternativ A'!N42+'2.3 Overføring person A'!M53,"")</f>
        <v>0</v>
      </c>
      <c r="N226" s="1">
        <f ca="1">IFERROR('1.1 Alternativ A'!O42+'2.3 Overføring person A'!N53,"")</f>
        <v>0</v>
      </c>
      <c r="O226" s="1">
        <f ca="1">IFERROR('1.1 Alternativ A'!P42+'2.3 Overføring person A'!O53,"")</f>
        <v>0</v>
      </c>
      <c r="P226" s="1">
        <f ca="1">IFERROR('1.1 Alternativ A'!Q42+'2.3 Overføring person A'!P53,"")</f>
        <v>0</v>
      </c>
      <c r="Q226" s="1">
        <f ca="1">IFERROR('1.1 Alternativ A'!R42+'2.3 Overføring person A'!Q53,"")</f>
        <v>0</v>
      </c>
      <c r="R226" s="1">
        <f ca="1">IFERROR('1.1 Alternativ A'!S42+'2.3 Overføring person A'!R53,"")</f>
        <v>0</v>
      </c>
      <c r="S226" s="1">
        <f ca="1">IFERROR('1.1 Alternativ A'!T42+'2.3 Overføring person A'!S53,"")</f>
        <v>0</v>
      </c>
      <c r="T226" s="1">
        <f ca="1">IFERROR('1.1 Alternativ A'!U42+'2.3 Overføring person A'!T53,"")</f>
        <v>0</v>
      </c>
      <c r="U226" s="1">
        <f ca="1">IFERROR('1.1 Alternativ A'!V42+'2.3 Overføring person A'!U53,"")</f>
        <v>0</v>
      </c>
      <c r="V226" s="1">
        <f ca="1">IFERROR('1.1 Alternativ A'!W42+'2.3 Overføring person A'!V53,"")</f>
        <v>0</v>
      </c>
      <c r="W226" s="1">
        <f ca="1">IFERROR('1.1 Alternativ A'!X42+'2.3 Overføring person A'!W53,"")</f>
        <v>0</v>
      </c>
      <c r="X226" s="1">
        <f ca="1">IFERROR('1.1 Alternativ A'!Y42+'2.3 Overføring person A'!X53,"")</f>
        <v>0</v>
      </c>
      <c r="Y226" s="1">
        <f ca="1">IFERROR('1.1 Alternativ A'!Z42+'2.3 Overføring person A'!Y53,"")</f>
        <v>0</v>
      </c>
      <c r="Z226" s="1">
        <f ca="1">IFERROR('1.1 Alternativ A'!AA42+'2.3 Overføring person A'!Z53,"")</f>
        <v>0</v>
      </c>
      <c r="AA226" s="1">
        <f ca="1">IFERROR('1.1 Alternativ A'!AB42+'2.3 Overføring person A'!AA53,"")</f>
        <v>0</v>
      </c>
      <c r="AB226" s="1">
        <f ca="1">IFERROR('1.1 Alternativ A'!AC42+'2.3 Overføring person A'!AB53,"")</f>
        <v>0</v>
      </c>
      <c r="AC226" s="1">
        <f ca="1">IFERROR('1.1 Alternativ A'!AD42+'2.3 Overføring person A'!AC53,"")</f>
        <v>0</v>
      </c>
      <c r="AD226" s="1">
        <f ca="1">IFERROR('1.1 Alternativ A'!AE42+'2.3 Overføring person A'!AD53,"")</f>
        <v>0</v>
      </c>
      <c r="AE226" s="1">
        <f ca="1">IFERROR('1.1 Alternativ A'!AF42+'2.3 Overføring person A'!AE53,"")</f>
        <v>0</v>
      </c>
      <c r="AF226" s="1">
        <f ca="1">IFERROR('1.1 Alternativ A'!AG42+'2.3 Overføring person A'!AF53,"")</f>
        <v>0</v>
      </c>
    </row>
    <row r="227" spans="2:32" x14ac:dyDescent="0.2">
      <c r="B227" s="1" t="str">
        <f ca="1">IF(OFFSET('1.1 Alternativ A'!$E$19,0,ROW()-ROW($B$216))&gt;0,OFFSET('1.1 Alternativ A'!$E$19,0,ROW()-ROW($B$216)),"")</f>
        <v/>
      </c>
      <c r="C227" s="1">
        <f ca="1">IFERROR('1.1 Alternativ A'!D43+'2.3 Overføring person A'!C54,"")</f>
        <v>0</v>
      </c>
      <c r="D227" s="1">
        <f ca="1">IFERROR('1.1 Alternativ A'!E43+'2.3 Overføring person A'!D54,"")</f>
        <v>0</v>
      </c>
      <c r="E227" s="1">
        <f ca="1">IFERROR('1.1 Alternativ A'!F43+'2.3 Overføring person A'!E54,"")</f>
        <v>0</v>
      </c>
      <c r="F227" s="1">
        <f ca="1">IFERROR('1.1 Alternativ A'!G43+'2.3 Overføring person A'!F54,"")</f>
        <v>0</v>
      </c>
      <c r="G227" s="1">
        <f ca="1">IFERROR('1.1 Alternativ A'!H43+'2.3 Overføring person A'!G54,"")</f>
        <v>0</v>
      </c>
      <c r="H227" s="1">
        <f ca="1">IFERROR('1.1 Alternativ A'!I43+'2.3 Overføring person A'!H54,"")</f>
        <v>0</v>
      </c>
      <c r="I227" s="1">
        <f ca="1">IFERROR('1.1 Alternativ A'!J43+'2.3 Overføring person A'!I54,"")</f>
        <v>0</v>
      </c>
      <c r="J227" s="1">
        <f ca="1">IFERROR('1.1 Alternativ A'!K43+'2.3 Overføring person A'!J54,"")</f>
        <v>0</v>
      </c>
      <c r="K227" s="1">
        <f ca="1">IFERROR('1.1 Alternativ A'!L43+'2.3 Overføring person A'!K54,"")</f>
        <v>0</v>
      </c>
      <c r="L227" s="1">
        <f ca="1">IFERROR('1.1 Alternativ A'!M43+'2.3 Overføring person A'!L54,"")</f>
        <v>0</v>
      </c>
      <c r="M227" s="1">
        <f ca="1">IFERROR('1.1 Alternativ A'!N43+'2.3 Overføring person A'!M54,"")</f>
        <v>0</v>
      </c>
      <c r="N227" s="1">
        <f ca="1">IFERROR('1.1 Alternativ A'!O43+'2.3 Overføring person A'!N54,"")</f>
        <v>0</v>
      </c>
      <c r="O227" s="1">
        <f ca="1">IFERROR('1.1 Alternativ A'!P43+'2.3 Overføring person A'!O54,"")</f>
        <v>0</v>
      </c>
      <c r="P227" s="1">
        <f ca="1">IFERROR('1.1 Alternativ A'!Q43+'2.3 Overføring person A'!P54,"")</f>
        <v>0</v>
      </c>
      <c r="Q227" s="1">
        <f ca="1">IFERROR('1.1 Alternativ A'!R43+'2.3 Overføring person A'!Q54,"")</f>
        <v>0</v>
      </c>
      <c r="R227" s="1">
        <f ca="1">IFERROR('1.1 Alternativ A'!S43+'2.3 Overføring person A'!R54,"")</f>
        <v>0</v>
      </c>
      <c r="S227" s="1">
        <f ca="1">IFERROR('1.1 Alternativ A'!T43+'2.3 Overføring person A'!S54,"")</f>
        <v>0</v>
      </c>
      <c r="T227" s="1">
        <f ca="1">IFERROR('1.1 Alternativ A'!U43+'2.3 Overføring person A'!T54,"")</f>
        <v>0</v>
      </c>
      <c r="U227" s="1">
        <f ca="1">IFERROR('1.1 Alternativ A'!V43+'2.3 Overføring person A'!U54,"")</f>
        <v>0</v>
      </c>
      <c r="V227" s="1">
        <f ca="1">IFERROR('1.1 Alternativ A'!W43+'2.3 Overføring person A'!V54,"")</f>
        <v>0</v>
      </c>
      <c r="W227" s="1">
        <f ca="1">IFERROR('1.1 Alternativ A'!X43+'2.3 Overføring person A'!W54,"")</f>
        <v>0</v>
      </c>
      <c r="X227" s="1">
        <f ca="1">IFERROR('1.1 Alternativ A'!Y43+'2.3 Overføring person A'!X54,"")</f>
        <v>0</v>
      </c>
      <c r="Y227" s="1">
        <f ca="1">IFERROR('1.1 Alternativ A'!Z43+'2.3 Overføring person A'!Y54,"")</f>
        <v>0</v>
      </c>
      <c r="Z227" s="1">
        <f ca="1">IFERROR('1.1 Alternativ A'!AA43+'2.3 Overføring person A'!Z54,"")</f>
        <v>0</v>
      </c>
      <c r="AA227" s="1">
        <f ca="1">IFERROR('1.1 Alternativ A'!AB43+'2.3 Overføring person A'!AA54,"")</f>
        <v>0</v>
      </c>
      <c r="AB227" s="1">
        <f ca="1">IFERROR('1.1 Alternativ A'!AC43+'2.3 Overføring person A'!AB54,"")</f>
        <v>0</v>
      </c>
      <c r="AC227" s="1">
        <f ca="1">IFERROR('1.1 Alternativ A'!AD43+'2.3 Overføring person A'!AC54,"")</f>
        <v>0</v>
      </c>
      <c r="AD227" s="1">
        <f ca="1">IFERROR('1.1 Alternativ A'!AE43+'2.3 Overføring person A'!AD54,"")</f>
        <v>0</v>
      </c>
      <c r="AE227" s="1">
        <f ca="1">IFERROR('1.1 Alternativ A'!AF43+'2.3 Overføring person A'!AE54,"")</f>
        <v>0</v>
      </c>
      <c r="AF227" s="1">
        <f ca="1">IFERROR('1.1 Alternativ A'!AG43+'2.3 Overføring person A'!AF54,"")</f>
        <v>0</v>
      </c>
    </row>
    <row r="228" spans="2:32" x14ac:dyDescent="0.2">
      <c r="B228" s="1" t="str">
        <f ca="1">IF(OFFSET('1.1 Alternativ A'!$E$19,0,ROW()-ROW($B$216))&gt;0,OFFSET('1.1 Alternativ A'!$E$19,0,ROW()-ROW($B$216)),"")</f>
        <v/>
      </c>
      <c r="C228" s="1">
        <f ca="1">IFERROR('1.1 Alternativ A'!D44+'2.3 Overføring person A'!C55,"")</f>
        <v>0</v>
      </c>
      <c r="D228" s="1">
        <f ca="1">IFERROR('1.1 Alternativ A'!E44+'2.3 Overføring person A'!D55,"")</f>
        <v>0</v>
      </c>
      <c r="E228" s="1">
        <f ca="1">IFERROR('1.1 Alternativ A'!F44+'2.3 Overføring person A'!E55,"")</f>
        <v>0</v>
      </c>
      <c r="F228" s="1">
        <f ca="1">IFERROR('1.1 Alternativ A'!G44+'2.3 Overføring person A'!F55,"")</f>
        <v>0</v>
      </c>
      <c r="G228" s="1">
        <f ca="1">IFERROR('1.1 Alternativ A'!H44+'2.3 Overføring person A'!G55,"")</f>
        <v>0</v>
      </c>
      <c r="H228" s="1">
        <f ca="1">IFERROR('1.1 Alternativ A'!I44+'2.3 Overføring person A'!H55,"")</f>
        <v>0</v>
      </c>
      <c r="I228" s="1">
        <f ca="1">IFERROR('1.1 Alternativ A'!J44+'2.3 Overføring person A'!I55,"")</f>
        <v>0</v>
      </c>
      <c r="J228" s="1">
        <f ca="1">IFERROR('1.1 Alternativ A'!K44+'2.3 Overføring person A'!J55,"")</f>
        <v>0</v>
      </c>
      <c r="K228" s="1">
        <f ca="1">IFERROR('1.1 Alternativ A'!L44+'2.3 Overføring person A'!K55,"")</f>
        <v>0</v>
      </c>
      <c r="L228" s="1">
        <f ca="1">IFERROR('1.1 Alternativ A'!M44+'2.3 Overføring person A'!L55,"")</f>
        <v>0</v>
      </c>
      <c r="M228" s="1">
        <f ca="1">IFERROR('1.1 Alternativ A'!N44+'2.3 Overføring person A'!M55,"")</f>
        <v>0</v>
      </c>
      <c r="N228" s="1">
        <f ca="1">IFERROR('1.1 Alternativ A'!O44+'2.3 Overføring person A'!N55,"")</f>
        <v>0</v>
      </c>
      <c r="O228" s="1">
        <f ca="1">IFERROR('1.1 Alternativ A'!P44+'2.3 Overføring person A'!O55,"")</f>
        <v>0</v>
      </c>
      <c r="P228" s="1">
        <f ca="1">IFERROR('1.1 Alternativ A'!Q44+'2.3 Overføring person A'!P55,"")</f>
        <v>0</v>
      </c>
      <c r="Q228" s="1">
        <f ca="1">IFERROR('1.1 Alternativ A'!R44+'2.3 Overføring person A'!Q55,"")</f>
        <v>0</v>
      </c>
      <c r="R228" s="1">
        <f ca="1">IFERROR('1.1 Alternativ A'!S44+'2.3 Overføring person A'!R55,"")</f>
        <v>0</v>
      </c>
      <c r="S228" s="1">
        <f ca="1">IFERROR('1.1 Alternativ A'!T44+'2.3 Overføring person A'!S55,"")</f>
        <v>0</v>
      </c>
      <c r="T228" s="1">
        <f ca="1">IFERROR('1.1 Alternativ A'!U44+'2.3 Overføring person A'!T55,"")</f>
        <v>0</v>
      </c>
      <c r="U228" s="1">
        <f ca="1">IFERROR('1.1 Alternativ A'!V44+'2.3 Overføring person A'!U55,"")</f>
        <v>0</v>
      </c>
      <c r="V228" s="1">
        <f ca="1">IFERROR('1.1 Alternativ A'!W44+'2.3 Overføring person A'!V55,"")</f>
        <v>0</v>
      </c>
      <c r="W228" s="1">
        <f ca="1">IFERROR('1.1 Alternativ A'!X44+'2.3 Overføring person A'!W55,"")</f>
        <v>0</v>
      </c>
      <c r="X228" s="1">
        <f ca="1">IFERROR('1.1 Alternativ A'!Y44+'2.3 Overføring person A'!X55,"")</f>
        <v>0</v>
      </c>
      <c r="Y228" s="1">
        <f ca="1">IFERROR('1.1 Alternativ A'!Z44+'2.3 Overføring person A'!Y55,"")</f>
        <v>0</v>
      </c>
      <c r="Z228" s="1">
        <f ca="1">IFERROR('1.1 Alternativ A'!AA44+'2.3 Overføring person A'!Z55,"")</f>
        <v>0</v>
      </c>
      <c r="AA228" s="1">
        <f ca="1">IFERROR('1.1 Alternativ A'!AB44+'2.3 Overføring person A'!AA55,"")</f>
        <v>0</v>
      </c>
      <c r="AB228" s="1">
        <f ca="1">IFERROR('1.1 Alternativ A'!AC44+'2.3 Overføring person A'!AB55,"")</f>
        <v>0</v>
      </c>
      <c r="AC228" s="1">
        <f ca="1">IFERROR('1.1 Alternativ A'!AD44+'2.3 Overføring person A'!AC55,"")</f>
        <v>0</v>
      </c>
      <c r="AD228" s="1">
        <f ca="1">IFERROR('1.1 Alternativ A'!AE44+'2.3 Overføring person A'!AD55,"")</f>
        <v>0</v>
      </c>
      <c r="AE228" s="1">
        <f ca="1">IFERROR('1.1 Alternativ A'!AF44+'2.3 Overføring person A'!AE55,"")</f>
        <v>0</v>
      </c>
      <c r="AF228" s="1">
        <f ca="1">IFERROR('1.1 Alternativ A'!AG44+'2.3 Overføring person A'!AF55,"")</f>
        <v>0</v>
      </c>
    </row>
    <row r="229" spans="2:32" x14ac:dyDescent="0.2">
      <c r="B229" s="1" t="str">
        <f ca="1">IF(OFFSET('1.1 Alternativ A'!$E$19,0,ROW()-ROW($B$216))&gt;0,OFFSET('1.1 Alternativ A'!$E$19,0,ROW()-ROW($B$216)),"")</f>
        <v/>
      </c>
      <c r="C229" s="1">
        <f ca="1">IFERROR('1.1 Alternativ A'!D45+'2.3 Overføring person A'!C56,"")</f>
        <v>0</v>
      </c>
      <c r="D229" s="1">
        <f ca="1">IFERROR('1.1 Alternativ A'!E45+'2.3 Overføring person A'!D56,"")</f>
        <v>0</v>
      </c>
      <c r="E229" s="1">
        <f ca="1">IFERROR('1.1 Alternativ A'!F45+'2.3 Overføring person A'!E56,"")</f>
        <v>0</v>
      </c>
      <c r="F229" s="1">
        <f ca="1">IFERROR('1.1 Alternativ A'!G45+'2.3 Overføring person A'!F56,"")</f>
        <v>0</v>
      </c>
      <c r="G229" s="1">
        <f ca="1">IFERROR('1.1 Alternativ A'!H45+'2.3 Overføring person A'!G56,"")</f>
        <v>0</v>
      </c>
      <c r="H229" s="1">
        <f ca="1">IFERROR('1.1 Alternativ A'!I45+'2.3 Overføring person A'!H56,"")</f>
        <v>0</v>
      </c>
      <c r="I229" s="1">
        <f ca="1">IFERROR('1.1 Alternativ A'!J45+'2.3 Overføring person A'!I56,"")</f>
        <v>0</v>
      </c>
      <c r="J229" s="1">
        <f ca="1">IFERROR('1.1 Alternativ A'!K45+'2.3 Overføring person A'!J56,"")</f>
        <v>0</v>
      </c>
      <c r="K229" s="1">
        <f ca="1">IFERROR('1.1 Alternativ A'!L45+'2.3 Overføring person A'!K56,"")</f>
        <v>0</v>
      </c>
      <c r="L229" s="1">
        <f ca="1">IFERROR('1.1 Alternativ A'!M45+'2.3 Overføring person A'!L56,"")</f>
        <v>0</v>
      </c>
      <c r="M229" s="1">
        <f ca="1">IFERROR('1.1 Alternativ A'!N45+'2.3 Overføring person A'!M56,"")</f>
        <v>0</v>
      </c>
      <c r="N229" s="1">
        <f ca="1">IFERROR('1.1 Alternativ A'!O45+'2.3 Overføring person A'!N56,"")</f>
        <v>0</v>
      </c>
      <c r="O229" s="1">
        <f ca="1">IFERROR('1.1 Alternativ A'!P45+'2.3 Overføring person A'!O56,"")</f>
        <v>0</v>
      </c>
      <c r="P229" s="1">
        <f ca="1">IFERROR('1.1 Alternativ A'!Q45+'2.3 Overføring person A'!P56,"")</f>
        <v>0</v>
      </c>
      <c r="Q229" s="1">
        <f ca="1">IFERROR('1.1 Alternativ A'!R45+'2.3 Overføring person A'!Q56,"")</f>
        <v>0</v>
      </c>
      <c r="R229" s="1">
        <f ca="1">IFERROR('1.1 Alternativ A'!S45+'2.3 Overføring person A'!R56,"")</f>
        <v>0</v>
      </c>
      <c r="S229" s="1">
        <f ca="1">IFERROR('1.1 Alternativ A'!T45+'2.3 Overføring person A'!S56,"")</f>
        <v>0</v>
      </c>
      <c r="T229" s="1">
        <f ca="1">IFERROR('1.1 Alternativ A'!U45+'2.3 Overføring person A'!T56,"")</f>
        <v>0</v>
      </c>
      <c r="U229" s="1">
        <f ca="1">IFERROR('1.1 Alternativ A'!V45+'2.3 Overføring person A'!U56,"")</f>
        <v>0</v>
      </c>
      <c r="V229" s="1">
        <f ca="1">IFERROR('1.1 Alternativ A'!W45+'2.3 Overføring person A'!V56,"")</f>
        <v>0</v>
      </c>
      <c r="W229" s="1">
        <f ca="1">IFERROR('1.1 Alternativ A'!X45+'2.3 Overføring person A'!W56,"")</f>
        <v>0</v>
      </c>
      <c r="X229" s="1">
        <f ca="1">IFERROR('1.1 Alternativ A'!Y45+'2.3 Overføring person A'!X56,"")</f>
        <v>0</v>
      </c>
      <c r="Y229" s="1">
        <f ca="1">IFERROR('1.1 Alternativ A'!Z45+'2.3 Overføring person A'!Y56,"")</f>
        <v>0</v>
      </c>
      <c r="Z229" s="1">
        <f ca="1">IFERROR('1.1 Alternativ A'!AA45+'2.3 Overføring person A'!Z56,"")</f>
        <v>0</v>
      </c>
      <c r="AA229" s="1">
        <f ca="1">IFERROR('1.1 Alternativ A'!AB45+'2.3 Overføring person A'!AA56,"")</f>
        <v>0</v>
      </c>
      <c r="AB229" s="1">
        <f ca="1">IFERROR('1.1 Alternativ A'!AC45+'2.3 Overføring person A'!AB56,"")</f>
        <v>0</v>
      </c>
      <c r="AC229" s="1">
        <f ca="1">IFERROR('1.1 Alternativ A'!AD45+'2.3 Overføring person A'!AC56,"")</f>
        <v>0</v>
      </c>
      <c r="AD229" s="1">
        <f ca="1">IFERROR('1.1 Alternativ A'!AE45+'2.3 Overføring person A'!AD56,"")</f>
        <v>0</v>
      </c>
      <c r="AE229" s="1">
        <f ca="1">IFERROR('1.1 Alternativ A'!AF45+'2.3 Overføring person A'!AE56,"")</f>
        <v>0</v>
      </c>
      <c r="AF229" s="1">
        <f ca="1">IFERROR('1.1 Alternativ A'!AG45+'2.3 Overføring person A'!AF56,"")</f>
        <v>0</v>
      </c>
    </row>
    <row r="230" spans="2:32" x14ac:dyDescent="0.2">
      <c r="B230" s="1" t="str">
        <f ca="1">IF(OFFSET('1.1 Alternativ A'!$E$19,0,ROW()-ROW($B$216))&gt;0,OFFSET('1.1 Alternativ A'!$E$19,0,ROW()-ROW($B$216)),"")</f>
        <v/>
      </c>
      <c r="C230" s="1">
        <f ca="1">IFERROR('1.1 Alternativ A'!D46+'2.3 Overføring person A'!C57,"")</f>
        <v>0</v>
      </c>
      <c r="D230" s="1">
        <f ca="1">IFERROR('1.1 Alternativ A'!E46+'2.3 Overføring person A'!D57,"")</f>
        <v>0</v>
      </c>
      <c r="E230" s="1">
        <f ca="1">IFERROR('1.1 Alternativ A'!F46+'2.3 Overføring person A'!E57,"")</f>
        <v>0</v>
      </c>
      <c r="F230" s="1">
        <f ca="1">IFERROR('1.1 Alternativ A'!G46+'2.3 Overføring person A'!F57,"")</f>
        <v>0</v>
      </c>
      <c r="G230" s="1">
        <f ca="1">IFERROR('1.1 Alternativ A'!H46+'2.3 Overføring person A'!G57,"")</f>
        <v>0</v>
      </c>
      <c r="H230" s="1">
        <f ca="1">IFERROR('1.1 Alternativ A'!I46+'2.3 Overføring person A'!H57,"")</f>
        <v>0</v>
      </c>
      <c r="I230" s="1">
        <f ca="1">IFERROR('1.1 Alternativ A'!J46+'2.3 Overføring person A'!I57,"")</f>
        <v>0</v>
      </c>
      <c r="J230" s="1">
        <f ca="1">IFERROR('1.1 Alternativ A'!K46+'2.3 Overføring person A'!J57,"")</f>
        <v>0</v>
      </c>
      <c r="K230" s="1">
        <f ca="1">IFERROR('1.1 Alternativ A'!L46+'2.3 Overføring person A'!K57,"")</f>
        <v>0</v>
      </c>
      <c r="L230" s="1">
        <f ca="1">IFERROR('1.1 Alternativ A'!M46+'2.3 Overføring person A'!L57,"")</f>
        <v>0</v>
      </c>
      <c r="M230" s="1">
        <f ca="1">IFERROR('1.1 Alternativ A'!N46+'2.3 Overføring person A'!M57,"")</f>
        <v>0</v>
      </c>
      <c r="N230" s="1">
        <f ca="1">IFERROR('1.1 Alternativ A'!O46+'2.3 Overføring person A'!N57,"")</f>
        <v>0</v>
      </c>
      <c r="O230" s="1">
        <f ca="1">IFERROR('1.1 Alternativ A'!P46+'2.3 Overføring person A'!O57,"")</f>
        <v>0</v>
      </c>
      <c r="P230" s="1">
        <f ca="1">IFERROR('1.1 Alternativ A'!Q46+'2.3 Overføring person A'!P57,"")</f>
        <v>0</v>
      </c>
      <c r="Q230" s="1">
        <f ca="1">IFERROR('1.1 Alternativ A'!R46+'2.3 Overføring person A'!Q57,"")</f>
        <v>0</v>
      </c>
      <c r="R230" s="1">
        <f ca="1">IFERROR('1.1 Alternativ A'!S46+'2.3 Overføring person A'!R57,"")</f>
        <v>0</v>
      </c>
      <c r="S230" s="1">
        <f ca="1">IFERROR('1.1 Alternativ A'!T46+'2.3 Overføring person A'!S57,"")</f>
        <v>0</v>
      </c>
      <c r="T230" s="1">
        <f ca="1">IFERROR('1.1 Alternativ A'!U46+'2.3 Overføring person A'!T57,"")</f>
        <v>0</v>
      </c>
      <c r="U230" s="1">
        <f ca="1">IFERROR('1.1 Alternativ A'!V46+'2.3 Overføring person A'!U57,"")</f>
        <v>0</v>
      </c>
      <c r="V230" s="1">
        <f ca="1">IFERROR('1.1 Alternativ A'!W46+'2.3 Overføring person A'!V57,"")</f>
        <v>0</v>
      </c>
      <c r="W230" s="1">
        <f ca="1">IFERROR('1.1 Alternativ A'!X46+'2.3 Overføring person A'!W57,"")</f>
        <v>0</v>
      </c>
      <c r="X230" s="1">
        <f ca="1">IFERROR('1.1 Alternativ A'!Y46+'2.3 Overføring person A'!X57,"")</f>
        <v>0</v>
      </c>
      <c r="Y230" s="1">
        <f ca="1">IFERROR('1.1 Alternativ A'!Z46+'2.3 Overføring person A'!Y57,"")</f>
        <v>0</v>
      </c>
      <c r="Z230" s="1">
        <f ca="1">IFERROR('1.1 Alternativ A'!AA46+'2.3 Overføring person A'!Z57,"")</f>
        <v>0</v>
      </c>
      <c r="AA230" s="1">
        <f ca="1">IFERROR('1.1 Alternativ A'!AB46+'2.3 Overføring person A'!AA57,"")</f>
        <v>0</v>
      </c>
      <c r="AB230" s="1">
        <f ca="1">IFERROR('1.1 Alternativ A'!AC46+'2.3 Overføring person A'!AB57,"")</f>
        <v>0</v>
      </c>
      <c r="AC230" s="1">
        <f ca="1">IFERROR('1.1 Alternativ A'!AD46+'2.3 Overføring person A'!AC57,"")</f>
        <v>0</v>
      </c>
      <c r="AD230" s="1">
        <f ca="1">IFERROR('1.1 Alternativ A'!AE46+'2.3 Overføring person A'!AD57,"")</f>
        <v>0</v>
      </c>
      <c r="AE230" s="1">
        <f ca="1">IFERROR('1.1 Alternativ A'!AF46+'2.3 Overføring person A'!AE57,"")</f>
        <v>0</v>
      </c>
      <c r="AF230" s="1">
        <f ca="1">IFERROR('1.1 Alternativ A'!AG46+'2.3 Overføring person A'!AF57,"")</f>
        <v>0</v>
      </c>
    </row>
    <row r="231" spans="2:32" x14ac:dyDescent="0.2">
      <c r="B231" s="1" t="str">
        <f ca="1">IF(OFFSET('1.1 Alternativ A'!$E$19,0,ROW()-ROW($B$216))&gt;0,OFFSET('1.1 Alternativ A'!$E$19,0,ROW()-ROW($B$216)),"")</f>
        <v/>
      </c>
      <c r="C231" s="1">
        <f ca="1">IFERROR('1.1 Alternativ A'!D47+'2.3 Overføring person A'!C58,"")</f>
        <v>0</v>
      </c>
      <c r="D231" s="1">
        <f ca="1">IFERROR('1.1 Alternativ A'!E47+'2.3 Overføring person A'!D58,"")</f>
        <v>0</v>
      </c>
      <c r="E231" s="1">
        <f ca="1">IFERROR('1.1 Alternativ A'!F47+'2.3 Overføring person A'!E58,"")</f>
        <v>0</v>
      </c>
      <c r="F231" s="1">
        <f ca="1">IFERROR('1.1 Alternativ A'!G47+'2.3 Overføring person A'!F58,"")</f>
        <v>0</v>
      </c>
      <c r="G231" s="1">
        <f ca="1">IFERROR('1.1 Alternativ A'!H47+'2.3 Overføring person A'!G58,"")</f>
        <v>0</v>
      </c>
      <c r="H231" s="1">
        <f ca="1">IFERROR('1.1 Alternativ A'!I47+'2.3 Overføring person A'!H58,"")</f>
        <v>0</v>
      </c>
      <c r="I231" s="1">
        <f ca="1">IFERROR('1.1 Alternativ A'!J47+'2.3 Overføring person A'!I58,"")</f>
        <v>0</v>
      </c>
      <c r="J231" s="1">
        <f ca="1">IFERROR('1.1 Alternativ A'!K47+'2.3 Overføring person A'!J58,"")</f>
        <v>0</v>
      </c>
      <c r="K231" s="1">
        <f ca="1">IFERROR('1.1 Alternativ A'!L47+'2.3 Overføring person A'!K58,"")</f>
        <v>0</v>
      </c>
      <c r="L231" s="1">
        <f ca="1">IFERROR('1.1 Alternativ A'!M47+'2.3 Overføring person A'!L58,"")</f>
        <v>0</v>
      </c>
      <c r="M231" s="1">
        <f ca="1">IFERROR('1.1 Alternativ A'!N47+'2.3 Overføring person A'!M58,"")</f>
        <v>0</v>
      </c>
      <c r="N231" s="1">
        <f ca="1">IFERROR('1.1 Alternativ A'!O47+'2.3 Overføring person A'!N58,"")</f>
        <v>0</v>
      </c>
      <c r="O231" s="1">
        <f ca="1">IFERROR('1.1 Alternativ A'!P47+'2.3 Overføring person A'!O58,"")</f>
        <v>0</v>
      </c>
      <c r="P231" s="1">
        <f ca="1">IFERROR('1.1 Alternativ A'!Q47+'2.3 Overføring person A'!P58,"")</f>
        <v>0</v>
      </c>
      <c r="Q231" s="1">
        <f ca="1">IFERROR('1.1 Alternativ A'!R47+'2.3 Overføring person A'!Q58,"")</f>
        <v>0</v>
      </c>
      <c r="R231" s="1">
        <f ca="1">IFERROR('1.1 Alternativ A'!S47+'2.3 Overføring person A'!R58,"")</f>
        <v>0</v>
      </c>
      <c r="S231" s="1">
        <f ca="1">IFERROR('1.1 Alternativ A'!T47+'2.3 Overføring person A'!S58,"")</f>
        <v>0</v>
      </c>
      <c r="T231" s="1">
        <f ca="1">IFERROR('1.1 Alternativ A'!U47+'2.3 Overføring person A'!T58,"")</f>
        <v>0</v>
      </c>
      <c r="U231" s="1">
        <f ca="1">IFERROR('1.1 Alternativ A'!V47+'2.3 Overføring person A'!U58,"")</f>
        <v>0</v>
      </c>
      <c r="V231" s="1">
        <f ca="1">IFERROR('1.1 Alternativ A'!W47+'2.3 Overføring person A'!V58,"")</f>
        <v>0</v>
      </c>
      <c r="W231" s="1">
        <f ca="1">IFERROR('1.1 Alternativ A'!X47+'2.3 Overføring person A'!W58,"")</f>
        <v>0</v>
      </c>
      <c r="X231" s="1">
        <f ca="1">IFERROR('1.1 Alternativ A'!Y47+'2.3 Overføring person A'!X58,"")</f>
        <v>0</v>
      </c>
      <c r="Y231" s="1">
        <f ca="1">IFERROR('1.1 Alternativ A'!Z47+'2.3 Overføring person A'!Y58,"")</f>
        <v>0</v>
      </c>
      <c r="Z231" s="1">
        <f ca="1">IFERROR('1.1 Alternativ A'!AA47+'2.3 Overføring person A'!Z58,"")</f>
        <v>0</v>
      </c>
      <c r="AA231" s="1">
        <f ca="1">IFERROR('1.1 Alternativ A'!AB47+'2.3 Overføring person A'!AA58,"")</f>
        <v>0</v>
      </c>
      <c r="AB231" s="1">
        <f ca="1">IFERROR('1.1 Alternativ A'!AC47+'2.3 Overføring person A'!AB58,"")</f>
        <v>0</v>
      </c>
      <c r="AC231" s="1">
        <f ca="1">IFERROR('1.1 Alternativ A'!AD47+'2.3 Overføring person A'!AC58,"")</f>
        <v>0</v>
      </c>
      <c r="AD231" s="1">
        <f ca="1">IFERROR('1.1 Alternativ A'!AE47+'2.3 Overføring person A'!AD58,"")</f>
        <v>0</v>
      </c>
      <c r="AE231" s="1">
        <f ca="1">IFERROR('1.1 Alternativ A'!AF47+'2.3 Overføring person A'!AE58,"")</f>
        <v>0</v>
      </c>
      <c r="AF231" s="1">
        <f ca="1">IFERROR('1.1 Alternativ A'!AG47+'2.3 Overføring person A'!AF58,"")</f>
        <v>0</v>
      </c>
    </row>
    <row r="232" spans="2:32" x14ac:dyDescent="0.2">
      <c r="B232" s="1" t="str">
        <f ca="1">IF(OFFSET('1.1 Alternativ A'!$E$19,0,ROW()-ROW($B$216))&gt;0,OFFSET('1.1 Alternativ A'!$E$19,0,ROW()-ROW($B$216)),"")</f>
        <v/>
      </c>
      <c r="C232" s="1">
        <f ca="1">IFERROR('1.1 Alternativ A'!D48+'2.3 Overføring person A'!C59,"")</f>
        <v>0</v>
      </c>
      <c r="D232" s="1">
        <f ca="1">IFERROR('1.1 Alternativ A'!E48+'2.3 Overføring person A'!D59,"")</f>
        <v>0</v>
      </c>
      <c r="E232" s="1">
        <f ca="1">IFERROR('1.1 Alternativ A'!F48+'2.3 Overføring person A'!E59,"")</f>
        <v>0</v>
      </c>
      <c r="F232" s="1">
        <f ca="1">IFERROR('1.1 Alternativ A'!G48+'2.3 Overføring person A'!F59,"")</f>
        <v>0</v>
      </c>
      <c r="G232" s="1">
        <f ca="1">IFERROR('1.1 Alternativ A'!H48+'2.3 Overføring person A'!G59,"")</f>
        <v>0</v>
      </c>
      <c r="H232" s="1">
        <f ca="1">IFERROR('1.1 Alternativ A'!I48+'2.3 Overføring person A'!H59,"")</f>
        <v>0</v>
      </c>
      <c r="I232" s="1">
        <f ca="1">IFERROR('1.1 Alternativ A'!J48+'2.3 Overføring person A'!I59,"")</f>
        <v>0</v>
      </c>
      <c r="J232" s="1">
        <f ca="1">IFERROR('1.1 Alternativ A'!K48+'2.3 Overføring person A'!J59,"")</f>
        <v>0</v>
      </c>
      <c r="K232" s="1">
        <f ca="1">IFERROR('1.1 Alternativ A'!L48+'2.3 Overføring person A'!K59,"")</f>
        <v>0</v>
      </c>
      <c r="L232" s="1">
        <f ca="1">IFERROR('1.1 Alternativ A'!M48+'2.3 Overføring person A'!L59,"")</f>
        <v>0</v>
      </c>
      <c r="M232" s="1">
        <f ca="1">IFERROR('1.1 Alternativ A'!N48+'2.3 Overføring person A'!M59,"")</f>
        <v>0</v>
      </c>
      <c r="N232" s="1">
        <f ca="1">IFERROR('1.1 Alternativ A'!O48+'2.3 Overføring person A'!N59,"")</f>
        <v>0</v>
      </c>
      <c r="O232" s="1">
        <f ca="1">IFERROR('1.1 Alternativ A'!P48+'2.3 Overføring person A'!O59,"")</f>
        <v>0</v>
      </c>
      <c r="P232" s="1">
        <f ca="1">IFERROR('1.1 Alternativ A'!Q48+'2.3 Overføring person A'!P59,"")</f>
        <v>0</v>
      </c>
      <c r="Q232" s="1">
        <f ca="1">IFERROR('1.1 Alternativ A'!R48+'2.3 Overføring person A'!Q59,"")</f>
        <v>0</v>
      </c>
      <c r="R232" s="1">
        <f ca="1">IFERROR('1.1 Alternativ A'!S48+'2.3 Overføring person A'!R59,"")</f>
        <v>0</v>
      </c>
      <c r="S232" s="1">
        <f ca="1">IFERROR('1.1 Alternativ A'!T48+'2.3 Overføring person A'!S59,"")</f>
        <v>0</v>
      </c>
      <c r="T232" s="1">
        <f ca="1">IFERROR('1.1 Alternativ A'!U48+'2.3 Overføring person A'!T59,"")</f>
        <v>0</v>
      </c>
      <c r="U232" s="1">
        <f ca="1">IFERROR('1.1 Alternativ A'!V48+'2.3 Overføring person A'!U59,"")</f>
        <v>0</v>
      </c>
      <c r="V232" s="1">
        <f ca="1">IFERROR('1.1 Alternativ A'!W48+'2.3 Overføring person A'!V59,"")</f>
        <v>0</v>
      </c>
      <c r="W232" s="1">
        <f ca="1">IFERROR('1.1 Alternativ A'!X48+'2.3 Overføring person A'!W59,"")</f>
        <v>0</v>
      </c>
      <c r="X232" s="1">
        <f ca="1">IFERROR('1.1 Alternativ A'!Y48+'2.3 Overføring person A'!X59,"")</f>
        <v>0</v>
      </c>
      <c r="Y232" s="1">
        <f ca="1">IFERROR('1.1 Alternativ A'!Z48+'2.3 Overføring person A'!Y59,"")</f>
        <v>0</v>
      </c>
      <c r="Z232" s="1">
        <f ca="1">IFERROR('1.1 Alternativ A'!AA48+'2.3 Overføring person A'!Z59,"")</f>
        <v>0</v>
      </c>
      <c r="AA232" s="1">
        <f ca="1">IFERROR('1.1 Alternativ A'!AB48+'2.3 Overføring person A'!AA59,"")</f>
        <v>0</v>
      </c>
      <c r="AB232" s="1">
        <f ca="1">IFERROR('1.1 Alternativ A'!AC48+'2.3 Overføring person A'!AB59,"")</f>
        <v>0</v>
      </c>
      <c r="AC232" s="1">
        <f ca="1">IFERROR('1.1 Alternativ A'!AD48+'2.3 Overføring person A'!AC59,"")</f>
        <v>0</v>
      </c>
      <c r="AD232" s="1">
        <f ca="1">IFERROR('1.1 Alternativ A'!AE48+'2.3 Overføring person A'!AD59,"")</f>
        <v>0</v>
      </c>
      <c r="AE232" s="1">
        <f ca="1">IFERROR('1.1 Alternativ A'!AF48+'2.3 Overføring person A'!AE59,"")</f>
        <v>0</v>
      </c>
      <c r="AF232" s="1">
        <f ca="1">IFERROR('1.1 Alternativ A'!AG48+'2.3 Overføring person A'!AF59,"")</f>
        <v>0</v>
      </c>
    </row>
    <row r="233" spans="2:32" x14ac:dyDescent="0.2">
      <c r="B233" s="1" t="str">
        <f ca="1">IF(OFFSET('1.1 Alternativ A'!$E$19,0,ROW()-ROW($B$216))&gt;0,OFFSET('1.1 Alternativ A'!$E$19,0,ROW()-ROW($B$216)),"")</f>
        <v/>
      </c>
      <c r="C233" s="1">
        <f ca="1">IFERROR('1.1 Alternativ A'!D49+'2.3 Overføring person A'!C60,"")</f>
        <v>0</v>
      </c>
      <c r="D233" s="1">
        <f ca="1">IFERROR('1.1 Alternativ A'!E49+'2.3 Overføring person A'!D60,"")</f>
        <v>0</v>
      </c>
      <c r="E233" s="1">
        <f ca="1">IFERROR('1.1 Alternativ A'!F49+'2.3 Overføring person A'!E60,"")</f>
        <v>0</v>
      </c>
      <c r="F233" s="1">
        <f ca="1">IFERROR('1.1 Alternativ A'!G49+'2.3 Overføring person A'!F60,"")</f>
        <v>0</v>
      </c>
      <c r="G233" s="1">
        <f ca="1">IFERROR('1.1 Alternativ A'!H49+'2.3 Overføring person A'!G60,"")</f>
        <v>0</v>
      </c>
      <c r="H233" s="1">
        <f ca="1">IFERROR('1.1 Alternativ A'!I49+'2.3 Overføring person A'!H60,"")</f>
        <v>0</v>
      </c>
      <c r="I233" s="1">
        <f ca="1">IFERROR('1.1 Alternativ A'!J49+'2.3 Overføring person A'!I60,"")</f>
        <v>0</v>
      </c>
      <c r="J233" s="1">
        <f ca="1">IFERROR('1.1 Alternativ A'!K49+'2.3 Overføring person A'!J60,"")</f>
        <v>0</v>
      </c>
      <c r="K233" s="1">
        <f ca="1">IFERROR('1.1 Alternativ A'!L49+'2.3 Overføring person A'!K60,"")</f>
        <v>0</v>
      </c>
      <c r="L233" s="1">
        <f ca="1">IFERROR('1.1 Alternativ A'!M49+'2.3 Overføring person A'!L60,"")</f>
        <v>0</v>
      </c>
      <c r="M233" s="1">
        <f ca="1">IFERROR('1.1 Alternativ A'!N49+'2.3 Overføring person A'!M60,"")</f>
        <v>0</v>
      </c>
      <c r="N233" s="1">
        <f ca="1">IFERROR('1.1 Alternativ A'!O49+'2.3 Overføring person A'!N60,"")</f>
        <v>0</v>
      </c>
      <c r="O233" s="1">
        <f ca="1">IFERROR('1.1 Alternativ A'!P49+'2.3 Overføring person A'!O60,"")</f>
        <v>0</v>
      </c>
      <c r="P233" s="1">
        <f ca="1">IFERROR('1.1 Alternativ A'!Q49+'2.3 Overføring person A'!P60,"")</f>
        <v>0</v>
      </c>
      <c r="Q233" s="1">
        <f ca="1">IFERROR('1.1 Alternativ A'!R49+'2.3 Overføring person A'!Q60,"")</f>
        <v>0</v>
      </c>
      <c r="R233" s="1">
        <f ca="1">IFERROR('1.1 Alternativ A'!S49+'2.3 Overføring person A'!R60,"")</f>
        <v>0</v>
      </c>
      <c r="S233" s="1">
        <f ca="1">IFERROR('1.1 Alternativ A'!T49+'2.3 Overføring person A'!S60,"")</f>
        <v>0</v>
      </c>
      <c r="T233" s="1">
        <f ca="1">IFERROR('1.1 Alternativ A'!U49+'2.3 Overføring person A'!T60,"")</f>
        <v>0</v>
      </c>
      <c r="U233" s="1">
        <f ca="1">IFERROR('1.1 Alternativ A'!V49+'2.3 Overføring person A'!U60,"")</f>
        <v>0</v>
      </c>
      <c r="V233" s="1">
        <f ca="1">IFERROR('1.1 Alternativ A'!W49+'2.3 Overføring person A'!V60,"")</f>
        <v>0</v>
      </c>
      <c r="W233" s="1">
        <f ca="1">IFERROR('1.1 Alternativ A'!X49+'2.3 Overføring person A'!W60,"")</f>
        <v>0</v>
      </c>
      <c r="X233" s="1">
        <f ca="1">IFERROR('1.1 Alternativ A'!Y49+'2.3 Overføring person A'!X60,"")</f>
        <v>0</v>
      </c>
      <c r="Y233" s="1">
        <f ca="1">IFERROR('1.1 Alternativ A'!Z49+'2.3 Overføring person A'!Y60,"")</f>
        <v>0</v>
      </c>
      <c r="Z233" s="1">
        <f ca="1">IFERROR('1.1 Alternativ A'!AA49+'2.3 Overføring person A'!Z60,"")</f>
        <v>0</v>
      </c>
      <c r="AA233" s="1">
        <f ca="1">IFERROR('1.1 Alternativ A'!AB49+'2.3 Overføring person A'!AA60,"")</f>
        <v>0</v>
      </c>
      <c r="AB233" s="1">
        <f ca="1">IFERROR('1.1 Alternativ A'!AC49+'2.3 Overføring person A'!AB60,"")</f>
        <v>0</v>
      </c>
      <c r="AC233" s="1">
        <f ca="1">IFERROR('1.1 Alternativ A'!AD49+'2.3 Overføring person A'!AC60,"")</f>
        <v>0</v>
      </c>
      <c r="AD233" s="1">
        <f ca="1">IFERROR('1.1 Alternativ A'!AE49+'2.3 Overføring person A'!AD60,"")</f>
        <v>0</v>
      </c>
      <c r="AE233" s="1">
        <f ca="1">IFERROR('1.1 Alternativ A'!AF49+'2.3 Overføring person A'!AE60,"")</f>
        <v>0</v>
      </c>
      <c r="AF233" s="1">
        <f ca="1">IFERROR('1.1 Alternativ A'!AG49+'2.3 Overføring person A'!AF60,"")</f>
        <v>0</v>
      </c>
    </row>
    <row r="234" spans="2:32" x14ac:dyDescent="0.2">
      <c r="B234" s="1" t="str">
        <f ca="1">IF(OFFSET('1.1 Alternativ A'!$E$19,0,ROW()-ROW($B$216))&gt;0,OFFSET('1.1 Alternativ A'!$E$19,0,ROW()-ROW($B$216)),"")</f>
        <v/>
      </c>
      <c r="C234" s="1">
        <f ca="1">IFERROR('1.1 Alternativ A'!D50+'2.3 Overføring person A'!C61,"")</f>
        <v>0</v>
      </c>
      <c r="D234" s="1">
        <f ca="1">IFERROR('1.1 Alternativ A'!E50+'2.3 Overføring person A'!D61,"")</f>
        <v>0</v>
      </c>
      <c r="E234" s="1">
        <f ca="1">IFERROR('1.1 Alternativ A'!F50+'2.3 Overføring person A'!E61,"")</f>
        <v>0</v>
      </c>
      <c r="F234" s="1">
        <f ca="1">IFERROR('1.1 Alternativ A'!G50+'2.3 Overføring person A'!F61,"")</f>
        <v>0</v>
      </c>
      <c r="G234" s="1">
        <f ca="1">IFERROR('1.1 Alternativ A'!H50+'2.3 Overføring person A'!G61,"")</f>
        <v>0</v>
      </c>
      <c r="H234" s="1">
        <f ca="1">IFERROR('1.1 Alternativ A'!I50+'2.3 Overføring person A'!H61,"")</f>
        <v>0</v>
      </c>
      <c r="I234" s="1">
        <f ca="1">IFERROR('1.1 Alternativ A'!J50+'2.3 Overføring person A'!I61,"")</f>
        <v>0</v>
      </c>
      <c r="J234" s="1">
        <f ca="1">IFERROR('1.1 Alternativ A'!K50+'2.3 Overføring person A'!J61,"")</f>
        <v>0</v>
      </c>
      <c r="K234" s="1">
        <f ca="1">IFERROR('1.1 Alternativ A'!L50+'2.3 Overføring person A'!K61,"")</f>
        <v>0</v>
      </c>
      <c r="L234" s="1">
        <f ca="1">IFERROR('1.1 Alternativ A'!M50+'2.3 Overføring person A'!L61,"")</f>
        <v>0</v>
      </c>
      <c r="M234" s="1">
        <f ca="1">IFERROR('1.1 Alternativ A'!N50+'2.3 Overføring person A'!M61,"")</f>
        <v>0</v>
      </c>
      <c r="N234" s="1">
        <f ca="1">IFERROR('1.1 Alternativ A'!O50+'2.3 Overføring person A'!N61,"")</f>
        <v>0</v>
      </c>
      <c r="O234" s="1">
        <f ca="1">IFERROR('1.1 Alternativ A'!P50+'2.3 Overføring person A'!O61,"")</f>
        <v>0</v>
      </c>
      <c r="P234" s="1">
        <f ca="1">IFERROR('1.1 Alternativ A'!Q50+'2.3 Overføring person A'!P61,"")</f>
        <v>0</v>
      </c>
      <c r="Q234" s="1">
        <f ca="1">IFERROR('1.1 Alternativ A'!R50+'2.3 Overføring person A'!Q61,"")</f>
        <v>0</v>
      </c>
      <c r="R234" s="1">
        <f ca="1">IFERROR('1.1 Alternativ A'!S50+'2.3 Overføring person A'!R61,"")</f>
        <v>0</v>
      </c>
      <c r="S234" s="1">
        <f ca="1">IFERROR('1.1 Alternativ A'!T50+'2.3 Overføring person A'!S61,"")</f>
        <v>0</v>
      </c>
      <c r="T234" s="1">
        <f ca="1">IFERROR('1.1 Alternativ A'!U50+'2.3 Overføring person A'!T61,"")</f>
        <v>0</v>
      </c>
      <c r="U234" s="1">
        <f ca="1">IFERROR('1.1 Alternativ A'!V50+'2.3 Overføring person A'!U61,"")</f>
        <v>0</v>
      </c>
      <c r="V234" s="1">
        <f ca="1">IFERROR('1.1 Alternativ A'!W50+'2.3 Overføring person A'!V61,"")</f>
        <v>0</v>
      </c>
      <c r="W234" s="1">
        <f ca="1">IFERROR('1.1 Alternativ A'!X50+'2.3 Overføring person A'!W61,"")</f>
        <v>0</v>
      </c>
      <c r="X234" s="1">
        <f ca="1">IFERROR('1.1 Alternativ A'!Y50+'2.3 Overføring person A'!X61,"")</f>
        <v>0</v>
      </c>
      <c r="Y234" s="1">
        <f ca="1">IFERROR('1.1 Alternativ A'!Z50+'2.3 Overføring person A'!Y61,"")</f>
        <v>0</v>
      </c>
      <c r="Z234" s="1">
        <f ca="1">IFERROR('1.1 Alternativ A'!AA50+'2.3 Overføring person A'!Z61,"")</f>
        <v>0</v>
      </c>
      <c r="AA234" s="1">
        <f ca="1">IFERROR('1.1 Alternativ A'!AB50+'2.3 Overføring person A'!AA61,"")</f>
        <v>0</v>
      </c>
      <c r="AB234" s="1">
        <f ca="1">IFERROR('1.1 Alternativ A'!AC50+'2.3 Overføring person A'!AB61,"")</f>
        <v>0</v>
      </c>
      <c r="AC234" s="1">
        <f ca="1">IFERROR('1.1 Alternativ A'!AD50+'2.3 Overføring person A'!AC61,"")</f>
        <v>0</v>
      </c>
      <c r="AD234" s="1">
        <f ca="1">IFERROR('1.1 Alternativ A'!AE50+'2.3 Overføring person A'!AD61,"")</f>
        <v>0</v>
      </c>
      <c r="AE234" s="1">
        <f ca="1">IFERROR('1.1 Alternativ A'!AF50+'2.3 Overføring person A'!AE61,"")</f>
        <v>0</v>
      </c>
      <c r="AF234" s="1">
        <f ca="1">IFERROR('1.1 Alternativ A'!AG50+'2.3 Overføring person A'!AF61,"")</f>
        <v>0</v>
      </c>
    </row>
    <row r="235" spans="2:32" x14ac:dyDescent="0.2">
      <c r="B235" s="1" t="str">
        <f ca="1">IF(OFFSET('1.1 Alternativ A'!$E$19,0,ROW()-ROW($B$216))&gt;0,OFFSET('1.1 Alternativ A'!$E$19,0,ROW()-ROW($B$216)),"")</f>
        <v/>
      </c>
      <c r="C235" s="1">
        <f ca="1">IFERROR('1.1 Alternativ A'!D51+'2.3 Overføring person A'!C62,"")</f>
        <v>0</v>
      </c>
      <c r="D235" s="1">
        <f ca="1">IFERROR('1.1 Alternativ A'!E51+'2.3 Overføring person A'!D62,"")</f>
        <v>0</v>
      </c>
      <c r="E235" s="1">
        <f ca="1">IFERROR('1.1 Alternativ A'!F51+'2.3 Overføring person A'!E62,"")</f>
        <v>0</v>
      </c>
      <c r="F235" s="1">
        <f ca="1">IFERROR('1.1 Alternativ A'!G51+'2.3 Overføring person A'!F62,"")</f>
        <v>0</v>
      </c>
      <c r="G235" s="1">
        <f ca="1">IFERROR('1.1 Alternativ A'!H51+'2.3 Overføring person A'!G62,"")</f>
        <v>0</v>
      </c>
      <c r="H235" s="1">
        <f ca="1">IFERROR('1.1 Alternativ A'!I51+'2.3 Overføring person A'!H62,"")</f>
        <v>0</v>
      </c>
      <c r="I235" s="1">
        <f ca="1">IFERROR('1.1 Alternativ A'!J51+'2.3 Overføring person A'!I62,"")</f>
        <v>0</v>
      </c>
      <c r="J235" s="1">
        <f ca="1">IFERROR('1.1 Alternativ A'!K51+'2.3 Overføring person A'!J62,"")</f>
        <v>0</v>
      </c>
      <c r="K235" s="1">
        <f ca="1">IFERROR('1.1 Alternativ A'!L51+'2.3 Overføring person A'!K62,"")</f>
        <v>0</v>
      </c>
      <c r="L235" s="1">
        <f ca="1">IFERROR('1.1 Alternativ A'!M51+'2.3 Overføring person A'!L62,"")</f>
        <v>0</v>
      </c>
      <c r="M235" s="1">
        <f ca="1">IFERROR('1.1 Alternativ A'!N51+'2.3 Overføring person A'!M62,"")</f>
        <v>0</v>
      </c>
      <c r="N235" s="1">
        <f ca="1">IFERROR('1.1 Alternativ A'!O51+'2.3 Overføring person A'!N62,"")</f>
        <v>0</v>
      </c>
      <c r="O235" s="1">
        <f ca="1">IFERROR('1.1 Alternativ A'!P51+'2.3 Overføring person A'!O62,"")</f>
        <v>0</v>
      </c>
      <c r="P235" s="1">
        <f ca="1">IFERROR('1.1 Alternativ A'!Q51+'2.3 Overføring person A'!P62,"")</f>
        <v>0</v>
      </c>
      <c r="Q235" s="1">
        <f ca="1">IFERROR('1.1 Alternativ A'!R51+'2.3 Overføring person A'!Q62,"")</f>
        <v>0</v>
      </c>
      <c r="R235" s="1">
        <f ca="1">IFERROR('1.1 Alternativ A'!S51+'2.3 Overføring person A'!R62,"")</f>
        <v>0</v>
      </c>
      <c r="S235" s="1">
        <f ca="1">IFERROR('1.1 Alternativ A'!T51+'2.3 Overføring person A'!S62,"")</f>
        <v>0</v>
      </c>
      <c r="T235" s="1">
        <f ca="1">IFERROR('1.1 Alternativ A'!U51+'2.3 Overføring person A'!T62,"")</f>
        <v>0</v>
      </c>
      <c r="U235" s="1">
        <f ca="1">IFERROR('1.1 Alternativ A'!V51+'2.3 Overføring person A'!U62,"")</f>
        <v>0</v>
      </c>
      <c r="V235" s="1">
        <f ca="1">IFERROR('1.1 Alternativ A'!W51+'2.3 Overføring person A'!V62,"")</f>
        <v>0</v>
      </c>
      <c r="W235" s="1">
        <f ca="1">IFERROR('1.1 Alternativ A'!X51+'2.3 Overføring person A'!W62,"")</f>
        <v>0</v>
      </c>
      <c r="X235" s="1">
        <f ca="1">IFERROR('1.1 Alternativ A'!Y51+'2.3 Overføring person A'!X62,"")</f>
        <v>0</v>
      </c>
      <c r="Y235" s="1">
        <f ca="1">IFERROR('1.1 Alternativ A'!Z51+'2.3 Overføring person A'!Y62,"")</f>
        <v>0</v>
      </c>
      <c r="Z235" s="1">
        <f ca="1">IFERROR('1.1 Alternativ A'!AA51+'2.3 Overføring person A'!Z62,"")</f>
        <v>0</v>
      </c>
      <c r="AA235" s="1">
        <f ca="1">IFERROR('1.1 Alternativ A'!AB51+'2.3 Overføring person A'!AA62,"")</f>
        <v>0</v>
      </c>
      <c r="AB235" s="1">
        <f ca="1">IFERROR('1.1 Alternativ A'!AC51+'2.3 Overføring person A'!AB62,"")</f>
        <v>0</v>
      </c>
      <c r="AC235" s="1">
        <f ca="1">IFERROR('1.1 Alternativ A'!AD51+'2.3 Overføring person A'!AC62,"")</f>
        <v>0</v>
      </c>
      <c r="AD235" s="1">
        <f ca="1">IFERROR('1.1 Alternativ A'!AE51+'2.3 Overføring person A'!AD62,"")</f>
        <v>0</v>
      </c>
      <c r="AE235" s="1">
        <f ca="1">IFERROR('1.1 Alternativ A'!AF51+'2.3 Overføring person A'!AE62,"")</f>
        <v>0</v>
      </c>
      <c r="AF235" s="1">
        <f ca="1">IFERROR('1.1 Alternativ A'!AG51+'2.3 Overføring person A'!AF62,"")</f>
        <v>0</v>
      </c>
    </row>
    <row r="236" spans="2:32" x14ac:dyDescent="0.2">
      <c r="B236" s="1" t="str">
        <f ca="1">IF(OFFSET('1.1 Alternativ A'!$E$19,0,ROW()-ROW($B$216))&gt;0,OFFSET('1.1 Alternativ A'!$E$19,0,ROW()-ROW($B$216)),"")</f>
        <v/>
      </c>
      <c r="C236" s="1">
        <f ca="1">IFERROR('1.1 Alternativ A'!D52+'2.3 Overføring person A'!C63,"")</f>
        <v>0</v>
      </c>
      <c r="D236" s="1">
        <f ca="1">IFERROR('1.1 Alternativ A'!E52+'2.3 Overføring person A'!D63,"")</f>
        <v>0</v>
      </c>
      <c r="E236" s="1">
        <f ca="1">IFERROR('1.1 Alternativ A'!F52+'2.3 Overføring person A'!E63,"")</f>
        <v>0</v>
      </c>
      <c r="F236" s="1">
        <f ca="1">IFERROR('1.1 Alternativ A'!G52+'2.3 Overføring person A'!F63,"")</f>
        <v>0</v>
      </c>
      <c r="G236" s="1">
        <f ca="1">IFERROR('1.1 Alternativ A'!H52+'2.3 Overføring person A'!G63,"")</f>
        <v>0</v>
      </c>
      <c r="H236" s="1">
        <f ca="1">IFERROR('1.1 Alternativ A'!I52+'2.3 Overføring person A'!H63,"")</f>
        <v>0</v>
      </c>
      <c r="I236" s="1">
        <f ca="1">IFERROR('1.1 Alternativ A'!J52+'2.3 Overføring person A'!I63,"")</f>
        <v>0</v>
      </c>
      <c r="J236" s="1">
        <f ca="1">IFERROR('1.1 Alternativ A'!K52+'2.3 Overføring person A'!J63,"")</f>
        <v>0</v>
      </c>
      <c r="K236" s="1">
        <f ca="1">IFERROR('1.1 Alternativ A'!L52+'2.3 Overføring person A'!K63,"")</f>
        <v>0</v>
      </c>
      <c r="L236" s="1">
        <f ca="1">IFERROR('1.1 Alternativ A'!M52+'2.3 Overføring person A'!L63,"")</f>
        <v>0</v>
      </c>
      <c r="M236" s="1">
        <f ca="1">IFERROR('1.1 Alternativ A'!N52+'2.3 Overføring person A'!M63,"")</f>
        <v>0</v>
      </c>
      <c r="N236" s="1">
        <f ca="1">IFERROR('1.1 Alternativ A'!O52+'2.3 Overføring person A'!N63,"")</f>
        <v>0</v>
      </c>
      <c r="O236" s="1">
        <f ca="1">IFERROR('1.1 Alternativ A'!P52+'2.3 Overføring person A'!O63,"")</f>
        <v>0</v>
      </c>
      <c r="P236" s="1">
        <f ca="1">IFERROR('1.1 Alternativ A'!Q52+'2.3 Overføring person A'!P63,"")</f>
        <v>0</v>
      </c>
      <c r="Q236" s="1">
        <f ca="1">IFERROR('1.1 Alternativ A'!R52+'2.3 Overføring person A'!Q63,"")</f>
        <v>0</v>
      </c>
      <c r="R236" s="1">
        <f ca="1">IFERROR('1.1 Alternativ A'!S52+'2.3 Overføring person A'!R63,"")</f>
        <v>0</v>
      </c>
      <c r="S236" s="1">
        <f ca="1">IFERROR('1.1 Alternativ A'!T52+'2.3 Overføring person A'!S63,"")</f>
        <v>0</v>
      </c>
      <c r="T236" s="1">
        <f ca="1">IFERROR('1.1 Alternativ A'!U52+'2.3 Overføring person A'!T63,"")</f>
        <v>0</v>
      </c>
      <c r="U236" s="1">
        <f ca="1">IFERROR('1.1 Alternativ A'!V52+'2.3 Overføring person A'!U63,"")</f>
        <v>0</v>
      </c>
      <c r="V236" s="1">
        <f ca="1">IFERROR('1.1 Alternativ A'!W52+'2.3 Overføring person A'!V63,"")</f>
        <v>0</v>
      </c>
      <c r="W236" s="1">
        <f ca="1">IFERROR('1.1 Alternativ A'!X52+'2.3 Overføring person A'!W63,"")</f>
        <v>0</v>
      </c>
      <c r="X236" s="1">
        <f ca="1">IFERROR('1.1 Alternativ A'!Y52+'2.3 Overføring person A'!X63,"")</f>
        <v>0</v>
      </c>
      <c r="Y236" s="1">
        <f ca="1">IFERROR('1.1 Alternativ A'!Z52+'2.3 Overføring person A'!Y63,"")</f>
        <v>0</v>
      </c>
      <c r="Z236" s="1">
        <f ca="1">IFERROR('1.1 Alternativ A'!AA52+'2.3 Overføring person A'!Z63,"")</f>
        <v>0</v>
      </c>
      <c r="AA236" s="1">
        <f ca="1">IFERROR('1.1 Alternativ A'!AB52+'2.3 Overføring person A'!AA63,"")</f>
        <v>0</v>
      </c>
      <c r="AB236" s="1">
        <f ca="1">IFERROR('1.1 Alternativ A'!AC52+'2.3 Overføring person A'!AB63,"")</f>
        <v>0</v>
      </c>
      <c r="AC236" s="1">
        <f ca="1">IFERROR('1.1 Alternativ A'!AD52+'2.3 Overføring person A'!AC63,"")</f>
        <v>0</v>
      </c>
      <c r="AD236" s="1">
        <f ca="1">IFERROR('1.1 Alternativ A'!AE52+'2.3 Overføring person A'!AD63,"")</f>
        <v>0</v>
      </c>
      <c r="AE236" s="1">
        <f ca="1">IFERROR('1.1 Alternativ A'!AF52+'2.3 Overføring person A'!AE63,"")</f>
        <v>0</v>
      </c>
      <c r="AF236" s="1">
        <f ca="1">IFERROR('1.1 Alternativ A'!AG52+'2.3 Overføring person A'!AF63,"")</f>
        <v>0</v>
      </c>
    </row>
    <row r="237" spans="2:32" x14ac:dyDescent="0.2">
      <c r="B237" s="1" t="str">
        <f ca="1">IF(OFFSET('1.1 Alternativ A'!$E$19,0,ROW()-ROW($B$216))&gt;0,OFFSET('1.1 Alternativ A'!$E$19,0,ROW()-ROW($B$216)),"")</f>
        <v/>
      </c>
      <c r="C237" s="1">
        <f ca="1">IFERROR('1.1 Alternativ A'!D53+'2.3 Overføring person A'!C64,"")</f>
        <v>0</v>
      </c>
      <c r="D237" s="1">
        <f ca="1">IFERROR('1.1 Alternativ A'!E53+'2.3 Overføring person A'!D64,"")</f>
        <v>0</v>
      </c>
      <c r="E237" s="1">
        <f ca="1">IFERROR('1.1 Alternativ A'!F53+'2.3 Overføring person A'!E64,"")</f>
        <v>0</v>
      </c>
      <c r="F237" s="1">
        <f ca="1">IFERROR('1.1 Alternativ A'!G53+'2.3 Overføring person A'!F64,"")</f>
        <v>0</v>
      </c>
      <c r="G237" s="1">
        <f ca="1">IFERROR('1.1 Alternativ A'!H53+'2.3 Overføring person A'!G64,"")</f>
        <v>0</v>
      </c>
      <c r="H237" s="1">
        <f ca="1">IFERROR('1.1 Alternativ A'!I53+'2.3 Overføring person A'!H64,"")</f>
        <v>0</v>
      </c>
      <c r="I237" s="1">
        <f ca="1">IFERROR('1.1 Alternativ A'!J53+'2.3 Overføring person A'!I64,"")</f>
        <v>0</v>
      </c>
      <c r="J237" s="1">
        <f ca="1">IFERROR('1.1 Alternativ A'!K53+'2.3 Overføring person A'!J64,"")</f>
        <v>0</v>
      </c>
      <c r="K237" s="1">
        <f ca="1">IFERROR('1.1 Alternativ A'!L53+'2.3 Overføring person A'!K64,"")</f>
        <v>0</v>
      </c>
      <c r="L237" s="1">
        <f ca="1">IFERROR('1.1 Alternativ A'!M53+'2.3 Overføring person A'!L64,"")</f>
        <v>0</v>
      </c>
      <c r="M237" s="1">
        <f ca="1">IFERROR('1.1 Alternativ A'!N53+'2.3 Overføring person A'!M64,"")</f>
        <v>0</v>
      </c>
      <c r="N237" s="1">
        <f ca="1">IFERROR('1.1 Alternativ A'!O53+'2.3 Overføring person A'!N64,"")</f>
        <v>0</v>
      </c>
      <c r="O237" s="1">
        <f ca="1">IFERROR('1.1 Alternativ A'!P53+'2.3 Overføring person A'!O64,"")</f>
        <v>0</v>
      </c>
      <c r="P237" s="1">
        <f ca="1">IFERROR('1.1 Alternativ A'!Q53+'2.3 Overføring person A'!P64,"")</f>
        <v>0</v>
      </c>
      <c r="Q237" s="1">
        <f ca="1">IFERROR('1.1 Alternativ A'!R53+'2.3 Overføring person A'!Q64,"")</f>
        <v>0</v>
      </c>
      <c r="R237" s="1">
        <f ca="1">IFERROR('1.1 Alternativ A'!S53+'2.3 Overføring person A'!R64,"")</f>
        <v>0</v>
      </c>
      <c r="S237" s="1">
        <f ca="1">IFERROR('1.1 Alternativ A'!T53+'2.3 Overføring person A'!S64,"")</f>
        <v>0</v>
      </c>
      <c r="T237" s="1">
        <f ca="1">IFERROR('1.1 Alternativ A'!U53+'2.3 Overføring person A'!T64,"")</f>
        <v>0</v>
      </c>
      <c r="U237" s="1">
        <f ca="1">IFERROR('1.1 Alternativ A'!V53+'2.3 Overføring person A'!U64,"")</f>
        <v>0</v>
      </c>
      <c r="V237" s="1">
        <f ca="1">IFERROR('1.1 Alternativ A'!W53+'2.3 Overføring person A'!V64,"")</f>
        <v>0</v>
      </c>
      <c r="W237" s="1">
        <f ca="1">IFERROR('1.1 Alternativ A'!X53+'2.3 Overføring person A'!W64,"")</f>
        <v>0</v>
      </c>
      <c r="X237" s="1">
        <f ca="1">IFERROR('1.1 Alternativ A'!Y53+'2.3 Overføring person A'!X64,"")</f>
        <v>0</v>
      </c>
      <c r="Y237" s="1">
        <f ca="1">IFERROR('1.1 Alternativ A'!Z53+'2.3 Overføring person A'!Y64,"")</f>
        <v>0</v>
      </c>
      <c r="Z237" s="1">
        <f ca="1">IFERROR('1.1 Alternativ A'!AA53+'2.3 Overføring person A'!Z64,"")</f>
        <v>0</v>
      </c>
      <c r="AA237" s="1">
        <f ca="1">IFERROR('1.1 Alternativ A'!AB53+'2.3 Overføring person A'!AA64,"")</f>
        <v>0</v>
      </c>
      <c r="AB237" s="1">
        <f ca="1">IFERROR('1.1 Alternativ A'!AC53+'2.3 Overføring person A'!AB64,"")</f>
        <v>0</v>
      </c>
      <c r="AC237" s="1">
        <f ca="1">IFERROR('1.1 Alternativ A'!AD53+'2.3 Overføring person A'!AC64,"")</f>
        <v>0</v>
      </c>
      <c r="AD237" s="1">
        <f ca="1">IFERROR('1.1 Alternativ A'!AE53+'2.3 Overføring person A'!AD64,"")</f>
        <v>0</v>
      </c>
      <c r="AE237" s="1">
        <f ca="1">IFERROR('1.1 Alternativ A'!AF53+'2.3 Overføring person A'!AE64,"")</f>
        <v>0</v>
      </c>
      <c r="AF237" s="1">
        <f ca="1">IFERROR('1.1 Alternativ A'!AG53+'2.3 Overføring person A'!AF64,"")</f>
        <v>0</v>
      </c>
    </row>
    <row r="238" spans="2:32" x14ac:dyDescent="0.2">
      <c r="B238" s="1" t="str">
        <f ca="1">IF(OFFSET('1.1 Alternativ A'!$E$19,0,ROW()-ROW($B$216))&gt;0,OFFSET('1.1 Alternativ A'!$E$19,0,ROW()-ROW($B$216)),"")</f>
        <v/>
      </c>
      <c r="C238" s="1">
        <f ca="1">IFERROR('1.1 Alternativ A'!D54+'2.3 Overføring person A'!C65,"")</f>
        <v>0</v>
      </c>
      <c r="D238" s="1">
        <f ca="1">IFERROR('1.1 Alternativ A'!E54+'2.3 Overføring person A'!D65,"")</f>
        <v>0</v>
      </c>
      <c r="E238" s="1">
        <f ca="1">IFERROR('1.1 Alternativ A'!F54+'2.3 Overføring person A'!E65,"")</f>
        <v>0</v>
      </c>
      <c r="F238" s="1">
        <f ca="1">IFERROR('1.1 Alternativ A'!G54+'2.3 Overføring person A'!F65,"")</f>
        <v>0</v>
      </c>
      <c r="G238" s="1">
        <f ca="1">IFERROR('1.1 Alternativ A'!H54+'2.3 Overføring person A'!G65,"")</f>
        <v>0</v>
      </c>
      <c r="H238" s="1">
        <f ca="1">IFERROR('1.1 Alternativ A'!I54+'2.3 Overføring person A'!H65,"")</f>
        <v>0</v>
      </c>
      <c r="I238" s="1">
        <f ca="1">IFERROR('1.1 Alternativ A'!J54+'2.3 Overføring person A'!I65,"")</f>
        <v>0</v>
      </c>
      <c r="J238" s="1">
        <f ca="1">IFERROR('1.1 Alternativ A'!K54+'2.3 Overføring person A'!J65,"")</f>
        <v>0</v>
      </c>
      <c r="K238" s="1">
        <f ca="1">IFERROR('1.1 Alternativ A'!L54+'2.3 Overføring person A'!K65,"")</f>
        <v>0</v>
      </c>
      <c r="L238" s="1">
        <f ca="1">IFERROR('1.1 Alternativ A'!M54+'2.3 Overføring person A'!L65,"")</f>
        <v>0</v>
      </c>
      <c r="M238" s="1">
        <f ca="1">IFERROR('1.1 Alternativ A'!N54+'2.3 Overføring person A'!M65,"")</f>
        <v>0</v>
      </c>
      <c r="N238" s="1">
        <f ca="1">IFERROR('1.1 Alternativ A'!O54+'2.3 Overføring person A'!N65,"")</f>
        <v>0</v>
      </c>
      <c r="O238" s="1">
        <f ca="1">IFERROR('1.1 Alternativ A'!P54+'2.3 Overføring person A'!O65,"")</f>
        <v>0</v>
      </c>
      <c r="P238" s="1">
        <f ca="1">IFERROR('1.1 Alternativ A'!Q54+'2.3 Overføring person A'!P65,"")</f>
        <v>0</v>
      </c>
      <c r="Q238" s="1">
        <f ca="1">IFERROR('1.1 Alternativ A'!R54+'2.3 Overføring person A'!Q65,"")</f>
        <v>0</v>
      </c>
      <c r="R238" s="1">
        <f ca="1">IFERROR('1.1 Alternativ A'!S54+'2.3 Overføring person A'!R65,"")</f>
        <v>0</v>
      </c>
      <c r="S238" s="1">
        <f ca="1">IFERROR('1.1 Alternativ A'!T54+'2.3 Overføring person A'!S65,"")</f>
        <v>0</v>
      </c>
      <c r="T238" s="1">
        <f ca="1">IFERROR('1.1 Alternativ A'!U54+'2.3 Overføring person A'!T65,"")</f>
        <v>0</v>
      </c>
      <c r="U238" s="1">
        <f ca="1">IFERROR('1.1 Alternativ A'!V54+'2.3 Overføring person A'!U65,"")</f>
        <v>0</v>
      </c>
      <c r="V238" s="1">
        <f ca="1">IFERROR('1.1 Alternativ A'!W54+'2.3 Overføring person A'!V65,"")</f>
        <v>0</v>
      </c>
      <c r="W238" s="1">
        <f ca="1">IFERROR('1.1 Alternativ A'!X54+'2.3 Overføring person A'!W65,"")</f>
        <v>0</v>
      </c>
      <c r="X238" s="1">
        <f ca="1">IFERROR('1.1 Alternativ A'!Y54+'2.3 Overføring person A'!X65,"")</f>
        <v>0</v>
      </c>
      <c r="Y238" s="1">
        <f ca="1">IFERROR('1.1 Alternativ A'!Z54+'2.3 Overføring person A'!Y65,"")</f>
        <v>0</v>
      </c>
      <c r="Z238" s="1">
        <f ca="1">IFERROR('1.1 Alternativ A'!AA54+'2.3 Overføring person A'!Z65,"")</f>
        <v>0</v>
      </c>
      <c r="AA238" s="1">
        <f ca="1">IFERROR('1.1 Alternativ A'!AB54+'2.3 Overføring person A'!AA65,"")</f>
        <v>0</v>
      </c>
      <c r="AB238" s="1">
        <f ca="1">IFERROR('1.1 Alternativ A'!AC54+'2.3 Overføring person A'!AB65,"")</f>
        <v>0</v>
      </c>
      <c r="AC238" s="1">
        <f ca="1">IFERROR('1.1 Alternativ A'!AD54+'2.3 Overføring person A'!AC65,"")</f>
        <v>0</v>
      </c>
      <c r="AD238" s="1">
        <f ca="1">IFERROR('1.1 Alternativ A'!AE54+'2.3 Overføring person A'!AD65,"")</f>
        <v>0</v>
      </c>
      <c r="AE238" s="1">
        <f ca="1">IFERROR('1.1 Alternativ A'!AF54+'2.3 Overføring person A'!AE65,"")</f>
        <v>0</v>
      </c>
      <c r="AF238" s="1">
        <f ca="1">IFERROR('1.1 Alternativ A'!AG54+'2.3 Overføring person A'!AF65,"")</f>
        <v>0</v>
      </c>
    </row>
    <row r="239" spans="2:32" x14ac:dyDescent="0.2">
      <c r="B239" s="1" t="str">
        <f ca="1">IF(OFFSET('1.1 Alternativ A'!$E$19,0,ROW()-ROW($B$216))&gt;0,OFFSET('1.1 Alternativ A'!$E$19,0,ROW()-ROW($B$216)),"")</f>
        <v/>
      </c>
      <c r="C239" s="1">
        <f ca="1">IFERROR('1.1 Alternativ A'!D55+'2.3 Overføring person A'!C66,"")</f>
        <v>0</v>
      </c>
      <c r="D239" s="1">
        <f ca="1">IFERROR('1.1 Alternativ A'!E55+'2.3 Overføring person A'!D66,"")</f>
        <v>0</v>
      </c>
      <c r="E239" s="1">
        <f ca="1">IFERROR('1.1 Alternativ A'!F55+'2.3 Overføring person A'!E66,"")</f>
        <v>0</v>
      </c>
      <c r="F239" s="1">
        <f ca="1">IFERROR('1.1 Alternativ A'!G55+'2.3 Overføring person A'!F66,"")</f>
        <v>0</v>
      </c>
      <c r="G239" s="1">
        <f ca="1">IFERROR('1.1 Alternativ A'!H55+'2.3 Overføring person A'!G66,"")</f>
        <v>0</v>
      </c>
      <c r="H239" s="1">
        <f ca="1">IFERROR('1.1 Alternativ A'!I55+'2.3 Overføring person A'!H66,"")</f>
        <v>0</v>
      </c>
      <c r="I239" s="1">
        <f ca="1">IFERROR('1.1 Alternativ A'!J55+'2.3 Overføring person A'!I66,"")</f>
        <v>0</v>
      </c>
      <c r="J239" s="1">
        <f ca="1">IFERROR('1.1 Alternativ A'!K55+'2.3 Overføring person A'!J66,"")</f>
        <v>0</v>
      </c>
      <c r="K239" s="1">
        <f ca="1">IFERROR('1.1 Alternativ A'!L55+'2.3 Overføring person A'!K66,"")</f>
        <v>0</v>
      </c>
      <c r="L239" s="1">
        <f ca="1">IFERROR('1.1 Alternativ A'!M55+'2.3 Overføring person A'!L66,"")</f>
        <v>0</v>
      </c>
      <c r="M239" s="1">
        <f ca="1">IFERROR('1.1 Alternativ A'!N55+'2.3 Overføring person A'!M66,"")</f>
        <v>0</v>
      </c>
      <c r="N239" s="1">
        <f ca="1">IFERROR('1.1 Alternativ A'!O55+'2.3 Overføring person A'!N66,"")</f>
        <v>0</v>
      </c>
      <c r="O239" s="1">
        <f ca="1">IFERROR('1.1 Alternativ A'!P55+'2.3 Overføring person A'!O66,"")</f>
        <v>0</v>
      </c>
      <c r="P239" s="1">
        <f ca="1">IFERROR('1.1 Alternativ A'!Q55+'2.3 Overføring person A'!P66,"")</f>
        <v>0</v>
      </c>
      <c r="Q239" s="1">
        <f ca="1">IFERROR('1.1 Alternativ A'!R55+'2.3 Overføring person A'!Q66,"")</f>
        <v>0</v>
      </c>
      <c r="R239" s="1">
        <f ca="1">IFERROR('1.1 Alternativ A'!S55+'2.3 Overføring person A'!R66,"")</f>
        <v>0</v>
      </c>
      <c r="S239" s="1">
        <f ca="1">IFERROR('1.1 Alternativ A'!T55+'2.3 Overføring person A'!S66,"")</f>
        <v>0</v>
      </c>
      <c r="T239" s="1">
        <f ca="1">IFERROR('1.1 Alternativ A'!U55+'2.3 Overføring person A'!T66,"")</f>
        <v>0</v>
      </c>
      <c r="U239" s="1">
        <f ca="1">IFERROR('1.1 Alternativ A'!V55+'2.3 Overføring person A'!U66,"")</f>
        <v>0</v>
      </c>
      <c r="V239" s="1">
        <f ca="1">IFERROR('1.1 Alternativ A'!W55+'2.3 Overføring person A'!V66,"")</f>
        <v>0</v>
      </c>
      <c r="W239" s="1">
        <f ca="1">IFERROR('1.1 Alternativ A'!X55+'2.3 Overføring person A'!W66,"")</f>
        <v>0</v>
      </c>
      <c r="X239" s="1">
        <f ca="1">IFERROR('1.1 Alternativ A'!Y55+'2.3 Overføring person A'!X66,"")</f>
        <v>0</v>
      </c>
      <c r="Y239" s="1">
        <f ca="1">IFERROR('1.1 Alternativ A'!Z55+'2.3 Overføring person A'!Y66,"")</f>
        <v>0</v>
      </c>
      <c r="Z239" s="1">
        <f ca="1">IFERROR('1.1 Alternativ A'!AA55+'2.3 Overføring person A'!Z66,"")</f>
        <v>0</v>
      </c>
      <c r="AA239" s="1">
        <f ca="1">IFERROR('1.1 Alternativ A'!AB55+'2.3 Overføring person A'!AA66,"")</f>
        <v>0</v>
      </c>
      <c r="AB239" s="1">
        <f ca="1">IFERROR('1.1 Alternativ A'!AC55+'2.3 Overføring person A'!AB66,"")</f>
        <v>0</v>
      </c>
      <c r="AC239" s="1">
        <f ca="1">IFERROR('1.1 Alternativ A'!AD55+'2.3 Overføring person A'!AC66,"")</f>
        <v>0</v>
      </c>
      <c r="AD239" s="1">
        <f ca="1">IFERROR('1.1 Alternativ A'!AE55+'2.3 Overføring person A'!AD66,"")</f>
        <v>0</v>
      </c>
      <c r="AE239" s="1">
        <f ca="1">IFERROR('1.1 Alternativ A'!AF55+'2.3 Overføring person A'!AE66,"")</f>
        <v>0</v>
      </c>
      <c r="AF239" s="1">
        <f ca="1">IFERROR('1.1 Alternativ A'!AG55+'2.3 Overføring person A'!AF66,"")</f>
        <v>0</v>
      </c>
    </row>
    <row r="240" spans="2:32" x14ac:dyDescent="0.2">
      <c r="B240" s="1" t="str">
        <f ca="1">IF(OFFSET('1.1 Alternativ A'!$E$19,0,ROW()-ROW($B$216))&gt;0,OFFSET('1.1 Alternativ A'!$E$19,0,ROW()-ROW($B$216)),"")</f>
        <v/>
      </c>
      <c r="C240" s="1">
        <f ca="1">IFERROR('1.1 Alternativ A'!D56+'2.3 Overføring person A'!C67,"")</f>
        <v>0</v>
      </c>
      <c r="D240" s="1">
        <f ca="1">IFERROR('1.1 Alternativ A'!E56+'2.3 Overføring person A'!D67,"")</f>
        <v>0</v>
      </c>
      <c r="E240" s="1">
        <f ca="1">IFERROR('1.1 Alternativ A'!F56+'2.3 Overføring person A'!E67,"")</f>
        <v>0</v>
      </c>
      <c r="F240" s="1">
        <f ca="1">IFERROR('1.1 Alternativ A'!G56+'2.3 Overføring person A'!F67,"")</f>
        <v>0</v>
      </c>
      <c r="G240" s="1">
        <f ca="1">IFERROR('1.1 Alternativ A'!H56+'2.3 Overføring person A'!G67,"")</f>
        <v>0</v>
      </c>
      <c r="H240" s="1">
        <f ca="1">IFERROR('1.1 Alternativ A'!I56+'2.3 Overføring person A'!H67,"")</f>
        <v>0</v>
      </c>
      <c r="I240" s="1">
        <f ca="1">IFERROR('1.1 Alternativ A'!J56+'2.3 Overføring person A'!I67,"")</f>
        <v>0</v>
      </c>
      <c r="J240" s="1">
        <f ca="1">IFERROR('1.1 Alternativ A'!K56+'2.3 Overføring person A'!J67,"")</f>
        <v>0</v>
      </c>
      <c r="K240" s="1">
        <f ca="1">IFERROR('1.1 Alternativ A'!L56+'2.3 Overføring person A'!K67,"")</f>
        <v>0</v>
      </c>
      <c r="L240" s="1">
        <f ca="1">IFERROR('1.1 Alternativ A'!M56+'2.3 Overføring person A'!L67,"")</f>
        <v>0</v>
      </c>
      <c r="M240" s="1">
        <f ca="1">IFERROR('1.1 Alternativ A'!N56+'2.3 Overføring person A'!M67,"")</f>
        <v>0</v>
      </c>
      <c r="N240" s="1">
        <f ca="1">IFERROR('1.1 Alternativ A'!O56+'2.3 Overføring person A'!N67,"")</f>
        <v>0</v>
      </c>
      <c r="O240" s="1">
        <f ca="1">IFERROR('1.1 Alternativ A'!P56+'2.3 Overføring person A'!O67,"")</f>
        <v>0</v>
      </c>
      <c r="P240" s="1">
        <f ca="1">IFERROR('1.1 Alternativ A'!Q56+'2.3 Overføring person A'!P67,"")</f>
        <v>0</v>
      </c>
      <c r="Q240" s="1">
        <f ca="1">IFERROR('1.1 Alternativ A'!R56+'2.3 Overføring person A'!Q67,"")</f>
        <v>0</v>
      </c>
      <c r="R240" s="1">
        <f ca="1">IFERROR('1.1 Alternativ A'!S56+'2.3 Overføring person A'!R67,"")</f>
        <v>0</v>
      </c>
      <c r="S240" s="1">
        <f ca="1">IFERROR('1.1 Alternativ A'!T56+'2.3 Overføring person A'!S67,"")</f>
        <v>0</v>
      </c>
      <c r="T240" s="1">
        <f ca="1">IFERROR('1.1 Alternativ A'!U56+'2.3 Overføring person A'!T67,"")</f>
        <v>0</v>
      </c>
      <c r="U240" s="1">
        <f ca="1">IFERROR('1.1 Alternativ A'!V56+'2.3 Overføring person A'!U67,"")</f>
        <v>0</v>
      </c>
      <c r="V240" s="1">
        <f ca="1">IFERROR('1.1 Alternativ A'!W56+'2.3 Overføring person A'!V67,"")</f>
        <v>0</v>
      </c>
      <c r="W240" s="1">
        <f ca="1">IFERROR('1.1 Alternativ A'!X56+'2.3 Overføring person A'!W67,"")</f>
        <v>0</v>
      </c>
      <c r="X240" s="1">
        <f ca="1">IFERROR('1.1 Alternativ A'!Y56+'2.3 Overføring person A'!X67,"")</f>
        <v>0</v>
      </c>
      <c r="Y240" s="1">
        <f ca="1">IFERROR('1.1 Alternativ A'!Z56+'2.3 Overføring person A'!Y67,"")</f>
        <v>0</v>
      </c>
      <c r="Z240" s="1">
        <f ca="1">IFERROR('1.1 Alternativ A'!AA56+'2.3 Overføring person A'!Z67,"")</f>
        <v>0</v>
      </c>
      <c r="AA240" s="1">
        <f ca="1">IFERROR('1.1 Alternativ A'!AB56+'2.3 Overføring person A'!AA67,"")</f>
        <v>0</v>
      </c>
      <c r="AB240" s="1">
        <f ca="1">IFERROR('1.1 Alternativ A'!AC56+'2.3 Overføring person A'!AB67,"")</f>
        <v>0</v>
      </c>
      <c r="AC240" s="1">
        <f ca="1">IFERROR('1.1 Alternativ A'!AD56+'2.3 Overføring person A'!AC67,"")</f>
        <v>0</v>
      </c>
      <c r="AD240" s="1">
        <f ca="1">IFERROR('1.1 Alternativ A'!AE56+'2.3 Overføring person A'!AD67,"")</f>
        <v>0</v>
      </c>
      <c r="AE240" s="1">
        <f ca="1">IFERROR('1.1 Alternativ A'!AF56+'2.3 Overføring person A'!AE67,"")</f>
        <v>0</v>
      </c>
      <c r="AF240" s="1">
        <f ca="1">IFERROR('1.1 Alternativ A'!AG56+'2.3 Overføring person A'!AF67,"")</f>
        <v>0</v>
      </c>
    </row>
    <row r="241" spans="2:32" x14ac:dyDescent="0.2">
      <c r="B241" s="1" t="str">
        <f ca="1">IF(OFFSET('1.1 Alternativ A'!$E$19,0,ROW()-ROW($B$216))&gt;0,OFFSET('1.1 Alternativ A'!$E$19,0,ROW()-ROW($B$216)),"")</f>
        <v/>
      </c>
      <c r="C241" s="1">
        <f ca="1">IFERROR('1.1 Alternativ A'!D57+'2.3 Overføring person A'!C68,"")</f>
        <v>0</v>
      </c>
      <c r="D241" s="1">
        <f ca="1">IFERROR('1.1 Alternativ A'!E57+'2.3 Overføring person A'!D68,"")</f>
        <v>0</v>
      </c>
      <c r="E241" s="1">
        <f ca="1">IFERROR('1.1 Alternativ A'!F57+'2.3 Overføring person A'!E68,"")</f>
        <v>0</v>
      </c>
      <c r="F241" s="1">
        <f ca="1">IFERROR('1.1 Alternativ A'!G57+'2.3 Overføring person A'!F68,"")</f>
        <v>0</v>
      </c>
      <c r="G241" s="1">
        <f ca="1">IFERROR('1.1 Alternativ A'!H57+'2.3 Overføring person A'!G68,"")</f>
        <v>0</v>
      </c>
      <c r="H241" s="1">
        <f ca="1">IFERROR('1.1 Alternativ A'!I57+'2.3 Overføring person A'!H68,"")</f>
        <v>0</v>
      </c>
      <c r="I241" s="1">
        <f ca="1">IFERROR('1.1 Alternativ A'!J57+'2.3 Overføring person A'!I68,"")</f>
        <v>0</v>
      </c>
      <c r="J241" s="1">
        <f ca="1">IFERROR('1.1 Alternativ A'!K57+'2.3 Overføring person A'!J68,"")</f>
        <v>0</v>
      </c>
      <c r="K241" s="1">
        <f ca="1">IFERROR('1.1 Alternativ A'!L57+'2.3 Overføring person A'!K68,"")</f>
        <v>0</v>
      </c>
      <c r="L241" s="1">
        <f ca="1">IFERROR('1.1 Alternativ A'!M57+'2.3 Overføring person A'!L68,"")</f>
        <v>0</v>
      </c>
      <c r="M241" s="1">
        <f ca="1">IFERROR('1.1 Alternativ A'!N57+'2.3 Overføring person A'!M68,"")</f>
        <v>0</v>
      </c>
      <c r="N241" s="1">
        <f ca="1">IFERROR('1.1 Alternativ A'!O57+'2.3 Overføring person A'!N68,"")</f>
        <v>0</v>
      </c>
      <c r="O241" s="1">
        <f ca="1">IFERROR('1.1 Alternativ A'!P57+'2.3 Overføring person A'!O68,"")</f>
        <v>0</v>
      </c>
      <c r="P241" s="1">
        <f ca="1">IFERROR('1.1 Alternativ A'!Q57+'2.3 Overføring person A'!P68,"")</f>
        <v>0</v>
      </c>
      <c r="Q241" s="1">
        <f ca="1">IFERROR('1.1 Alternativ A'!R57+'2.3 Overføring person A'!Q68,"")</f>
        <v>0</v>
      </c>
      <c r="R241" s="1">
        <f ca="1">IFERROR('1.1 Alternativ A'!S57+'2.3 Overføring person A'!R68,"")</f>
        <v>0</v>
      </c>
      <c r="S241" s="1">
        <f ca="1">IFERROR('1.1 Alternativ A'!T57+'2.3 Overføring person A'!S68,"")</f>
        <v>0</v>
      </c>
      <c r="T241" s="1">
        <f ca="1">IFERROR('1.1 Alternativ A'!U57+'2.3 Overføring person A'!T68,"")</f>
        <v>0</v>
      </c>
      <c r="U241" s="1">
        <f ca="1">IFERROR('1.1 Alternativ A'!V57+'2.3 Overføring person A'!U68,"")</f>
        <v>0</v>
      </c>
      <c r="V241" s="1">
        <f ca="1">IFERROR('1.1 Alternativ A'!W57+'2.3 Overføring person A'!V68,"")</f>
        <v>0</v>
      </c>
      <c r="W241" s="1">
        <f ca="1">IFERROR('1.1 Alternativ A'!X57+'2.3 Overføring person A'!W68,"")</f>
        <v>0</v>
      </c>
      <c r="X241" s="1">
        <f ca="1">IFERROR('1.1 Alternativ A'!Y57+'2.3 Overføring person A'!X68,"")</f>
        <v>0</v>
      </c>
      <c r="Y241" s="1">
        <f ca="1">IFERROR('1.1 Alternativ A'!Z57+'2.3 Overføring person A'!Y68,"")</f>
        <v>0</v>
      </c>
      <c r="Z241" s="1">
        <f ca="1">IFERROR('1.1 Alternativ A'!AA57+'2.3 Overføring person A'!Z68,"")</f>
        <v>0</v>
      </c>
      <c r="AA241" s="1">
        <f ca="1">IFERROR('1.1 Alternativ A'!AB57+'2.3 Overføring person A'!AA68,"")</f>
        <v>0</v>
      </c>
      <c r="AB241" s="1">
        <f ca="1">IFERROR('1.1 Alternativ A'!AC57+'2.3 Overføring person A'!AB68,"")</f>
        <v>0</v>
      </c>
      <c r="AC241" s="1">
        <f ca="1">IFERROR('1.1 Alternativ A'!AD57+'2.3 Overføring person A'!AC68,"")</f>
        <v>0</v>
      </c>
      <c r="AD241" s="1">
        <f ca="1">IFERROR('1.1 Alternativ A'!AE57+'2.3 Overføring person A'!AD68,"")</f>
        <v>0</v>
      </c>
      <c r="AE241" s="1">
        <f ca="1">IFERROR('1.1 Alternativ A'!AF57+'2.3 Overføring person A'!AE68,"")</f>
        <v>0</v>
      </c>
      <c r="AF241" s="1">
        <f ca="1">IFERROR('1.1 Alternativ A'!AG57+'2.3 Overføring person A'!AF68,"")</f>
        <v>0</v>
      </c>
    </row>
    <row r="242" spans="2:32" x14ac:dyDescent="0.2">
      <c r="B242" s="1" t="str">
        <f ca="1">IF(OFFSET('1.1 Alternativ A'!$E$19,0,ROW()-ROW($B$216))&gt;0,OFFSET('1.1 Alternativ A'!$E$19,0,ROW()-ROW($B$216)),"")</f>
        <v/>
      </c>
      <c r="C242" s="1">
        <f ca="1">IFERROR('1.1 Alternativ A'!D58+'2.3 Overføring person A'!C69,"")</f>
        <v>0</v>
      </c>
      <c r="D242" s="1">
        <f ca="1">IFERROR('1.1 Alternativ A'!E58+'2.3 Overføring person A'!D69,"")</f>
        <v>0</v>
      </c>
      <c r="E242" s="1">
        <f ca="1">IFERROR('1.1 Alternativ A'!F58+'2.3 Overføring person A'!E69,"")</f>
        <v>0</v>
      </c>
      <c r="F242" s="1">
        <f ca="1">IFERROR('1.1 Alternativ A'!G58+'2.3 Overføring person A'!F69,"")</f>
        <v>0</v>
      </c>
      <c r="G242" s="1">
        <f ca="1">IFERROR('1.1 Alternativ A'!H58+'2.3 Overføring person A'!G69,"")</f>
        <v>0</v>
      </c>
      <c r="H242" s="1">
        <f ca="1">IFERROR('1.1 Alternativ A'!I58+'2.3 Overføring person A'!H69,"")</f>
        <v>0</v>
      </c>
      <c r="I242" s="1">
        <f ca="1">IFERROR('1.1 Alternativ A'!J58+'2.3 Overføring person A'!I69,"")</f>
        <v>0</v>
      </c>
      <c r="J242" s="1">
        <f ca="1">IFERROR('1.1 Alternativ A'!K58+'2.3 Overføring person A'!J69,"")</f>
        <v>0</v>
      </c>
      <c r="K242" s="1">
        <f ca="1">IFERROR('1.1 Alternativ A'!L58+'2.3 Overføring person A'!K69,"")</f>
        <v>0</v>
      </c>
      <c r="L242" s="1">
        <f ca="1">IFERROR('1.1 Alternativ A'!M58+'2.3 Overføring person A'!L69,"")</f>
        <v>0</v>
      </c>
      <c r="M242" s="1">
        <f ca="1">IFERROR('1.1 Alternativ A'!N58+'2.3 Overføring person A'!M69,"")</f>
        <v>0</v>
      </c>
      <c r="N242" s="1">
        <f ca="1">IFERROR('1.1 Alternativ A'!O58+'2.3 Overføring person A'!N69,"")</f>
        <v>0</v>
      </c>
      <c r="O242" s="1">
        <f ca="1">IFERROR('1.1 Alternativ A'!P58+'2.3 Overføring person A'!O69,"")</f>
        <v>0</v>
      </c>
      <c r="P242" s="1">
        <f ca="1">IFERROR('1.1 Alternativ A'!Q58+'2.3 Overføring person A'!P69,"")</f>
        <v>0</v>
      </c>
      <c r="Q242" s="1">
        <f ca="1">IFERROR('1.1 Alternativ A'!R58+'2.3 Overføring person A'!Q69,"")</f>
        <v>0</v>
      </c>
      <c r="R242" s="1">
        <f ca="1">IFERROR('1.1 Alternativ A'!S58+'2.3 Overføring person A'!R69,"")</f>
        <v>0</v>
      </c>
      <c r="S242" s="1">
        <f ca="1">IFERROR('1.1 Alternativ A'!T58+'2.3 Overføring person A'!S69,"")</f>
        <v>0</v>
      </c>
      <c r="T242" s="1">
        <f ca="1">IFERROR('1.1 Alternativ A'!U58+'2.3 Overføring person A'!T69,"")</f>
        <v>0</v>
      </c>
      <c r="U242" s="1">
        <f ca="1">IFERROR('1.1 Alternativ A'!V58+'2.3 Overføring person A'!U69,"")</f>
        <v>0</v>
      </c>
      <c r="V242" s="1">
        <f ca="1">IFERROR('1.1 Alternativ A'!W58+'2.3 Overføring person A'!V69,"")</f>
        <v>0</v>
      </c>
      <c r="W242" s="1">
        <f ca="1">IFERROR('1.1 Alternativ A'!X58+'2.3 Overføring person A'!W69,"")</f>
        <v>0</v>
      </c>
      <c r="X242" s="1">
        <f ca="1">IFERROR('1.1 Alternativ A'!Y58+'2.3 Overføring person A'!X69,"")</f>
        <v>0</v>
      </c>
      <c r="Y242" s="1">
        <f ca="1">IFERROR('1.1 Alternativ A'!Z58+'2.3 Overføring person A'!Y69,"")</f>
        <v>0</v>
      </c>
      <c r="Z242" s="1">
        <f ca="1">IFERROR('1.1 Alternativ A'!AA58+'2.3 Overføring person A'!Z69,"")</f>
        <v>0</v>
      </c>
      <c r="AA242" s="1">
        <f ca="1">IFERROR('1.1 Alternativ A'!AB58+'2.3 Overføring person A'!AA69,"")</f>
        <v>0</v>
      </c>
      <c r="AB242" s="1">
        <f ca="1">IFERROR('1.1 Alternativ A'!AC58+'2.3 Overføring person A'!AB69,"")</f>
        <v>0</v>
      </c>
      <c r="AC242" s="1">
        <f ca="1">IFERROR('1.1 Alternativ A'!AD58+'2.3 Overføring person A'!AC69,"")</f>
        <v>0</v>
      </c>
      <c r="AD242" s="1">
        <f ca="1">IFERROR('1.1 Alternativ A'!AE58+'2.3 Overføring person A'!AD69,"")</f>
        <v>0</v>
      </c>
      <c r="AE242" s="1">
        <f ca="1">IFERROR('1.1 Alternativ A'!AF58+'2.3 Overføring person A'!AE69,"")</f>
        <v>0</v>
      </c>
      <c r="AF242" s="1">
        <f ca="1">IFERROR('1.1 Alternativ A'!AG58+'2.3 Overføring person A'!AF69,"")</f>
        <v>0</v>
      </c>
    </row>
    <row r="243" spans="2:32" x14ac:dyDescent="0.2">
      <c r="B243" s="1" t="str">
        <f ca="1">IF(OFFSET('1.1 Alternativ A'!$E$19,0,ROW()-ROW($B$216))&gt;0,OFFSET('1.1 Alternativ A'!$E$19,0,ROW()-ROW($B$216)),"")</f>
        <v/>
      </c>
      <c r="C243" s="1">
        <f ca="1">IFERROR('1.1 Alternativ A'!D59+'2.3 Overføring person A'!C70,"")</f>
        <v>0</v>
      </c>
      <c r="D243" s="1">
        <f ca="1">IFERROR('1.1 Alternativ A'!E59+'2.3 Overføring person A'!D70,"")</f>
        <v>0</v>
      </c>
      <c r="E243" s="1">
        <f ca="1">IFERROR('1.1 Alternativ A'!F59+'2.3 Overføring person A'!E70,"")</f>
        <v>0</v>
      </c>
      <c r="F243" s="1">
        <f ca="1">IFERROR('1.1 Alternativ A'!G59+'2.3 Overføring person A'!F70,"")</f>
        <v>0</v>
      </c>
      <c r="G243" s="1">
        <f ca="1">IFERROR('1.1 Alternativ A'!H59+'2.3 Overføring person A'!G70,"")</f>
        <v>0</v>
      </c>
      <c r="H243" s="1">
        <f ca="1">IFERROR('1.1 Alternativ A'!I59+'2.3 Overføring person A'!H70,"")</f>
        <v>0</v>
      </c>
      <c r="I243" s="1">
        <f ca="1">IFERROR('1.1 Alternativ A'!J59+'2.3 Overføring person A'!I70,"")</f>
        <v>0</v>
      </c>
      <c r="J243" s="1">
        <f ca="1">IFERROR('1.1 Alternativ A'!K59+'2.3 Overføring person A'!J70,"")</f>
        <v>0</v>
      </c>
      <c r="K243" s="1">
        <f ca="1">IFERROR('1.1 Alternativ A'!L59+'2.3 Overføring person A'!K70,"")</f>
        <v>0</v>
      </c>
      <c r="L243" s="1">
        <f ca="1">IFERROR('1.1 Alternativ A'!M59+'2.3 Overføring person A'!L70,"")</f>
        <v>0</v>
      </c>
      <c r="M243" s="1">
        <f ca="1">IFERROR('1.1 Alternativ A'!N59+'2.3 Overføring person A'!M70,"")</f>
        <v>0</v>
      </c>
      <c r="N243" s="1">
        <f ca="1">IFERROR('1.1 Alternativ A'!O59+'2.3 Overføring person A'!N70,"")</f>
        <v>0</v>
      </c>
      <c r="O243" s="1">
        <f ca="1">IFERROR('1.1 Alternativ A'!P59+'2.3 Overføring person A'!O70,"")</f>
        <v>0</v>
      </c>
      <c r="P243" s="1">
        <f ca="1">IFERROR('1.1 Alternativ A'!Q59+'2.3 Overføring person A'!P70,"")</f>
        <v>0</v>
      </c>
      <c r="Q243" s="1">
        <f ca="1">IFERROR('1.1 Alternativ A'!R59+'2.3 Overføring person A'!Q70,"")</f>
        <v>0</v>
      </c>
      <c r="R243" s="1">
        <f ca="1">IFERROR('1.1 Alternativ A'!S59+'2.3 Overføring person A'!R70,"")</f>
        <v>0</v>
      </c>
      <c r="S243" s="1">
        <f ca="1">IFERROR('1.1 Alternativ A'!T59+'2.3 Overføring person A'!S70,"")</f>
        <v>0</v>
      </c>
      <c r="T243" s="1">
        <f ca="1">IFERROR('1.1 Alternativ A'!U59+'2.3 Overføring person A'!T70,"")</f>
        <v>0</v>
      </c>
      <c r="U243" s="1">
        <f ca="1">IFERROR('1.1 Alternativ A'!V59+'2.3 Overføring person A'!U70,"")</f>
        <v>0</v>
      </c>
      <c r="V243" s="1">
        <f ca="1">IFERROR('1.1 Alternativ A'!W59+'2.3 Overføring person A'!V70,"")</f>
        <v>0</v>
      </c>
      <c r="W243" s="1">
        <f ca="1">IFERROR('1.1 Alternativ A'!X59+'2.3 Overføring person A'!W70,"")</f>
        <v>0</v>
      </c>
      <c r="X243" s="1">
        <f ca="1">IFERROR('1.1 Alternativ A'!Y59+'2.3 Overføring person A'!X70,"")</f>
        <v>0</v>
      </c>
      <c r="Y243" s="1">
        <f ca="1">IFERROR('1.1 Alternativ A'!Z59+'2.3 Overføring person A'!Y70,"")</f>
        <v>0</v>
      </c>
      <c r="Z243" s="1">
        <f ca="1">IFERROR('1.1 Alternativ A'!AA59+'2.3 Overføring person A'!Z70,"")</f>
        <v>0</v>
      </c>
      <c r="AA243" s="1">
        <f ca="1">IFERROR('1.1 Alternativ A'!AB59+'2.3 Overføring person A'!AA70,"")</f>
        <v>0</v>
      </c>
      <c r="AB243" s="1">
        <f ca="1">IFERROR('1.1 Alternativ A'!AC59+'2.3 Overføring person A'!AB70,"")</f>
        <v>0</v>
      </c>
      <c r="AC243" s="1">
        <f ca="1">IFERROR('1.1 Alternativ A'!AD59+'2.3 Overføring person A'!AC70,"")</f>
        <v>0</v>
      </c>
      <c r="AD243" s="1">
        <f ca="1">IFERROR('1.1 Alternativ A'!AE59+'2.3 Overføring person A'!AD70,"")</f>
        <v>0</v>
      </c>
      <c r="AE243" s="1">
        <f ca="1">IFERROR('1.1 Alternativ A'!AF59+'2.3 Overføring person A'!AE70,"")</f>
        <v>0</v>
      </c>
      <c r="AF243" s="1">
        <f ca="1">IFERROR('1.1 Alternativ A'!AG59+'2.3 Overføring person A'!AF70,"")</f>
        <v>0</v>
      </c>
    </row>
    <row r="244" spans="2:32" x14ac:dyDescent="0.2">
      <c r="B244" s="1" t="str">
        <f ca="1">IF(OFFSET('1.1 Alternativ A'!$E$19,0,ROW()-ROW($B$216))&gt;0,OFFSET('1.1 Alternativ A'!$E$19,0,ROW()-ROW($B$216)),"")</f>
        <v/>
      </c>
      <c r="C244" s="1">
        <f ca="1">IFERROR('1.1 Alternativ A'!D60+'2.3 Overføring person A'!C71,"")</f>
        <v>0</v>
      </c>
      <c r="D244" s="1">
        <f ca="1">IFERROR('1.1 Alternativ A'!E60+'2.3 Overføring person A'!D71,"")</f>
        <v>0</v>
      </c>
      <c r="E244" s="1">
        <f ca="1">IFERROR('1.1 Alternativ A'!F60+'2.3 Overføring person A'!E71,"")</f>
        <v>0</v>
      </c>
      <c r="F244" s="1">
        <f ca="1">IFERROR('1.1 Alternativ A'!G60+'2.3 Overføring person A'!F71,"")</f>
        <v>0</v>
      </c>
      <c r="G244" s="1">
        <f ca="1">IFERROR('1.1 Alternativ A'!H60+'2.3 Overføring person A'!G71,"")</f>
        <v>0</v>
      </c>
      <c r="H244" s="1">
        <f ca="1">IFERROR('1.1 Alternativ A'!I60+'2.3 Overføring person A'!H71,"")</f>
        <v>0</v>
      </c>
      <c r="I244" s="1">
        <f ca="1">IFERROR('1.1 Alternativ A'!J60+'2.3 Overføring person A'!I71,"")</f>
        <v>0</v>
      </c>
      <c r="J244" s="1">
        <f ca="1">IFERROR('1.1 Alternativ A'!K60+'2.3 Overføring person A'!J71,"")</f>
        <v>0</v>
      </c>
      <c r="K244" s="1">
        <f ca="1">IFERROR('1.1 Alternativ A'!L60+'2.3 Overføring person A'!K71,"")</f>
        <v>0</v>
      </c>
      <c r="L244" s="1">
        <f ca="1">IFERROR('1.1 Alternativ A'!M60+'2.3 Overføring person A'!L71,"")</f>
        <v>0</v>
      </c>
      <c r="M244" s="1">
        <f ca="1">IFERROR('1.1 Alternativ A'!N60+'2.3 Overføring person A'!M71,"")</f>
        <v>0</v>
      </c>
      <c r="N244" s="1">
        <f ca="1">IFERROR('1.1 Alternativ A'!O60+'2.3 Overføring person A'!N71,"")</f>
        <v>0</v>
      </c>
      <c r="O244" s="1">
        <f ca="1">IFERROR('1.1 Alternativ A'!P60+'2.3 Overføring person A'!O71,"")</f>
        <v>0</v>
      </c>
      <c r="P244" s="1">
        <f ca="1">IFERROR('1.1 Alternativ A'!Q60+'2.3 Overføring person A'!P71,"")</f>
        <v>0</v>
      </c>
      <c r="Q244" s="1">
        <f ca="1">IFERROR('1.1 Alternativ A'!R60+'2.3 Overføring person A'!Q71,"")</f>
        <v>0</v>
      </c>
      <c r="R244" s="1">
        <f ca="1">IFERROR('1.1 Alternativ A'!S60+'2.3 Overføring person A'!R71,"")</f>
        <v>0</v>
      </c>
      <c r="S244" s="1">
        <f ca="1">IFERROR('1.1 Alternativ A'!T60+'2.3 Overføring person A'!S71,"")</f>
        <v>0</v>
      </c>
      <c r="T244" s="1">
        <f ca="1">IFERROR('1.1 Alternativ A'!U60+'2.3 Overføring person A'!T71,"")</f>
        <v>0</v>
      </c>
      <c r="U244" s="1">
        <f ca="1">IFERROR('1.1 Alternativ A'!V60+'2.3 Overføring person A'!U71,"")</f>
        <v>0</v>
      </c>
      <c r="V244" s="1">
        <f ca="1">IFERROR('1.1 Alternativ A'!W60+'2.3 Overføring person A'!V71,"")</f>
        <v>0</v>
      </c>
      <c r="W244" s="1">
        <f ca="1">IFERROR('1.1 Alternativ A'!X60+'2.3 Overføring person A'!W71,"")</f>
        <v>0</v>
      </c>
      <c r="X244" s="1">
        <f ca="1">IFERROR('1.1 Alternativ A'!Y60+'2.3 Overføring person A'!X71,"")</f>
        <v>0</v>
      </c>
      <c r="Y244" s="1">
        <f ca="1">IFERROR('1.1 Alternativ A'!Z60+'2.3 Overføring person A'!Y71,"")</f>
        <v>0</v>
      </c>
      <c r="Z244" s="1">
        <f ca="1">IFERROR('1.1 Alternativ A'!AA60+'2.3 Overføring person A'!Z71,"")</f>
        <v>0</v>
      </c>
      <c r="AA244" s="1">
        <f ca="1">IFERROR('1.1 Alternativ A'!AB60+'2.3 Overføring person A'!AA71,"")</f>
        <v>0</v>
      </c>
      <c r="AB244" s="1">
        <f ca="1">IFERROR('1.1 Alternativ A'!AC60+'2.3 Overføring person A'!AB71,"")</f>
        <v>0</v>
      </c>
      <c r="AC244" s="1">
        <f ca="1">IFERROR('1.1 Alternativ A'!AD60+'2.3 Overføring person A'!AC71,"")</f>
        <v>0</v>
      </c>
      <c r="AD244" s="1">
        <f ca="1">IFERROR('1.1 Alternativ A'!AE60+'2.3 Overføring person A'!AD71,"")</f>
        <v>0</v>
      </c>
      <c r="AE244" s="1">
        <f ca="1">IFERROR('1.1 Alternativ A'!AF60+'2.3 Overføring person A'!AE71,"")</f>
        <v>0</v>
      </c>
      <c r="AF244" s="1">
        <f ca="1">IFERROR('1.1 Alternativ A'!AG60+'2.3 Overføring person A'!AF71,"")</f>
        <v>0</v>
      </c>
    </row>
    <row r="245" spans="2:32" x14ac:dyDescent="0.2">
      <c r="B245" s="1" t="str">
        <f ca="1">IF(OFFSET('1.1 Alternativ A'!$E$19,0,ROW()-ROW($B$216))&gt;0,OFFSET('1.1 Alternativ A'!$E$19,0,ROW()-ROW($B$216)),"")</f>
        <v/>
      </c>
      <c r="C245" s="1">
        <f ca="1">IFERROR('1.1 Alternativ A'!D61+'2.3 Overføring person A'!C72,"")</f>
        <v>0</v>
      </c>
      <c r="D245" s="1">
        <f ca="1">IFERROR('1.1 Alternativ A'!E61+'2.3 Overføring person A'!D72,"")</f>
        <v>0</v>
      </c>
      <c r="E245" s="1">
        <f ca="1">IFERROR('1.1 Alternativ A'!F61+'2.3 Overføring person A'!E72,"")</f>
        <v>0</v>
      </c>
      <c r="F245" s="1">
        <f ca="1">IFERROR('1.1 Alternativ A'!G61+'2.3 Overføring person A'!F72,"")</f>
        <v>0</v>
      </c>
      <c r="G245" s="1">
        <f ca="1">IFERROR('1.1 Alternativ A'!H61+'2.3 Overføring person A'!G72,"")</f>
        <v>0</v>
      </c>
      <c r="H245" s="1">
        <f ca="1">IFERROR('1.1 Alternativ A'!I61+'2.3 Overføring person A'!H72,"")</f>
        <v>0</v>
      </c>
      <c r="I245" s="1">
        <f ca="1">IFERROR('1.1 Alternativ A'!J61+'2.3 Overføring person A'!I72,"")</f>
        <v>0</v>
      </c>
      <c r="J245" s="1">
        <f ca="1">IFERROR('1.1 Alternativ A'!K61+'2.3 Overføring person A'!J72,"")</f>
        <v>0</v>
      </c>
      <c r="K245" s="1">
        <f ca="1">IFERROR('1.1 Alternativ A'!L61+'2.3 Overføring person A'!K72,"")</f>
        <v>0</v>
      </c>
      <c r="L245" s="1">
        <f ca="1">IFERROR('1.1 Alternativ A'!M61+'2.3 Overføring person A'!L72,"")</f>
        <v>0</v>
      </c>
      <c r="M245" s="1">
        <f ca="1">IFERROR('1.1 Alternativ A'!N61+'2.3 Overføring person A'!M72,"")</f>
        <v>0</v>
      </c>
      <c r="N245" s="1">
        <f ca="1">IFERROR('1.1 Alternativ A'!O61+'2.3 Overføring person A'!N72,"")</f>
        <v>0</v>
      </c>
      <c r="O245" s="1">
        <f ca="1">IFERROR('1.1 Alternativ A'!P61+'2.3 Overføring person A'!O72,"")</f>
        <v>0</v>
      </c>
      <c r="P245" s="1">
        <f ca="1">IFERROR('1.1 Alternativ A'!Q61+'2.3 Overføring person A'!P72,"")</f>
        <v>0</v>
      </c>
      <c r="Q245" s="1">
        <f ca="1">IFERROR('1.1 Alternativ A'!R61+'2.3 Overføring person A'!Q72,"")</f>
        <v>0</v>
      </c>
      <c r="R245" s="1">
        <f ca="1">IFERROR('1.1 Alternativ A'!S61+'2.3 Overføring person A'!R72,"")</f>
        <v>0</v>
      </c>
      <c r="S245" s="1">
        <f ca="1">IFERROR('1.1 Alternativ A'!T61+'2.3 Overføring person A'!S72,"")</f>
        <v>0</v>
      </c>
      <c r="T245" s="1">
        <f ca="1">IFERROR('1.1 Alternativ A'!U61+'2.3 Overføring person A'!T72,"")</f>
        <v>0</v>
      </c>
      <c r="U245" s="1">
        <f ca="1">IFERROR('1.1 Alternativ A'!V61+'2.3 Overføring person A'!U72,"")</f>
        <v>0</v>
      </c>
      <c r="V245" s="1">
        <f ca="1">IFERROR('1.1 Alternativ A'!W61+'2.3 Overføring person A'!V72,"")</f>
        <v>0</v>
      </c>
      <c r="W245" s="1">
        <f ca="1">IFERROR('1.1 Alternativ A'!X61+'2.3 Overføring person A'!W72,"")</f>
        <v>0</v>
      </c>
      <c r="X245" s="1">
        <f ca="1">IFERROR('1.1 Alternativ A'!Y61+'2.3 Overføring person A'!X72,"")</f>
        <v>0</v>
      </c>
      <c r="Y245" s="1">
        <f ca="1">IFERROR('1.1 Alternativ A'!Z61+'2.3 Overføring person A'!Y72,"")</f>
        <v>0</v>
      </c>
      <c r="Z245" s="1">
        <f ca="1">IFERROR('1.1 Alternativ A'!AA61+'2.3 Overføring person A'!Z72,"")</f>
        <v>0</v>
      </c>
      <c r="AA245" s="1">
        <f ca="1">IFERROR('1.1 Alternativ A'!AB61+'2.3 Overføring person A'!AA72,"")</f>
        <v>0</v>
      </c>
      <c r="AB245" s="1">
        <f ca="1">IFERROR('1.1 Alternativ A'!AC61+'2.3 Overføring person A'!AB72,"")</f>
        <v>0</v>
      </c>
      <c r="AC245" s="1">
        <f ca="1">IFERROR('1.1 Alternativ A'!AD61+'2.3 Overføring person A'!AC72,"")</f>
        <v>0</v>
      </c>
      <c r="AD245" s="1">
        <f ca="1">IFERROR('1.1 Alternativ A'!AE61+'2.3 Overføring person A'!AD72,"")</f>
        <v>0</v>
      </c>
      <c r="AE245" s="1">
        <f ca="1">IFERROR('1.1 Alternativ A'!AF61+'2.3 Overføring person A'!AE72,"")</f>
        <v>0</v>
      </c>
      <c r="AF245" s="1">
        <f ca="1">IFERROR('1.1 Alternativ A'!AG61+'2.3 Overføring person A'!AF72,"")</f>
        <v>0</v>
      </c>
    </row>
    <row r="246" spans="2:32" x14ac:dyDescent="0.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2:32" x14ac:dyDescent="0.2">
      <c r="Z247"/>
    </row>
    <row r="248" spans="2:32" x14ac:dyDescent="0.2">
      <c r="Z248"/>
    </row>
    <row r="249" spans="2:32" x14ac:dyDescent="0.2">
      <c r="Z249"/>
    </row>
    <row r="250" spans="2:32" x14ac:dyDescent="0.2">
      <c r="Z250"/>
    </row>
    <row r="251" spans="2:32" x14ac:dyDescent="0.2">
      <c r="Z251"/>
    </row>
    <row r="252" spans="2:32" x14ac:dyDescent="0.2">
      <c r="Z252"/>
    </row>
    <row r="253" spans="2:32" x14ac:dyDescent="0.2">
      <c r="Z253"/>
    </row>
    <row r="254" spans="2:32" x14ac:dyDescent="0.2">
      <c r="Z254"/>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25041-C569-46AF-B899-7EE23A898569}">
  <sheetPr codeName="Ark20">
    <tabColor rgb="FF6C98CE"/>
  </sheetPr>
  <dimension ref="B1:AF254"/>
  <sheetViews>
    <sheetView showGridLines="0" workbookViewId="0"/>
  </sheetViews>
  <sheetFormatPr baseColWidth="10" defaultColWidth="11" defaultRowHeight="14.25" x14ac:dyDescent="0.2"/>
  <cols>
    <col min="1" max="1" width="5.625" style="67" customWidth="1"/>
    <col min="2" max="2" width="23.875" style="67" customWidth="1"/>
    <col min="3" max="3" width="3.875" style="67" bestFit="1" customWidth="1"/>
    <col min="4" max="4" width="11.125" style="67" bestFit="1" customWidth="1"/>
    <col min="5" max="5" width="36.625" style="67" bestFit="1" customWidth="1"/>
    <col min="6" max="6" width="30.5" style="67" bestFit="1" customWidth="1"/>
    <col min="7" max="7" width="11" style="67"/>
    <col min="8" max="8" width="13.625" style="67" customWidth="1"/>
    <col min="9" max="9" width="14.875" style="67" bestFit="1" customWidth="1"/>
    <col min="10" max="12" width="11" style="67"/>
    <col min="13" max="13" width="24.625" style="67" bestFit="1" customWidth="1"/>
    <col min="14" max="14" width="3.875" style="67" bestFit="1" customWidth="1"/>
    <col min="15" max="15" width="11.125" style="67" bestFit="1" customWidth="1"/>
    <col min="16" max="16" width="36.625" style="67" bestFit="1" customWidth="1"/>
    <col min="17" max="17" width="30.5" style="67" bestFit="1" customWidth="1"/>
    <col min="18" max="16384" width="11" style="67"/>
  </cols>
  <sheetData>
    <row r="1" spans="2:32" ht="80.099999999999994" customHeight="1" x14ac:dyDescent="0.2"/>
    <row r="2" spans="2:32" ht="18.75" x14ac:dyDescent="0.3">
      <c r="B2" s="42" t="str">
        <f>"Alternativ B - "&amp;'1.2 Alternativ B'!D3</f>
        <v xml:space="preserve">Alternativ B - </v>
      </c>
      <c r="C2" s="44"/>
      <c r="D2" s="45"/>
      <c r="E2" s="44"/>
      <c r="F2"/>
    </row>
    <row r="3" spans="2:32" x14ac:dyDescent="0.2">
      <c r="B3" s="46" t="s">
        <v>457</v>
      </c>
      <c r="C3" s="47" t="s">
        <v>171</v>
      </c>
      <c r="D3" s="48" t="s">
        <v>98</v>
      </c>
      <c r="E3" s="47" t="s">
        <v>458</v>
      </c>
      <c r="F3"/>
    </row>
    <row r="4" spans="2:32" x14ac:dyDescent="0.2">
      <c r="B4" s="43" t="s">
        <v>459</v>
      </c>
      <c r="C4" s="30">
        <f>'1.2 Alternativ B'!$D$9*'1.3 Standardsatser fra SAGA'!C8+'1.2 Alternativ B'!$D$10*'1.3 Standardsatser fra SAGA'!C11+'1.2 Alternativ B'!$D$11*'1.3 Standardsatser fra SAGA'!C14</f>
        <v>0</v>
      </c>
      <c r="D4" s="1" t="s">
        <v>175</v>
      </c>
      <c r="E4" s="30">
        <f>SUM('2.2 Skjult ventetid person B'!$C$80:$AF$110)/60*C4</f>
        <v>0</v>
      </c>
      <c r="F4"/>
      <c r="J4"/>
    </row>
    <row r="5" spans="2:32" x14ac:dyDescent="0.2">
      <c r="B5" s="43" t="s">
        <v>460</v>
      </c>
      <c r="C5" s="30">
        <f>'1.2 Alternativ B'!$D$9*'1.3 Standardsatser fra SAGA'!C9+'1.2 Alternativ B'!$D$10*'1.3 Standardsatser fra SAGA'!C12+'1.2 Alternativ B'!$D$11*'1.3 Standardsatser fra SAGA'!C15</f>
        <v>0</v>
      </c>
      <c r="D5" s="1" t="s">
        <v>175</v>
      </c>
      <c r="E5" s="30">
        <f>SUM('2.2 Skjult ventetid person B'!$C$114:$AF$143)/60*C5</f>
        <v>0</v>
      </c>
      <c r="F5"/>
      <c r="J5"/>
    </row>
    <row r="6" spans="2:32" x14ac:dyDescent="0.2">
      <c r="B6" s="43" t="s">
        <v>461</v>
      </c>
      <c r="C6" s="30">
        <f>'1.2 Alternativ B'!$D$9*'1.3 Standardsatser fra SAGA'!C10+'1.2 Alternativ B'!$D$10*'1.3 Standardsatser fra SAGA'!C13+'1.2 Alternativ B'!$D$11*'1.3 Standardsatser fra SAGA'!C16</f>
        <v>0</v>
      </c>
      <c r="D6" s="1" t="s">
        <v>175</v>
      </c>
      <c r="E6" s="30">
        <f ca="1">SUM('2.2 Skjult ventetid person B'!$C$148:$AF$177)/60*C6</f>
        <v>0</v>
      </c>
      <c r="F6"/>
      <c r="J6"/>
    </row>
    <row r="7" spans="2:32" x14ac:dyDescent="0.2">
      <c r="B7" s="99" t="s">
        <v>462</v>
      </c>
      <c r="C7" s="100"/>
      <c r="D7" s="75"/>
      <c r="E7" s="100">
        <f ca="1">SUM(E4:E6)</f>
        <v>0</v>
      </c>
      <c r="F7"/>
      <c r="J7"/>
    </row>
    <row r="8" spans="2:32" x14ac:dyDescent="0.2">
      <c r="J8"/>
    </row>
    <row r="9" spans="2:32" x14ac:dyDescent="0.2">
      <c r="H9"/>
      <c r="I9"/>
      <c r="J9"/>
      <c r="K9"/>
      <c r="Z9"/>
    </row>
    <row r="10" spans="2:32" x14ac:dyDescent="0.2">
      <c r="B10" s="46" t="s">
        <v>463</v>
      </c>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row>
    <row r="11" spans="2:32" x14ac:dyDescent="0.2">
      <c r="B11" s="1"/>
      <c r="C11" s="1" t="str">
        <f>IF('1.2 Alternativ B'!E19&gt;0,'1.2 Alternativ B'!E19,"")</f>
        <v/>
      </c>
      <c r="D11" s="1" t="str">
        <f>IF('1.2 Alternativ B'!F19&gt;0,'1.2 Alternativ B'!F19,"")</f>
        <v/>
      </c>
      <c r="E11" s="1" t="str">
        <f>IF('1.2 Alternativ B'!G19&gt;0,'1.2 Alternativ B'!G19,"")</f>
        <v/>
      </c>
      <c r="F11" s="1" t="str">
        <f>IF('1.2 Alternativ B'!H19&gt;0,'1.2 Alternativ B'!H19,"")</f>
        <v/>
      </c>
      <c r="G11" s="1" t="str">
        <f>IF('1.2 Alternativ B'!I19&gt;0,'1.2 Alternativ B'!I19,"")</f>
        <v/>
      </c>
      <c r="H11" s="1" t="str">
        <f>IF('1.2 Alternativ B'!J19&gt;0,'1.2 Alternativ B'!J19,"")</f>
        <v/>
      </c>
      <c r="I11" s="1" t="str">
        <f>IF('1.2 Alternativ B'!K19&gt;0,'1.2 Alternativ B'!K19,"")</f>
        <v/>
      </c>
      <c r="J11" s="1" t="str">
        <f>IF('1.2 Alternativ B'!L19&gt;0,'1.2 Alternativ B'!L19,"")</f>
        <v/>
      </c>
      <c r="K11" s="1" t="str">
        <f>IF('1.2 Alternativ B'!M19&gt;0,'1.2 Alternativ B'!M19,"")</f>
        <v/>
      </c>
      <c r="L11" s="1" t="str">
        <f>IF('1.2 Alternativ B'!N19&gt;0,'1.2 Alternativ B'!N19,"")</f>
        <v/>
      </c>
      <c r="M11" s="1" t="str">
        <f>IF('1.2 Alternativ B'!O19&gt;0,'1.2 Alternativ B'!O19,"")</f>
        <v/>
      </c>
      <c r="N11" s="1" t="str">
        <f>IF('1.2 Alternativ B'!P19&gt;0,'1.2 Alternativ B'!P19,"")</f>
        <v/>
      </c>
      <c r="O11" s="1" t="str">
        <f>IF('1.2 Alternativ B'!Q19&gt;0,'1.2 Alternativ B'!Q19,"")</f>
        <v/>
      </c>
      <c r="P11" s="1" t="str">
        <f>IF('1.2 Alternativ B'!R19&gt;0,'1.2 Alternativ B'!R19,"")</f>
        <v/>
      </c>
      <c r="Q11" s="1" t="str">
        <f>IF('1.2 Alternativ B'!S19&gt;0,'1.2 Alternativ B'!S19,"")</f>
        <v/>
      </c>
      <c r="R11" s="1" t="str">
        <f>IF('1.2 Alternativ B'!T19&gt;0,'1.2 Alternativ B'!T19,"")</f>
        <v/>
      </c>
      <c r="S11" s="1" t="str">
        <f>IF('1.2 Alternativ B'!U19&gt;0,'1.2 Alternativ B'!U19,"")</f>
        <v/>
      </c>
      <c r="T11" s="1" t="str">
        <f>IF('1.2 Alternativ B'!V19&gt;0,'1.2 Alternativ B'!V19,"")</f>
        <v/>
      </c>
      <c r="U11" s="1" t="str">
        <f>IF('1.2 Alternativ B'!W19&gt;0,'1.2 Alternativ B'!W19,"")</f>
        <v/>
      </c>
      <c r="V11" s="1" t="str">
        <f>IF('1.2 Alternativ B'!X19&gt;0,'1.2 Alternativ B'!X19,"")</f>
        <v/>
      </c>
      <c r="W11" s="1" t="str">
        <f>IF('1.2 Alternativ B'!Y19&gt;0,'1.2 Alternativ B'!Y19,"")</f>
        <v/>
      </c>
      <c r="X11" s="1" t="str">
        <f>IF('1.2 Alternativ B'!Z19&gt;0,'1.2 Alternativ B'!Z19,"")</f>
        <v/>
      </c>
      <c r="Y11" s="1" t="str">
        <f>IF('1.2 Alternativ B'!AA19&gt;0,'1.2 Alternativ B'!AA19,"")</f>
        <v/>
      </c>
      <c r="Z11" s="1" t="str">
        <f>IF('1.2 Alternativ B'!AB19&gt;0,'1.2 Alternativ B'!AB19,"")</f>
        <v/>
      </c>
      <c r="AA11" s="1" t="str">
        <f>IF('1.2 Alternativ B'!AC19&gt;0,'1.2 Alternativ B'!AC19,"")</f>
        <v/>
      </c>
      <c r="AB11" s="1" t="str">
        <f>IF('1.2 Alternativ B'!AD19&gt;0,'1.2 Alternativ B'!AD19,"")</f>
        <v/>
      </c>
      <c r="AC11" s="1" t="str">
        <f>IF('1.2 Alternativ B'!AE19&gt;0,'1.2 Alternativ B'!AE19,"")</f>
        <v/>
      </c>
      <c r="AD11" s="1" t="str">
        <f>IF('1.2 Alternativ B'!AF19&gt;0,'1.2 Alternativ B'!AF19,"")</f>
        <v/>
      </c>
      <c r="AE11" s="1" t="str">
        <f>IF('1.2 Alternativ B'!AG19&gt;0,'1.2 Alternativ B'!AG19,"")</f>
        <v/>
      </c>
      <c r="AF11" s="1" t="str">
        <f>IF('1.2 Alternativ B'!AH19&gt;0,'1.2 Alternativ B'!AH19,"")</f>
        <v/>
      </c>
    </row>
    <row r="12" spans="2:32" x14ac:dyDescent="0.2">
      <c r="B12" s="1" t="str">
        <f ca="1">IF(OFFSET('1.2 Alternativ B'!$E$19,0,ROW()-ROW($B$12))&gt;0,OFFSET('1.2 Alternativ B'!$E$19,0,ROW()-ROW($B$12)),"")</f>
        <v/>
      </c>
      <c r="C12" s="1">
        <f ca="1">IFERROR(IF('1.2 Alternativ B'!D202&gt;120,15*'1.4 Øvrige forutsetninger'!$C$57+15*'1.4 Øvrige forutsetninger'!$C$58+30*'1.4 Øvrige forutsetninger'!$C$59+60*'1.4 Øvrige forutsetninger'!$C$60+MAXA(0,'1.2 Alternativ B'!D202-120)*'1.4 Øvrige forutsetninger'!$C$61,IF('1.2 Alternativ B'!D202&gt;60,15*'1.4 Øvrige forutsetninger'!$C$57+15*'1.4 Øvrige forutsetninger'!$C$58+30*'1.4 Øvrige forutsetninger'!$C$59+MAXA(0,'1.2 Alternativ B'!D202-60)*'1.4 Øvrige forutsetninger'!$C$60,IF('1.2 Alternativ B'!D202&gt;30,15*'1.4 Øvrige forutsetninger'!$C$57+15*'1.4 Øvrige forutsetninger'!$C$58+MAXA(0,'1.2 Alternativ B'!D202-30)*'1.4 Øvrige forutsetninger'!$C$59,IF('1.2 Alternativ B'!D202&gt;15,15*'1.4 Øvrige forutsetninger'!$C$57+MAXA(0,'1.2 Alternativ B'!D202-15)*'1.4 Øvrige forutsetninger'!$C$58,'1.2 Alternativ B'!D202*'1.4 Øvrige forutsetninger'!$C$57)))),0)</f>
        <v>0</v>
      </c>
      <c r="D12" s="1">
        <f ca="1">IFERROR(IF('1.2 Alternativ B'!E202&gt;120,15*'1.4 Øvrige forutsetninger'!$C$57+15*'1.4 Øvrige forutsetninger'!$C$58+30*'1.4 Øvrige forutsetninger'!$C$59+60*'1.4 Øvrige forutsetninger'!$C$60+MAXA(0,'1.2 Alternativ B'!E202-120)*'1.4 Øvrige forutsetninger'!$C$61,IF('1.2 Alternativ B'!E202&gt;60,15*'1.4 Øvrige forutsetninger'!$C$57+15*'1.4 Øvrige forutsetninger'!$C$58+30*'1.4 Øvrige forutsetninger'!$C$59+MAXA(0,'1.2 Alternativ B'!E202-60)*'1.4 Øvrige forutsetninger'!$C$60,IF('1.2 Alternativ B'!E202&gt;30,15*'1.4 Øvrige forutsetninger'!$C$57+15*'1.4 Øvrige forutsetninger'!$C$58+MAXA(0,'1.2 Alternativ B'!E202-30)*'1.4 Øvrige forutsetninger'!$C$59,IF('1.2 Alternativ B'!E202&gt;15,15*'1.4 Øvrige forutsetninger'!$C$57+MAXA(0,'1.2 Alternativ B'!E202-15)*'1.4 Øvrige forutsetninger'!$C$58,'1.2 Alternativ B'!E202*'1.4 Øvrige forutsetninger'!$C$57)))),0)</f>
        <v>0</v>
      </c>
      <c r="E12" s="1">
        <f ca="1">IFERROR(IF('1.2 Alternativ B'!F202&gt;120,15*'1.4 Øvrige forutsetninger'!$C$57+15*'1.4 Øvrige forutsetninger'!$C$58+30*'1.4 Øvrige forutsetninger'!$C$59+60*'1.4 Øvrige forutsetninger'!$C$60+MAXA(0,'1.2 Alternativ B'!F202-120)*'1.4 Øvrige forutsetninger'!$C$61,IF('1.2 Alternativ B'!F202&gt;60,15*'1.4 Øvrige forutsetninger'!$C$57+15*'1.4 Øvrige forutsetninger'!$C$58+30*'1.4 Øvrige forutsetninger'!$C$59+MAXA(0,'1.2 Alternativ B'!F202-60)*'1.4 Øvrige forutsetninger'!$C$60,IF('1.2 Alternativ B'!F202&gt;30,15*'1.4 Øvrige forutsetninger'!$C$57+15*'1.4 Øvrige forutsetninger'!$C$58+MAXA(0,'1.2 Alternativ B'!F202-30)*'1.4 Øvrige forutsetninger'!$C$59,IF('1.2 Alternativ B'!F202&gt;15,15*'1.4 Øvrige forutsetninger'!$C$57+MAXA(0,'1.2 Alternativ B'!F202-15)*'1.4 Øvrige forutsetninger'!$C$58,'1.2 Alternativ B'!F202*'1.4 Øvrige forutsetninger'!$C$57)))),0)</f>
        <v>0</v>
      </c>
      <c r="F12" s="1">
        <f ca="1">IFERROR(IF('1.2 Alternativ B'!G202&gt;120,15*'1.4 Øvrige forutsetninger'!$C$57+15*'1.4 Øvrige forutsetninger'!$C$58+30*'1.4 Øvrige forutsetninger'!$C$59+60*'1.4 Øvrige forutsetninger'!$C$60+MAXA(0,'1.2 Alternativ B'!G202-120)*'1.4 Øvrige forutsetninger'!$C$61,IF('1.2 Alternativ B'!G202&gt;60,15*'1.4 Øvrige forutsetninger'!$C$57+15*'1.4 Øvrige forutsetninger'!$C$58+30*'1.4 Øvrige forutsetninger'!$C$59+MAXA(0,'1.2 Alternativ B'!G202-60)*'1.4 Øvrige forutsetninger'!$C$60,IF('1.2 Alternativ B'!G202&gt;30,15*'1.4 Øvrige forutsetninger'!$C$57+15*'1.4 Øvrige forutsetninger'!$C$58+MAXA(0,'1.2 Alternativ B'!G202-30)*'1.4 Øvrige forutsetninger'!$C$59,IF('1.2 Alternativ B'!G202&gt;15,15*'1.4 Øvrige forutsetninger'!$C$57+MAXA(0,'1.2 Alternativ B'!G202-15)*'1.4 Øvrige forutsetninger'!$C$58,'1.2 Alternativ B'!G202*'1.4 Øvrige forutsetninger'!$C$57)))),0)</f>
        <v>0</v>
      </c>
      <c r="G12" s="1">
        <f ca="1">IFERROR(IF('1.2 Alternativ B'!H202&gt;120,15*'1.4 Øvrige forutsetninger'!$C$57+15*'1.4 Øvrige forutsetninger'!$C$58+30*'1.4 Øvrige forutsetninger'!$C$59+60*'1.4 Øvrige forutsetninger'!$C$60+MAXA(0,'1.2 Alternativ B'!H202-120)*'1.4 Øvrige forutsetninger'!$C$61,IF('1.2 Alternativ B'!H202&gt;60,15*'1.4 Øvrige forutsetninger'!$C$57+15*'1.4 Øvrige forutsetninger'!$C$58+30*'1.4 Øvrige forutsetninger'!$C$59+MAXA(0,'1.2 Alternativ B'!H202-60)*'1.4 Øvrige forutsetninger'!$C$60,IF('1.2 Alternativ B'!H202&gt;30,15*'1.4 Øvrige forutsetninger'!$C$57+15*'1.4 Øvrige forutsetninger'!$C$58+MAXA(0,'1.2 Alternativ B'!H202-30)*'1.4 Øvrige forutsetninger'!$C$59,IF('1.2 Alternativ B'!H202&gt;15,15*'1.4 Øvrige forutsetninger'!$C$57+MAXA(0,'1.2 Alternativ B'!H202-15)*'1.4 Øvrige forutsetninger'!$C$58,'1.2 Alternativ B'!H202*'1.4 Øvrige forutsetninger'!$C$57)))),0)</f>
        <v>0</v>
      </c>
      <c r="H12" s="1">
        <f ca="1">IFERROR(IF('1.2 Alternativ B'!I202&gt;120,15*'1.4 Øvrige forutsetninger'!$C$57+15*'1.4 Øvrige forutsetninger'!$C$58+30*'1.4 Øvrige forutsetninger'!$C$59+60*'1.4 Øvrige forutsetninger'!$C$60+MAXA(0,'1.2 Alternativ B'!I202-120)*'1.4 Øvrige forutsetninger'!$C$61,IF('1.2 Alternativ B'!I202&gt;60,15*'1.4 Øvrige forutsetninger'!$C$57+15*'1.4 Øvrige forutsetninger'!$C$58+30*'1.4 Øvrige forutsetninger'!$C$59+MAXA(0,'1.2 Alternativ B'!I202-60)*'1.4 Øvrige forutsetninger'!$C$60,IF('1.2 Alternativ B'!I202&gt;30,15*'1.4 Øvrige forutsetninger'!$C$57+15*'1.4 Øvrige forutsetninger'!$C$58+MAXA(0,'1.2 Alternativ B'!I202-30)*'1.4 Øvrige forutsetninger'!$C$59,IF('1.2 Alternativ B'!I202&gt;15,15*'1.4 Øvrige forutsetninger'!$C$57+MAXA(0,'1.2 Alternativ B'!I202-15)*'1.4 Øvrige forutsetninger'!$C$58,'1.2 Alternativ B'!I202*'1.4 Øvrige forutsetninger'!$C$57)))),0)</f>
        <v>0</v>
      </c>
      <c r="I12" s="1">
        <f ca="1">IFERROR(IF('1.2 Alternativ B'!J202&gt;120,15*'1.4 Øvrige forutsetninger'!$C$57+15*'1.4 Øvrige forutsetninger'!$C$58+30*'1.4 Øvrige forutsetninger'!$C$59+60*'1.4 Øvrige forutsetninger'!$C$60+MAXA(0,'1.2 Alternativ B'!J202-120)*'1.4 Øvrige forutsetninger'!$C$61,IF('1.2 Alternativ B'!J202&gt;60,15*'1.4 Øvrige forutsetninger'!$C$57+15*'1.4 Øvrige forutsetninger'!$C$58+30*'1.4 Øvrige forutsetninger'!$C$59+MAXA(0,'1.2 Alternativ B'!J202-60)*'1.4 Øvrige forutsetninger'!$C$60,IF('1.2 Alternativ B'!J202&gt;30,15*'1.4 Øvrige forutsetninger'!$C$57+15*'1.4 Øvrige forutsetninger'!$C$58+MAXA(0,'1.2 Alternativ B'!J202-30)*'1.4 Øvrige forutsetninger'!$C$59,IF('1.2 Alternativ B'!J202&gt;15,15*'1.4 Øvrige forutsetninger'!$C$57+MAXA(0,'1.2 Alternativ B'!J202-15)*'1.4 Øvrige forutsetninger'!$C$58,'1.2 Alternativ B'!J202*'1.4 Øvrige forutsetninger'!$C$57)))),0)</f>
        <v>0</v>
      </c>
      <c r="J12" s="1">
        <f ca="1">IFERROR(IF('1.2 Alternativ B'!K202&gt;120,15*'1.4 Øvrige forutsetninger'!$C$57+15*'1.4 Øvrige forutsetninger'!$C$58+30*'1.4 Øvrige forutsetninger'!$C$59+60*'1.4 Øvrige forutsetninger'!$C$60+MAXA(0,'1.2 Alternativ B'!K202-120)*'1.4 Øvrige forutsetninger'!$C$61,IF('1.2 Alternativ B'!K202&gt;60,15*'1.4 Øvrige forutsetninger'!$C$57+15*'1.4 Øvrige forutsetninger'!$C$58+30*'1.4 Øvrige forutsetninger'!$C$59+MAXA(0,'1.2 Alternativ B'!K202-60)*'1.4 Øvrige forutsetninger'!$C$60,IF('1.2 Alternativ B'!K202&gt;30,15*'1.4 Øvrige forutsetninger'!$C$57+15*'1.4 Øvrige forutsetninger'!$C$58+MAXA(0,'1.2 Alternativ B'!K202-30)*'1.4 Øvrige forutsetninger'!$C$59,IF('1.2 Alternativ B'!K202&gt;15,15*'1.4 Øvrige forutsetninger'!$C$57+MAXA(0,'1.2 Alternativ B'!K202-15)*'1.4 Øvrige forutsetninger'!$C$58,'1.2 Alternativ B'!K202*'1.4 Øvrige forutsetninger'!$C$57)))),0)</f>
        <v>0</v>
      </c>
      <c r="K12" s="1">
        <f ca="1">IFERROR(IF('1.2 Alternativ B'!L202&gt;120,15*'1.4 Øvrige forutsetninger'!$C$57+15*'1.4 Øvrige forutsetninger'!$C$58+30*'1.4 Øvrige forutsetninger'!$C$59+60*'1.4 Øvrige forutsetninger'!$C$60+MAXA(0,'1.2 Alternativ B'!L202-120)*'1.4 Øvrige forutsetninger'!$C$61,IF('1.2 Alternativ B'!L202&gt;60,15*'1.4 Øvrige forutsetninger'!$C$57+15*'1.4 Øvrige forutsetninger'!$C$58+30*'1.4 Øvrige forutsetninger'!$C$59+MAXA(0,'1.2 Alternativ B'!L202-60)*'1.4 Øvrige forutsetninger'!$C$60,IF('1.2 Alternativ B'!L202&gt;30,15*'1.4 Øvrige forutsetninger'!$C$57+15*'1.4 Øvrige forutsetninger'!$C$58+MAXA(0,'1.2 Alternativ B'!L202-30)*'1.4 Øvrige forutsetninger'!$C$59,IF('1.2 Alternativ B'!L202&gt;15,15*'1.4 Øvrige forutsetninger'!$C$57+MAXA(0,'1.2 Alternativ B'!L202-15)*'1.4 Øvrige forutsetninger'!$C$58,'1.2 Alternativ B'!L202*'1.4 Øvrige forutsetninger'!$C$57)))),0)</f>
        <v>0</v>
      </c>
      <c r="L12" s="1">
        <f ca="1">IFERROR(IF('1.2 Alternativ B'!M202&gt;120,15*'1.4 Øvrige forutsetninger'!$C$57+15*'1.4 Øvrige forutsetninger'!$C$58+30*'1.4 Øvrige forutsetninger'!$C$59+60*'1.4 Øvrige forutsetninger'!$C$60+MAXA(0,'1.2 Alternativ B'!M202-120)*'1.4 Øvrige forutsetninger'!$C$61,IF('1.2 Alternativ B'!M202&gt;60,15*'1.4 Øvrige forutsetninger'!$C$57+15*'1.4 Øvrige forutsetninger'!$C$58+30*'1.4 Øvrige forutsetninger'!$C$59+MAXA(0,'1.2 Alternativ B'!M202-60)*'1.4 Øvrige forutsetninger'!$C$60,IF('1.2 Alternativ B'!M202&gt;30,15*'1.4 Øvrige forutsetninger'!$C$57+15*'1.4 Øvrige forutsetninger'!$C$58+MAXA(0,'1.2 Alternativ B'!M202-30)*'1.4 Øvrige forutsetninger'!$C$59,IF('1.2 Alternativ B'!M202&gt;15,15*'1.4 Øvrige forutsetninger'!$C$57+MAXA(0,'1.2 Alternativ B'!M202-15)*'1.4 Øvrige forutsetninger'!$C$58,'1.2 Alternativ B'!M202*'1.4 Øvrige forutsetninger'!$C$57)))),0)</f>
        <v>0</v>
      </c>
      <c r="M12" s="1">
        <f ca="1">IFERROR(IF('1.2 Alternativ B'!N202&gt;120,15*'1.4 Øvrige forutsetninger'!$C$57+15*'1.4 Øvrige forutsetninger'!$C$58+30*'1.4 Øvrige forutsetninger'!$C$59+60*'1.4 Øvrige forutsetninger'!$C$60+MAXA(0,'1.2 Alternativ B'!N202-120)*'1.4 Øvrige forutsetninger'!$C$61,IF('1.2 Alternativ B'!N202&gt;60,15*'1.4 Øvrige forutsetninger'!$C$57+15*'1.4 Øvrige forutsetninger'!$C$58+30*'1.4 Øvrige forutsetninger'!$C$59+MAXA(0,'1.2 Alternativ B'!N202-60)*'1.4 Øvrige forutsetninger'!$C$60,IF('1.2 Alternativ B'!N202&gt;30,15*'1.4 Øvrige forutsetninger'!$C$57+15*'1.4 Øvrige forutsetninger'!$C$58+MAXA(0,'1.2 Alternativ B'!N202-30)*'1.4 Øvrige forutsetninger'!$C$59,IF('1.2 Alternativ B'!N202&gt;15,15*'1.4 Øvrige forutsetninger'!$C$57+MAXA(0,'1.2 Alternativ B'!N202-15)*'1.4 Øvrige forutsetninger'!$C$58,'1.2 Alternativ B'!N202*'1.4 Øvrige forutsetninger'!$C$57)))),0)</f>
        <v>0</v>
      </c>
      <c r="N12" s="1">
        <f ca="1">IFERROR(IF('1.2 Alternativ B'!O202&gt;120,15*'1.4 Øvrige forutsetninger'!$C$57+15*'1.4 Øvrige forutsetninger'!$C$58+30*'1.4 Øvrige forutsetninger'!$C$59+60*'1.4 Øvrige forutsetninger'!$C$60+MAXA(0,'1.2 Alternativ B'!O202-120)*'1.4 Øvrige forutsetninger'!$C$61,IF('1.2 Alternativ B'!O202&gt;60,15*'1.4 Øvrige forutsetninger'!$C$57+15*'1.4 Øvrige forutsetninger'!$C$58+30*'1.4 Øvrige forutsetninger'!$C$59+MAXA(0,'1.2 Alternativ B'!O202-60)*'1.4 Øvrige forutsetninger'!$C$60,IF('1.2 Alternativ B'!O202&gt;30,15*'1.4 Øvrige forutsetninger'!$C$57+15*'1.4 Øvrige forutsetninger'!$C$58+MAXA(0,'1.2 Alternativ B'!O202-30)*'1.4 Øvrige forutsetninger'!$C$59,IF('1.2 Alternativ B'!O202&gt;15,15*'1.4 Øvrige forutsetninger'!$C$57+MAXA(0,'1.2 Alternativ B'!O202-15)*'1.4 Øvrige forutsetninger'!$C$58,'1.2 Alternativ B'!O202*'1.4 Øvrige forutsetninger'!$C$57)))),0)</f>
        <v>0</v>
      </c>
      <c r="O12" s="1">
        <f ca="1">IFERROR(IF('1.2 Alternativ B'!P202&gt;120,15*'1.4 Øvrige forutsetninger'!$C$57+15*'1.4 Øvrige forutsetninger'!$C$58+30*'1.4 Øvrige forutsetninger'!$C$59+60*'1.4 Øvrige forutsetninger'!$C$60+MAXA(0,'1.2 Alternativ B'!P202-120)*'1.4 Øvrige forutsetninger'!$C$61,IF('1.2 Alternativ B'!P202&gt;60,15*'1.4 Øvrige forutsetninger'!$C$57+15*'1.4 Øvrige forutsetninger'!$C$58+30*'1.4 Øvrige forutsetninger'!$C$59+MAXA(0,'1.2 Alternativ B'!P202-60)*'1.4 Øvrige forutsetninger'!$C$60,IF('1.2 Alternativ B'!P202&gt;30,15*'1.4 Øvrige forutsetninger'!$C$57+15*'1.4 Øvrige forutsetninger'!$C$58+MAXA(0,'1.2 Alternativ B'!P202-30)*'1.4 Øvrige forutsetninger'!$C$59,IF('1.2 Alternativ B'!P202&gt;15,15*'1.4 Øvrige forutsetninger'!$C$57+MAXA(0,'1.2 Alternativ B'!P202-15)*'1.4 Øvrige forutsetninger'!$C$58,'1.2 Alternativ B'!P202*'1.4 Øvrige forutsetninger'!$C$57)))),0)</f>
        <v>0</v>
      </c>
      <c r="P12" s="1">
        <f ca="1">IFERROR(IF('1.2 Alternativ B'!Q202&gt;120,15*'1.4 Øvrige forutsetninger'!$C$57+15*'1.4 Øvrige forutsetninger'!$C$58+30*'1.4 Øvrige forutsetninger'!$C$59+60*'1.4 Øvrige forutsetninger'!$C$60+MAXA(0,'1.2 Alternativ B'!Q202-120)*'1.4 Øvrige forutsetninger'!$C$61,IF('1.2 Alternativ B'!Q202&gt;60,15*'1.4 Øvrige forutsetninger'!$C$57+15*'1.4 Øvrige forutsetninger'!$C$58+30*'1.4 Øvrige forutsetninger'!$C$59+MAXA(0,'1.2 Alternativ B'!Q202-60)*'1.4 Øvrige forutsetninger'!$C$60,IF('1.2 Alternativ B'!Q202&gt;30,15*'1.4 Øvrige forutsetninger'!$C$57+15*'1.4 Øvrige forutsetninger'!$C$58+MAXA(0,'1.2 Alternativ B'!Q202-30)*'1.4 Øvrige forutsetninger'!$C$59,IF('1.2 Alternativ B'!Q202&gt;15,15*'1.4 Øvrige forutsetninger'!$C$57+MAXA(0,'1.2 Alternativ B'!Q202-15)*'1.4 Øvrige forutsetninger'!$C$58,'1.2 Alternativ B'!Q202*'1.4 Øvrige forutsetninger'!$C$57)))),0)</f>
        <v>0</v>
      </c>
      <c r="Q12" s="1">
        <f ca="1">IFERROR(IF('1.2 Alternativ B'!R202&gt;120,15*'1.4 Øvrige forutsetninger'!$C$57+15*'1.4 Øvrige forutsetninger'!$C$58+30*'1.4 Øvrige forutsetninger'!$C$59+60*'1.4 Øvrige forutsetninger'!$C$60+MAXA(0,'1.2 Alternativ B'!R202-120)*'1.4 Øvrige forutsetninger'!$C$61,IF('1.2 Alternativ B'!R202&gt;60,15*'1.4 Øvrige forutsetninger'!$C$57+15*'1.4 Øvrige forutsetninger'!$C$58+30*'1.4 Øvrige forutsetninger'!$C$59+MAXA(0,'1.2 Alternativ B'!R202-60)*'1.4 Øvrige forutsetninger'!$C$60,IF('1.2 Alternativ B'!R202&gt;30,15*'1.4 Øvrige forutsetninger'!$C$57+15*'1.4 Øvrige forutsetninger'!$C$58+MAXA(0,'1.2 Alternativ B'!R202-30)*'1.4 Øvrige forutsetninger'!$C$59,IF('1.2 Alternativ B'!R202&gt;15,15*'1.4 Øvrige forutsetninger'!$C$57+MAXA(0,'1.2 Alternativ B'!R202-15)*'1.4 Øvrige forutsetninger'!$C$58,'1.2 Alternativ B'!R202*'1.4 Øvrige forutsetninger'!$C$57)))),0)</f>
        <v>0</v>
      </c>
      <c r="R12" s="1">
        <f ca="1">IFERROR(IF('1.2 Alternativ B'!S202&gt;120,15*'1.4 Øvrige forutsetninger'!$C$57+15*'1.4 Øvrige forutsetninger'!$C$58+30*'1.4 Øvrige forutsetninger'!$C$59+60*'1.4 Øvrige forutsetninger'!$C$60+MAXA(0,'1.2 Alternativ B'!S202-120)*'1.4 Øvrige forutsetninger'!$C$61,IF('1.2 Alternativ B'!S202&gt;60,15*'1.4 Øvrige forutsetninger'!$C$57+15*'1.4 Øvrige forutsetninger'!$C$58+30*'1.4 Øvrige forutsetninger'!$C$59+MAXA(0,'1.2 Alternativ B'!S202-60)*'1.4 Øvrige forutsetninger'!$C$60,IF('1.2 Alternativ B'!S202&gt;30,15*'1.4 Øvrige forutsetninger'!$C$57+15*'1.4 Øvrige forutsetninger'!$C$58+MAXA(0,'1.2 Alternativ B'!S202-30)*'1.4 Øvrige forutsetninger'!$C$59,IF('1.2 Alternativ B'!S202&gt;15,15*'1.4 Øvrige forutsetninger'!$C$57+MAXA(0,'1.2 Alternativ B'!S202-15)*'1.4 Øvrige forutsetninger'!$C$58,'1.2 Alternativ B'!S202*'1.4 Øvrige forutsetninger'!$C$57)))),0)</f>
        <v>0</v>
      </c>
      <c r="S12" s="1">
        <f ca="1">IFERROR(IF('1.2 Alternativ B'!T202&gt;120,15*'1.4 Øvrige forutsetninger'!$C$57+15*'1.4 Øvrige forutsetninger'!$C$58+30*'1.4 Øvrige forutsetninger'!$C$59+60*'1.4 Øvrige forutsetninger'!$C$60+MAXA(0,'1.2 Alternativ B'!T202-120)*'1.4 Øvrige forutsetninger'!$C$61,IF('1.2 Alternativ B'!T202&gt;60,15*'1.4 Øvrige forutsetninger'!$C$57+15*'1.4 Øvrige forutsetninger'!$C$58+30*'1.4 Øvrige forutsetninger'!$C$59+MAXA(0,'1.2 Alternativ B'!T202-60)*'1.4 Øvrige forutsetninger'!$C$60,IF('1.2 Alternativ B'!T202&gt;30,15*'1.4 Øvrige forutsetninger'!$C$57+15*'1.4 Øvrige forutsetninger'!$C$58+MAXA(0,'1.2 Alternativ B'!T202-30)*'1.4 Øvrige forutsetninger'!$C$59,IF('1.2 Alternativ B'!T202&gt;15,15*'1.4 Øvrige forutsetninger'!$C$57+MAXA(0,'1.2 Alternativ B'!T202-15)*'1.4 Øvrige forutsetninger'!$C$58,'1.2 Alternativ B'!T202*'1.4 Øvrige forutsetninger'!$C$57)))),0)</f>
        <v>0</v>
      </c>
      <c r="T12" s="1">
        <f ca="1">IFERROR(IF('1.2 Alternativ B'!U202&gt;120,15*'1.4 Øvrige forutsetninger'!$C$57+15*'1.4 Øvrige forutsetninger'!$C$58+30*'1.4 Øvrige forutsetninger'!$C$59+60*'1.4 Øvrige forutsetninger'!$C$60+MAXA(0,'1.2 Alternativ B'!U202-120)*'1.4 Øvrige forutsetninger'!$C$61,IF('1.2 Alternativ B'!U202&gt;60,15*'1.4 Øvrige forutsetninger'!$C$57+15*'1.4 Øvrige forutsetninger'!$C$58+30*'1.4 Øvrige forutsetninger'!$C$59+MAXA(0,'1.2 Alternativ B'!U202-60)*'1.4 Øvrige forutsetninger'!$C$60,IF('1.2 Alternativ B'!U202&gt;30,15*'1.4 Øvrige forutsetninger'!$C$57+15*'1.4 Øvrige forutsetninger'!$C$58+MAXA(0,'1.2 Alternativ B'!U202-30)*'1.4 Øvrige forutsetninger'!$C$59,IF('1.2 Alternativ B'!U202&gt;15,15*'1.4 Øvrige forutsetninger'!$C$57+MAXA(0,'1.2 Alternativ B'!U202-15)*'1.4 Øvrige forutsetninger'!$C$58,'1.2 Alternativ B'!U202*'1.4 Øvrige forutsetninger'!$C$57)))),0)</f>
        <v>0</v>
      </c>
      <c r="U12" s="1">
        <f ca="1">IFERROR(IF('1.2 Alternativ B'!V202&gt;120,15*'1.4 Øvrige forutsetninger'!$C$57+15*'1.4 Øvrige forutsetninger'!$C$58+30*'1.4 Øvrige forutsetninger'!$C$59+60*'1.4 Øvrige forutsetninger'!$C$60+MAXA(0,'1.2 Alternativ B'!V202-120)*'1.4 Øvrige forutsetninger'!$C$61,IF('1.2 Alternativ B'!V202&gt;60,15*'1.4 Øvrige forutsetninger'!$C$57+15*'1.4 Øvrige forutsetninger'!$C$58+30*'1.4 Øvrige forutsetninger'!$C$59+MAXA(0,'1.2 Alternativ B'!V202-60)*'1.4 Øvrige forutsetninger'!$C$60,IF('1.2 Alternativ B'!V202&gt;30,15*'1.4 Øvrige forutsetninger'!$C$57+15*'1.4 Øvrige forutsetninger'!$C$58+MAXA(0,'1.2 Alternativ B'!V202-30)*'1.4 Øvrige forutsetninger'!$C$59,IF('1.2 Alternativ B'!V202&gt;15,15*'1.4 Øvrige forutsetninger'!$C$57+MAXA(0,'1.2 Alternativ B'!V202-15)*'1.4 Øvrige forutsetninger'!$C$58,'1.2 Alternativ B'!V202*'1.4 Øvrige forutsetninger'!$C$57)))),0)</f>
        <v>0</v>
      </c>
      <c r="V12" s="1">
        <f ca="1">IFERROR(IF('1.2 Alternativ B'!W202&gt;120,15*'1.4 Øvrige forutsetninger'!$C$57+15*'1.4 Øvrige forutsetninger'!$C$58+30*'1.4 Øvrige forutsetninger'!$C$59+60*'1.4 Øvrige forutsetninger'!$C$60+MAXA(0,'1.2 Alternativ B'!W202-120)*'1.4 Øvrige forutsetninger'!$C$61,IF('1.2 Alternativ B'!W202&gt;60,15*'1.4 Øvrige forutsetninger'!$C$57+15*'1.4 Øvrige forutsetninger'!$C$58+30*'1.4 Øvrige forutsetninger'!$C$59+MAXA(0,'1.2 Alternativ B'!W202-60)*'1.4 Øvrige forutsetninger'!$C$60,IF('1.2 Alternativ B'!W202&gt;30,15*'1.4 Øvrige forutsetninger'!$C$57+15*'1.4 Øvrige forutsetninger'!$C$58+MAXA(0,'1.2 Alternativ B'!W202-30)*'1.4 Øvrige forutsetninger'!$C$59,IF('1.2 Alternativ B'!W202&gt;15,15*'1.4 Øvrige forutsetninger'!$C$57+MAXA(0,'1.2 Alternativ B'!W202-15)*'1.4 Øvrige forutsetninger'!$C$58,'1.2 Alternativ B'!W202*'1.4 Øvrige forutsetninger'!$C$57)))),0)</f>
        <v>0</v>
      </c>
      <c r="W12" s="1">
        <f ca="1">IFERROR(IF('1.2 Alternativ B'!X202&gt;120,15*'1.4 Øvrige forutsetninger'!$C$57+15*'1.4 Øvrige forutsetninger'!$C$58+30*'1.4 Øvrige forutsetninger'!$C$59+60*'1.4 Øvrige forutsetninger'!$C$60+MAXA(0,'1.2 Alternativ B'!X202-120)*'1.4 Øvrige forutsetninger'!$C$61,IF('1.2 Alternativ B'!X202&gt;60,15*'1.4 Øvrige forutsetninger'!$C$57+15*'1.4 Øvrige forutsetninger'!$C$58+30*'1.4 Øvrige forutsetninger'!$C$59+MAXA(0,'1.2 Alternativ B'!X202-60)*'1.4 Øvrige forutsetninger'!$C$60,IF('1.2 Alternativ B'!X202&gt;30,15*'1.4 Øvrige forutsetninger'!$C$57+15*'1.4 Øvrige forutsetninger'!$C$58+MAXA(0,'1.2 Alternativ B'!X202-30)*'1.4 Øvrige forutsetninger'!$C$59,IF('1.2 Alternativ B'!X202&gt;15,15*'1.4 Øvrige forutsetninger'!$C$57+MAXA(0,'1.2 Alternativ B'!X202-15)*'1.4 Øvrige forutsetninger'!$C$58,'1.2 Alternativ B'!X202*'1.4 Øvrige forutsetninger'!$C$57)))),0)</f>
        <v>0</v>
      </c>
      <c r="X12" s="1">
        <f ca="1">IFERROR(IF('1.2 Alternativ B'!Y202&gt;120,15*'1.4 Øvrige forutsetninger'!$C$57+15*'1.4 Øvrige forutsetninger'!$C$58+30*'1.4 Øvrige forutsetninger'!$C$59+60*'1.4 Øvrige forutsetninger'!$C$60+MAXA(0,'1.2 Alternativ B'!Y202-120)*'1.4 Øvrige forutsetninger'!$C$61,IF('1.2 Alternativ B'!Y202&gt;60,15*'1.4 Øvrige forutsetninger'!$C$57+15*'1.4 Øvrige forutsetninger'!$C$58+30*'1.4 Øvrige forutsetninger'!$C$59+MAXA(0,'1.2 Alternativ B'!Y202-60)*'1.4 Øvrige forutsetninger'!$C$60,IF('1.2 Alternativ B'!Y202&gt;30,15*'1.4 Øvrige forutsetninger'!$C$57+15*'1.4 Øvrige forutsetninger'!$C$58+MAXA(0,'1.2 Alternativ B'!Y202-30)*'1.4 Øvrige forutsetninger'!$C$59,IF('1.2 Alternativ B'!Y202&gt;15,15*'1.4 Øvrige forutsetninger'!$C$57+MAXA(0,'1.2 Alternativ B'!Y202-15)*'1.4 Øvrige forutsetninger'!$C$58,'1.2 Alternativ B'!Y202*'1.4 Øvrige forutsetninger'!$C$57)))),0)</f>
        <v>0</v>
      </c>
      <c r="Y12" s="1">
        <f ca="1">IFERROR(IF('1.2 Alternativ B'!Z202&gt;120,15*'1.4 Øvrige forutsetninger'!$C$57+15*'1.4 Øvrige forutsetninger'!$C$58+30*'1.4 Øvrige forutsetninger'!$C$59+60*'1.4 Øvrige forutsetninger'!$C$60+MAXA(0,'1.2 Alternativ B'!Z202-120)*'1.4 Øvrige forutsetninger'!$C$61,IF('1.2 Alternativ B'!Z202&gt;60,15*'1.4 Øvrige forutsetninger'!$C$57+15*'1.4 Øvrige forutsetninger'!$C$58+30*'1.4 Øvrige forutsetninger'!$C$59+MAXA(0,'1.2 Alternativ B'!Z202-60)*'1.4 Øvrige forutsetninger'!$C$60,IF('1.2 Alternativ B'!Z202&gt;30,15*'1.4 Øvrige forutsetninger'!$C$57+15*'1.4 Øvrige forutsetninger'!$C$58+MAXA(0,'1.2 Alternativ B'!Z202-30)*'1.4 Øvrige forutsetninger'!$C$59,IF('1.2 Alternativ B'!Z202&gt;15,15*'1.4 Øvrige forutsetninger'!$C$57+MAXA(0,'1.2 Alternativ B'!Z202-15)*'1.4 Øvrige forutsetninger'!$C$58,'1.2 Alternativ B'!Z202*'1.4 Øvrige forutsetninger'!$C$57)))),0)</f>
        <v>0</v>
      </c>
      <c r="Z12" s="1">
        <f ca="1">IFERROR(IF('1.2 Alternativ B'!AA202&gt;120,15*'1.4 Øvrige forutsetninger'!$C$57+15*'1.4 Øvrige forutsetninger'!$C$58+30*'1.4 Øvrige forutsetninger'!$C$59+60*'1.4 Øvrige forutsetninger'!$C$60+MAXA(0,'1.2 Alternativ B'!AA202-120)*'1.4 Øvrige forutsetninger'!$C$61,IF('1.2 Alternativ B'!AA202&gt;60,15*'1.4 Øvrige forutsetninger'!$C$57+15*'1.4 Øvrige forutsetninger'!$C$58+30*'1.4 Øvrige forutsetninger'!$C$59+MAXA(0,'1.2 Alternativ B'!AA202-60)*'1.4 Øvrige forutsetninger'!$C$60,IF('1.2 Alternativ B'!AA202&gt;30,15*'1.4 Øvrige forutsetninger'!$C$57+15*'1.4 Øvrige forutsetninger'!$C$58+MAXA(0,'1.2 Alternativ B'!AA202-30)*'1.4 Øvrige forutsetninger'!$C$59,IF('1.2 Alternativ B'!AA202&gt;15,15*'1.4 Øvrige forutsetninger'!$C$57+MAXA(0,'1.2 Alternativ B'!AA202-15)*'1.4 Øvrige forutsetninger'!$C$58,'1.2 Alternativ B'!AA202*'1.4 Øvrige forutsetninger'!$C$57)))),0)</f>
        <v>0</v>
      </c>
      <c r="AA12" s="1">
        <f ca="1">IFERROR(IF('1.2 Alternativ B'!AB202&gt;120,15*'1.4 Øvrige forutsetninger'!$C$57+15*'1.4 Øvrige forutsetninger'!$C$58+30*'1.4 Øvrige forutsetninger'!$C$59+60*'1.4 Øvrige forutsetninger'!$C$60+MAXA(0,'1.2 Alternativ B'!AB202-120)*'1.4 Øvrige forutsetninger'!$C$61,IF('1.2 Alternativ B'!AB202&gt;60,15*'1.4 Øvrige forutsetninger'!$C$57+15*'1.4 Øvrige forutsetninger'!$C$58+30*'1.4 Øvrige forutsetninger'!$C$59+MAXA(0,'1.2 Alternativ B'!AB202-60)*'1.4 Øvrige forutsetninger'!$C$60,IF('1.2 Alternativ B'!AB202&gt;30,15*'1.4 Øvrige forutsetninger'!$C$57+15*'1.4 Øvrige forutsetninger'!$C$58+MAXA(0,'1.2 Alternativ B'!AB202-30)*'1.4 Øvrige forutsetninger'!$C$59,IF('1.2 Alternativ B'!AB202&gt;15,15*'1.4 Øvrige forutsetninger'!$C$57+MAXA(0,'1.2 Alternativ B'!AB202-15)*'1.4 Øvrige forutsetninger'!$C$58,'1.2 Alternativ B'!AB202*'1.4 Øvrige forutsetninger'!$C$57)))),0)</f>
        <v>0</v>
      </c>
      <c r="AB12" s="1">
        <f ca="1">IFERROR(IF('1.2 Alternativ B'!AC202&gt;120,15*'1.4 Øvrige forutsetninger'!$C$57+15*'1.4 Øvrige forutsetninger'!$C$58+30*'1.4 Øvrige forutsetninger'!$C$59+60*'1.4 Øvrige forutsetninger'!$C$60+MAXA(0,'1.2 Alternativ B'!AC202-120)*'1.4 Øvrige forutsetninger'!$C$61,IF('1.2 Alternativ B'!AC202&gt;60,15*'1.4 Øvrige forutsetninger'!$C$57+15*'1.4 Øvrige forutsetninger'!$C$58+30*'1.4 Øvrige forutsetninger'!$C$59+MAXA(0,'1.2 Alternativ B'!AC202-60)*'1.4 Øvrige forutsetninger'!$C$60,IF('1.2 Alternativ B'!AC202&gt;30,15*'1.4 Øvrige forutsetninger'!$C$57+15*'1.4 Øvrige forutsetninger'!$C$58+MAXA(0,'1.2 Alternativ B'!AC202-30)*'1.4 Øvrige forutsetninger'!$C$59,IF('1.2 Alternativ B'!AC202&gt;15,15*'1.4 Øvrige forutsetninger'!$C$57+MAXA(0,'1.2 Alternativ B'!AC202-15)*'1.4 Øvrige forutsetninger'!$C$58,'1.2 Alternativ B'!AC202*'1.4 Øvrige forutsetninger'!$C$57)))),0)</f>
        <v>0</v>
      </c>
      <c r="AC12" s="1">
        <f ca="1">IFERROR(IF('1.2 Alternativ B'!AD202&gt;120,15*'1.4 Øvrige forutsetninger'!$C$57+15*'1.4 Øvrige forutsetninger'!$C$58+30*'1.4 Øvrige forutsetninger'!$C$59+60*'1.4 Øvrige forutsetninger'!$C$60+MAXA(0,'1.2 Alternativ B'!AD202-120)*'1.4 Øvrige forutsetninger'!$C$61,IF('1.2 Alternativ B'!AD202&gt;60,15*'1.4 Øvrige forutsetninger'!$C$57+15*'1.4 Øvrige forutsetninger'!$C$58+30*'1.4 Øvrige forutsetninger'!$C$59+MAXA(0,'1.2 Alternativ B'!AD202-60)*'1.4 Øvrige forutsetninger'!$C$60,IF('1.2 Alternativ B'!AD202&gt;30,15*'1.4 Øvrige forutsetninger'!$C$57+15*'1.4 Øvrige forutsetninger'!$C$58+MAXA(0,'1.2 Alternativ B'!AD202-30)*'1.4 Øvrige forutsetninger'!$C$59,IF('1.2 Alternativ B'!AD202&gt;15,15*'1.4 Øvrige forutsetninger'!$C$57+MAXA(0,'1.2 Alternativ B'!AD202-15)*'1.4 Øvrige forutsetninger'!$C$58,'1.2 Alternativ B'!AD202*'1.4 Øvrige forutsetninger'!$C$57)))),0)</f>
        <v>0</v>
      </c>
      <c r="AD12" s="1">
        <f ca="1">IFERROR(IF('1.2 Alternativ B'!AE202&gt;120,15*'1.4 Øvrige forutsetninger'!$C$57+15*'1.4 Øvrige forutsetninger'!$C$58+30*'1.4 Øvrige forutsetninger'!$C$59+60*'1.4 Øvrige forutsetninger'!$C$60+MAXA(0,'1.2 Alternativ B'!AE202-120)*'1.4 Øvrige forutsetninger'!$C$61,IF('1.2 Alternativ B'!AE202&gt;60,15*'1.4 Øvrige forutsetninger'!$C$57+15*'1.4 Øvrige forutsetninger'!$C$58+30*'1.4 Øvrige forutsetninger'!$C$59+MAXA(0,'1.2 Alternativ B'!AE202-60)*'1.4 Øvrige forutsetninger'!$C$60,IF('1.2 Alternativ B'!AE202&gt;30,15*'1.4 Øvrige forutsetninger'!$C$57+15*'1.4 Øvrige forutsetninger'!$C$58+MAXA(0,'1.2 Alternativ B'!AE202-30)*'1.4 Øvrige forutsetninger'!$C$59,IF('1.2 Alternativ B'!AE202&gt;15,15*'1.4 Øvrige forutsetninger'!$C$57+MAXA(0,'1.2 Alternativ B'!AE202-15)*'1.4 Øvrige forutsetninger'!$C$58,'1.2 Alternativ B'!AE202*'1.4 Øvrige forutsetninger'!$C$57)))),0)</f>
        <v>0</v>
      </c>
      <c r="AE12" s="1">
        <f ca="1">IFERROR(IF('1.2 Alternativ B'!AF202&gt;120,15*'1.4 Øvrige forutsetninger'!$C$57+15*'1.4 Øvrige forutsetninger'!$C$58+30*'1.4 Øvrige forutsetninger'!$C$59+60*'1.4 Øvrige forutsetninger'!$C$60+MAXA(0,'1.2 Alternativ B'!AF202-120)*'1.4 Øvrige forutsetninger'!$C$61,IF('1.2 Alternativ B'!AF202&gt;60,15*'1.4 Øvrige forutsetninger'!$C$57+15*'1.4 Øvrige forutsetninger'!$C$58+30*'1.4 Øvrige forutsetninger'!$C$59+MAXA(0,'1.2 Alternativ B'!AF202-60)*'1.4 Øvrige forutsetninger'!$C$60,IF('1.2 Alternativ B'!AF202&gt;30,15*'1.4 Øvrige forutsetninger'!$C$57+15*'1.4 Øvrige forutsetninger'!$C$58+MAXA(0,'1.2 Alternativ B'!AF202-30)*'1.4 Øvrige forutsetninger'!$C$59,IF('1.2 Alternativ B'!AF202&gt;15,15*'1.4 Øvrige forutsetninger'!$C$57+MAXA(0,'1.2 Alternativ B'!AF202-15)*'1.4 Øvrige forutsetninger'!$C$58,'1.2 Alternativ B'!AF202*'1.4 Øvrige forutsetninger'!$C$57)))),0)</f>
        <v>0</v>
      </c>
      <c r="AF12" s="1">
        <f ca="1">IFERROR(IF('1.2 Alternativ B'!AG202&gt;120,15*'1.4 Øvrige forutsetninger'!$C$57+15*'1.4 Øvrige forutsetninger'!$C$58+30*'1.4 Øvrige forutsetninger'!$C$59+60*'1.4 Øvrige forutsetninger'!$C$60+MAXA(0,'1.2 Alternativ B'!AG202-120)*'1.4 Øvrige forutsetninger'!$C$61,IF('1.2 Alternativ B'!AG202&gt;60,15*'1.4 Øvrige forutsetninger'!$C$57+15*'1.4 Øvrige forutsetninger'!$C$58+30*'1.4 Øvrige forutsetninger'!$C$59+MAXA(0,'1.2 Alternativ B'!AG202-60)*'1.4 Øvrige forutsetninger'!$C$60,IF('1.2 Alternativ B'!AG202&gt;30,15*'1.4 Øvrige forutsetninger'!$C$57+15*'1.4 Øvrige forutsetninger'!$C$58+MAXA(0,'1.2 Alternativ B'!AG202-30)*'1.4 Øvrige forutsetninger'!$C$59,IF('1.2 Alternativ B'!AG202&gt;15,15*'1.4 Øvrige forutsetninger'!$C$57+MAXA(0,'1.2 Alternativ B'!AG202-15)*'1.4 Øvrige forutsetninger'!$C$58,'1.2 Alternativ B'!AG202*'1.4 Øvrige forutsetninger'!$C$57)))),0)</f>
        <v>0</v>
      </c>
    </row>
    <row r="13" spans="2:32" x14ac:dyDescent="0.2">
      <c r="B13" s="1" t="str">
        <f ca="1">IF(OFFSET('1.2 Alternativ B'!$E$19,0,ROW()-ROW($B$12))&gt;0,OFFSET('1.2 Alternativ B'!$E$19,0,ROW()-ROW($B$12)),"")</f>
        <v/>
      </c>
      <c r="C13" s="1">
        <f ca="1">IFERROR(IF('1.2 Alternativ B'!D203&gt;120,15*'1.4 Øvrige forutsetninger'!$C$57+15*'1.4 Øvrige forutsetninger'!$C$58+30*'1.4 Øvrige forutsetninger'!$C$59+60*'1.4 Øvrige forutsetninger'!$C$60+MAXA(0,'1.2 Alternativ B'!D203-120)*'1.4 Øvrige forutsetninger'!$C$61,IF('1.2 Alternativ B'!D203&gt;60,15*'1.4 Øvrige forutsetninger'!$C$57+15*'1.4 Øvrige forutsetninger'!$C$58+30*'1.4 Øvrige forutsetninger'!$C$59+MAXA(0,'1.2 Alternativ B'!D203-60)*'1.4 Øvrige forutsetninger'!$C$60,IF('1.2 Alternativ B'!D203&gt;30,15*'1.4 Øvrige forutsetninger'!$C$57+15*'1.4 Øvrige forutsetninger'!$C$58+MAXA(0,'1.2 Alternativ B'!D203-30)*'1.4 Øvrige forutsetninger'!$C$59,IF('1.2 Alternativ B'!D203&gt;15,15*'1.4 Øvrige forutsetninger'!$C$57+MAXA(0,'1.2 Alternativ B'!D203-15)*'1.4 Øvrige forutsetninger'!$C$58,'1.2 Alternativ B'!D203*'1.4 Øvrige forutsetninger'!$C$57)))),0)</f>
        <v>0</v>
      </c>
      <c r="D13" s="1">
        <f ca="1">IFERROR(IF('1.2 Alternativ B'!E203&gt;120,15*'1.4 Øvrige forutsetninger'!$C$57+15*'1.4 Øvrige forutsetninger'!$C$58+30*'1.4 Øvrige forutsetninger'!$C$59+60*'1.4 Øvrige forutsetninger'!$C$60+MAXA(0,'1.2 Alternativ B'!E203-120)*'1.4 Øvrige forutsetninger'!$C$61,IF('1.2 Alternativ B'!E203&gt;60,15*'1.4 Øvrige forutsetninger'!$C$57+15*'1.4 Øvrige forutsetninger'!$C$58+30*'1.4 Øvrige forutsetninger'!$C$59+MAXA(0,'1.2 Alternativ B'!E203-60)*'1.4 Øvrige forutsetninger'!$C$60,IF('1.2 Alternativ B'!E203&gt;30,15*'1.4 Øvrige forutsetninger'!$C$57+15*'1.4 Øvrige forutsetninger'!$C$58+MAXA(0,'1.2 Alternativ B'!E203-30)*'1.4 Øvrige forutsetninger'!$C$59,IF('1.2 Alternativ B'!E203&gt;15,15*'1.4 Øvrige forutsetninger'!$C$57+MAXA(0,'1.2 Alternativ B'!E203-15)*'1.4 Øvrige forutsetninger'!$C$58,'1.2 Alternativ B'!E203*'1.4 Øvrige forutsetninger'!$C$57)))),0)</f>
        <v>0</v>
      </c>
      <c r="E13" s="1">
        <f ca="1">IFERROR(IF('1.2 Alternativ B'!F203&gt;120,15*'1.4 Øvrige forutsetninger'!$C$57+15*'1.4 Øvrige forutsetninger'!$C$58+30*'1.4 Øvrige forutsetninger'!$C$59+60*'1.4 Øvrige forutsetninger'!$C$60+MAXA(0,'1.2 Alternativ B'!F203-120)*'1.4 Øvrige forutsetninger'!$C$61,IF('1.2 Alternativ B'!F203&gt;60,15*'1.4 Øvrige forutsetninger'!$C$57+15*'1.4 Øvrige forutsetninger'!$C$58+30*'1.4 Øvrige forutsetninger'!$C$59+MAXA(0,'1.2 Alternativ B'!F203-60)*'1.4 Øvrige forutsetninger'!$C$60,IF('1.2 Alternativ B'!F203&gt;30,15*'1.4 Øvrige forutsetninger'!$C$57+15*'1.4 Øvrige forutsetninger'!$C$58+MAXA(0,'1.2 Alternativ B'!F203-30)*'1.4 Øvrige forutsetninger'!$C$59,IF('1.2 Alternativ B'!F203&gt;15,15*'1.4 Øvrige forutsetninger'!$C$57+MAXA(0,'1.2 Alternativ B'!F203-15)*'1.4 Øvrige forutsetninger'!$C$58,'1.2 Alternativ B'!F203*'1.4 Øvrige forutsetninger'!$C$57)))),0)</f>
        <v>0</v>
      </c>
      <c r="F13" s="1">
        <f ca="1">IFERROR(IF('1.2 Alternativ B'!G203&gt;120,15*'1.4 Øvrige forutsetninger'!$C$57+15*'1.4 Øvrige forutsetninger'!$C$58+30*'1.4 Øvrige forutsetninger'!$C$59+60*'1.4 Øvrige forutsetninger'!$C$60+MAXA(0,'1.2 Alternativ B'!G203-120)*'1.4 Øvrige forutsetninger'!$C$61,IF('1.2 Alternativ B'!G203&gt;60,15*'1.4 Øvrige forutsetninger'!$C$57+15*'1.4 Øvrige forutsetninger'!$C$58+30*'1.4 Øvrige forutsetninger'!$C$59+MAXA(0,'1.2 Alternativ B'!G203-60)*'1.4 Øvrige forutsetninger'!$C$60,IF('1.2 Alternativ B'!G203&gt;30,15*'1.4 Øvrige forutsetninger'!$C$57+15*'1.4 Øvrige forutsetninger'!$C$58+MAXA(0,'1.2 Alternativ B'!G203-30)*'1.4 Øvrige forutsetninger'!$C$59,IF('1.2 Alternativ B'!G203&gt;15,15*'1.4 Øvrige forutsetninger'!$C$57+MAXA(0,'1.2 Alternativ B'!G203-15)*'1.4 Øvrige forutsetninger'!$C$58,'1.2 Alternativ B'!G203*'1.4 Øvrige forutsetninger'!$C$57)))),0)</f>
        <v>0</v>
      </c>
      <c r="G13" s="1">
        <f ca="1">IFERROR(IF('1.2 Alternativ B'!H203&gt;120,15*'1.4 Øvrige forutsetninger'!$C$57+15*'1.4 Øvrige forutsetninger'!$C$58+30*'1.4 Øvrige forutsetninger'!$C$59+60*'1.4 Øvrige forutsetninger'!$C$60+MAXA(0,'1.2 Alternativ B'!H203-120)*'1.4 Øvrige forutsetninger'!$C$61,IF('1.2 Alternativ B'!H203&gt;60,15*'1.4 Øvrige forutsetninger'!$C$57+15*'1.4 Øvrige forutsetninger'!$C$58+30*'1.4 Øvrige forutsetninger'!$C$59+MAXA(0,'1.2 Alternativ B'!H203-60)*'1.4 Øvrige forutsetninger'!$C$60,IF('1.2 Alternativ B'!H203&gt;30,15*'1.4 Øvrige forutsetninger'!$C$57+15*'1.4 Øvrige forutsetninger'!$C$58+MAXA(0,'1.2 Alternativ B'!H203-30)*'1.4 Øvrige forutsetninger'!$C$59,IF('1.2 Alternativ B'!H203&gt;15,15*'1.4 Øvrige forutsetninger'!$C$57+MAXA(0,'1.2 Alternativ B'!H203-15)*'1.4 Øvrige forutsetninger'!$C$58,'1.2 Alternativ B'!H203*'1.4 Øvrige forutsetninger'!$C$57)))),0)</f>
        <v>0</v>
      </c>
      <c r="H13" s="1">
        <f ca="1">IFERROR(IF('1.2 Alternativ B'!I203&gt;120,15*'1.4 Øvrige forutsetninger'!$C$57+15*'1.4 Øvrige forutsetninger'!$C$58+30*'1.4 Øvrige forutsetninger'!$C$59+60*'1.4 Øvrige forutsetninger'!$C$60+MAXA(0,'1.2 Alternativ B'!I203-120)*'1.4 Øvrige forutsetninger'!$C$61,IF('1.2 Alternativ B'!I203&gt;60,15*'1.4 Øvrige forutsetninger'!$C$57+15*'1.4 Øvrige forutsetninger'!$C$58+30*'1.4 Øvrige forutsetninger'!$C$59+MAXA(0,'1.2 Alternativ B'!I203-60)*'1.4 Øvrige forutsetninger'!$C$60,IF('1.2 Alternativ B'!I203&gt;30,15*'1.4 Øvrige forutsetninger'!$C$57+15*'1.4 Øvrige forutsetninger'!$C$58+MAXA(0,'1.2 Alternativ B'!I203-30)*'1.4 Øvrige forutsetninger'!$C$59,IF('1.2 Alternativ B'!I203&gt;15,15*'1.4 Øvrige forutsetninger'!$C$57+MAXA(0,'1.2 Alternativ B'!I203-15)*'1.4 Øvrige forutsetninger'!$C$58,'1.2 Alternativ B'!I203*'1.4 Øvrige forutsetninger'!$C$57)))),0)</f>
        <v>0</v>
      </c>
      <c r="I13" s="1">
        <f ca="1">IFERROR(IF('1.2 Alternativ B'!J203&gt;120,15*'1.4 Øvrige forutsetninger'!$C$57+15*'1.4 Øvrige forutsetninger'!$C$58+30*'1.4 Øvrige forutsetninger'!$C$59+60*'1.4 Øvrige forutsetninger'!$C$60+MAXA(0,'1.2 Alternativ B'!J203-120)*'1.4 Øvrige forutsetninger'!$C$61,IF('1.2 Alternativ B'!J203&gt;60,15*'1.4 Øvrige forutsetninger'!$C$57+15*'1.4 Øvrige forutsetninger'!$C$58+30*'1.4 Øvrige forutsetninger'!$C$59+MAXA(0,'1.2 Alternativ B'!J203-60)*'1.4 Øvrige forutsetninger'!$C$60,IF('1.2 Alternativ B'!J203&gt;30,15*'1.4 Øvrige forutsetninger'!$C$57+15*'1.4 Øvrige forutsetninger'!$C$58+MAXA(0,'1.2 Alternativ B'!J203-30)*'1.4 Øvrige forutsetninger'!$C$59,IF('1.2 Alternativ B'!J203&gt;15,15*'1.4 Øvrige forutsetninger'!$C$57+MAXA(0,'1.2 Alternativ B'!J203-15)*'1.4 Øvrige forutsetninger'!$C$58,'1.2 Alternativ B'!J203*'1.4 Øvrige forutsetninger'!$C$57)))),0)</f>
        <v>0</v>
      </c>
      <c r="J13" s="1">
        <f ca="1">IFERROR(IF('1.2 Alternativ B'!K203&gt;120,15*'1.4 Øvrige forutsetninger'!$C$57+15*'1.4 Øvrige forutsetninger'!$C$58+30*'1.4 Øvrige forutsetninger'!$C$59+60*'1.4 Øvrige forutsetninger'!$C$60+MAXA(0,'1.2 Alternativ B'!K203-120)*'1.4 Øvrige forutsetninger'!$C$61,IF('1.2 Alternativ B'!K203&gt;60,15*'1.4 Øvrige forutsetninger'!$C$57+15*'1.4 Øvrige forutsetninger'!$C$58+30*'1.4 Øvrige forutsetninger'!$C$59+MAXA(0,'1.2 Alternativ B'!K203-60)*'1.4 Øvrige forutsetninger'!$C$60,IF('1.2 Alternativ B'!K203&gt;30,15*'1.4 Øvrige forutsetninger'!$C$57+15*'1.4 Øvrige forutsetninger'!$C$58+MAXA(0,'1.2 Alternativ B'!K203-30)*'1.4 Øvrige forutsetninger'!$C$59,IF('1.2 Alternativ B'!K203&gt;15,15*'1.4 Øvrige forutsetninger'!$C$57+MAXA(0,'1.2 Alternativ B'!K203-15)*'1.4 Øvrige forutsetninger'!$C$58,'1.2 Alternativ B'!K203*'1.4 Øvrige forutsetninger'!$C$57)))),0)</f>
        <v>0</v>
      </c>
      <c r="K13" s="1">
        <f ca="1">IFERROR(IF('1.2 Alternativ B'!L203&gt;120,15*'1.4 Øvrige forutsetninger'!$C$57+15*'1.4 Øvrige forutsetninger'!$C$58+30*'1.4 Øvrige forutsetninger'!$C$59+60*'1.4 Øvrige forutsetninger'!$C$60+MAXA(0,'1.2 Alternativ B'!L203-120)*'1.4 Øvrige forutsetninger'!$C$61,IF('1.2 Alternativ B'!L203&gt;60,15*'1.4 Øvrige forutsetninger'!$C$57+15*'1.4 Øvrige forutsetninger'!$C$58+30*'1.4 Øvrige forutsetninger'!$C$59+MAXA(0,'1.2 Alternativ B'!L203-60)*'1.4 Øvrige forutsetninger'!$C$60,IF('1.2 Alternativ B'!L203&gt;30,15*'1.4 Øvrige forutsetninger'!$C$57+15*'1.4 Øvrige forutsetninger'!$C$58+MAXA(0,'1.2 Alternativ B'!L203-30)*'1.4 Øvrige forutsetninger'!$C$59,IF('1.2 Alternativ B'!L203&gt;15,15*'1.4 Øvrige forutsetninger'!$C$57+MAXA(0,'1.2 Alternativ B'!L203-15)*'1.4 Øvrige forutsetninger'!$C$58,'1.2 Alternativ B'!L203*'1.4 Øvrige forutsetninger'!$C$57)))),0)</f>
        <v>0</v>
      </c>
      <c r="L13" s="1">
        <f ca="1">IFERROR(IF('1.2 Alternativ B'!M203&gt;120,15*'1.4 Øvrige forutsetninger'!$C$57+15*'1.4 Øvrige forutsetninger'!$C$58+30*'1.4 Øvrige forutsetninger'!$C$59+60*'1.4 Øvrige forutsetninger'!$C$60+MAXA(0,'1.2 Alternativ B'!M203-120)*'1.4 Øvrige forutsetninger'!$C$61,IF('1.2 Alternativ B'!M203&gt;60,15*'1.4 Øvrige forutsetninger'!$C$57+15*'1.4 Øvrige forutsetninger'!$C$58+30*'1.4 Øvrige forutsetninger'!$C$59+MAXA(0,'1.2 Alternativ B'!M203-60)*'1.4 Øvrige forutsetninger'!$C$60,IF('1.2 Alternativ B'!M203&gt;30,15*'1.4 Øvrige forutsetninger'!$C$57+15*'1.4 Øvrige forutsetninger'!$C$58+MAXA(0,'1.2 Alternativ B'!M203-30)*'1.4 Øvrige forutsetninger'!$C$59,IF('1.2 Alternativ B'!M203&gt;15,15*'1.4 Øvrige forutsetninger'!$C$57+MAXA(0,'1.2 Alternativ B'!M203-15)*'1.4 Øvrige forutsetninger'!$C$58,'1.2 Alternativ B'!M203*'1.4 Øvrige forutsetninger'!$C$57)))),0)</f>
        <v>0</v>
      </c>
      <c r="M13" s="1">
        <f ca="1">IFERROR(IF('1.2 Alternativ B'!N203&gt;120,15*'1.4 Øvrige forutsetninger'!$C$57+15*'1.4 Øvrige forutsetninger'!$C$58+30*'1.4 Øvrige forutsetninger'!$C$59+60*'1.4 Øvrige forutsetninger'!$C$60+MAXA(0,'1.2 Alternativ B'!N203-120)*'1.4 Øvrige forutsetninger'!$C$61,IF('1.2 Alternativ B'!N203&gt;60,15*'1.4 Øvrige forutsetninger'!$C$57+15*'1.4 Øvrige forutsetninger'!$C$58+30*'1.4 Øvrige forutsetninger'!$C$59+MAXA(0,'1.2 Alternativ B'!N203-60)*'1.4 Øvrige forutsetninger'!$C$60,IF('1.2 Alternativ B'!N203&gt;30,15*'1.4 Øvrige forutsetninger'!$C$57+15*'1.4 Øvrige forutsetninger'!$C$58+MAXA(0,'1.2 Alternativ B'!N203-30)*'1.4 Øvrige forutsetninger'!$C$59,IF('1.2 Alternativ B'!N203&gt;15,15*'1.4 Øvrige forutsetninger'!$C$57+MAXA(0,'1.2 Alternativ B'!N203-15)*'1.4 Øvrige forutsetninger'!$C$58,'1.2 Alternativ B'!N203*'1.4 Øvrige forutsetninger'!$C$57)))),0)</f>
        <v>0</v>
      </c>
      <c r="N13" s="1">
        <f ca="1">IFERROR(IF('1.2 Alternativ B'!O203&gt;120,15*'1.4 Øvrige forutsetninger'!$C$57+15*'1.4 Øvrige forutsetninger'!$C$58+30*'1.4 Øvrige forutsetninger'!$C$59+60*'1.4 Øvrige forutsetninger'!$C$60+MAXA(0,'1.2 Alternativ B'!O203-120)*'1.4 Øvrige forutsetninger'!$C$61,IF('1.2 Alternativ B'!O203&gt;60,15*'1.4 Øvrige forutsetninger'!$C$57+15*'1.4 Øvrige forutsetninger'!$C$58+30*'1.4 Øvrige forutsetninger'!$C$59+MAXA(0,'1.2 Alternativ B'!O203-60)*'1.4 Øvrige forutsetninger'!$C$60,IF('1.2 Alternativ B'!O203&gt;30,15*'1.4 Øvrige forutsetninger'!$C$57+15*'1.4 Øvrige forutsetninger'!$C$58+MAXA(0,'1.2 Alternativ B'!O203-30)*'1.4 Øvrige forutsetninger'!$C$59,IF('1.2 Alternativ B'!O203&gt;15,15*'1.4 Øvrige forutsetninger'!$C$57+MAXA(0,'1.2 Alternativ B'!O203-15)*'1.4 Øvrige forutsetninger'!$C$58,'1.2 Alternativ B'!O203*'1.4 Øvrige forutsetninger'!$C$57)))),0)</f>
        <v>0</v>
      </c>
      <c r="O13" s="1">
        <f ca="1">IFERROR(IF('1.2 Alternativ B'!P203&gt;120,15*'1.4 Øvrige forutsetninger'!$C$57+15*'1.4 Øvrige forutsetninger'!$C$58+30*'1.4 Øvrige forutsetninger'!$C$59+60*'1.4 Øvrige forutsetninger'!$C$60+MAXA(0,'1.2 Alternativ B'!P203-120)*'1.4 Øvrige forutsetninger'!$C$61,IF('1.2 Alternativ B'!P203&gt;60,15*'1.4 Øvrige forutsetninger'!$C$57+15*'1.4 Øvrige forutsetninger'!$C$58+30*'1.4 Øvrige forutsetninger'!$C$59+MAXA(0,'1.2 Alternativ B'!P203-60)*'1.4 Øvrige forutsetninger'!$C$60,IF('1.2 Alternativ B'!P203&gt;30,15*'1.4 Øvrige forutsetninger'!$C$57+15*'1.4 Øvrige forutsetninger'!$C$58+MAXA(0,'1.2 Alternativ B'!P203-30)*'1.4 Øvrige forutsetninger'!$C$59,IF('1.2 Alternativ B'!P203&gt;15,15*'1.4 Øvrige forutsetninger'!$C$57+MAXA(0,'1.2 Alternativ B'!P203-15)*'1.4 Øvrige forutsetninger'!$C$58,'1.2 Alternativ B'!P203*'1.4 Øvrige forutsetninger'!$C$57)))),0)</f>
        <v>0</v>
      </c>
      <c r="P13" s="1">
        <f ca="1">IFERROR(IF('1.2 Alternativ B'!Q203&gt;120,15*'1.4 Øvrige forutsetninger'!$C$57+15*'1.4 Øvrige forutsetninger'!$C$58+30*'1.4 Øvrige forutsetninger'!$C$59+60*'1.4 Øvrige forutsetninger'!$C$60+MAXA(0,'1.2 Alternativ B'!Q203-120)*'1.4 Øvrige forutsetninger'!$C$61,IF('1.2 Alternativ B'!Q203&gt;60,15*'1.4 Øvrige forutsetninger'!$C$57+15*'1.4 Øvrige forutsetninger'!$C$58+30*'1.4 Øvrige forutsetninger'!$C$59+MAXA(0,'1.2 Alternativ B'!Q203-60)*'1.4 Øvrige forutsetninger'!$C$60,IF('1.2 Alternativ B'!Q203&gt;30,15*'1.4 Øvrige forutsetninger'!$C$57+15*'1.4 Øvrige forutsetninger'!$C$58+MAXA(0,'1.2 Alternativ B'!Q203-30)*'1.4 Øvrige forutsetninger'!$C$59,IF('1.2 Alternativ B'!Q203&gt;15,15*'1.4 Øvrige forutsetninger'!$C$57+MAXA(0,'1.2 Alternativ B'!Q203-15)*'1.4 Øvrige forutsetninger'!$C$58,'1.2 Alternativ B'!Q203*'1.4 Øvrige forutsetninger'!$C$57)))),0)</f>
        <v>0</v>
      </c>
      <c r="Q13" s="1">
        <f ca="1">IFERROR(IF('1.2 Alternativ B'!R203&gt;120,15*'1.4 Øvrige forutsetninger'!$C$57+15*'1.4 Øvrige forutsetninger'!$C$58+30*'1.4 Øvrige forutsetninger'!$C$59+60*'1.4 Øvrige forutsetninger'!$C$60+MAXA(0,'1.2 Alternativ B'!R203-120)*'1.4 Øvrige forutsetninger'!$C$61,IF('1.2 Alternativ B'!R203&gt;60,15*'1.4 Øvrige forutsetninger'!$C$57+15*'1.4 Øvrige forutsetninger'!$C$58+30*'1.4 Øvrige forutsetninger'!$C$59+MAXA(0,'1.2 Alternativ B'!R203-60)*'1.4 Øvrige forutsetninger'!$C$60,IF('1.2 Alternativ B'!R203&gt;30,15*'1.4 Øvrige forutsetninger'!$C$57+15*'1.4 Øvrige forutsetninger'!$C$58+MAXA(0,'1.2 Alternativ B'!R203-30)*'1.4 Øvrige forutsetninger'!$C$59,IF('1.2 Alternativ B'!R203&gt;15,15*'1.4 Øvrige forutsetninger'!$C$57+MAXA(0,'1.2 Alternativ B'!R203-15)*'1.4 Øvrige forutsetninger'!$C$58,'1.2 Alternativ B'!R203*'1.4 Øvrige forutsetninger'!$C$57)))),0)</f>
        <v>0</v>
      </c>
      <c r="R13" s="1">
        <f ca="1">IFERROR(IF('1.2 Alternativ B'!S203&gt;120,15*'1.4 Øvrige forutsetninger'!$C$57+15*'1.4 Øvrige forutsetninger'!$C$58+30*'1.4 Øvrige forutsetninger'!$C$59+60*'1.4 Øvrige forutsetninger'!$C$60+MAXA(0,'1.2 Alternativ B'!S203-120)*'1.4 Øvrige forutsetninger'!$C$61,IF('1.2 Alternativ B'!S203&gt;60,15*'1.4 Øvrige forutsetninger'!$C$57+15*'1.4 Øvrige forutsetninger'!$C$58+30*'1.4 Øvrige forutsetninger'!$C$59+MAXA(0,'1.2 Alternativ B'!S203-60)*'1.4 Øvrige forutsetninger'!$C$60,IF('1.2 Alternativ B'!S203&gt;30,15*'1.4 Øvrige forutsetninger'!$C$57+15*'1.4 Øvrige forutsetninger'!$C$58+MAXA(0,'1.2 Alternativ B'!S203-30)*'1.4 Øvrige forutsetninger'!$C$59,IF('1.2 Alternativ B'!S203&gt;15,15*'1.4 Øvrige forutsetninger'!$C$57+MAXA(0,'1.2 Alternativ B'!S203-15)*'1.4 Øvrige forutsetninger'!$C$58,'1.2 Alternativ B'!S203*'1.4 Øvrige forutsetninger'!$C$57)))),0)</f>
        <v>0</v>
      </c>
      <c r="S13" s="1">
        <f ca="1">IFERROR(IF('1.2 Alternativ B'!T203&gt;120,15*'1.4 Øvrige forutsetninger'!$C$57+15*'1.4 Øvrige forutsetninger'!$C$58+30*'1.4 Øvrige forutsetninger'!$C$59+60*'1.4 Øvrige forutsetninger'!$C$60+MAXA(0,'1.2 Alternativ B'!T203-120)*'1.4 Øvrige forutsetninger'!$C$61,IF('1.2 Alternativ B'!T203&gt;60,15*'1.4 Øvrige forutsetninger'!$C$57+15*'1.4 Øvrige forutsetninger'!$C$58+30*'1.4 Øvrige forutsetninger'!$C$59+MAXA(0,'1.2 Alternativ B'!T203-60)*'1.4 Øvrige forutsetninger'!$C$60,IF('1.2 Alternativ B'!T203&gt;30,15*'1.4 Øvrige forutsetninger'!$C$57+15*'1.4 Øvrige forutsetninger'!$C$58+MAXA(0,'1.2 Alternativ B'!T203-30)*'1.4 Øvrige forutsetninger'!$C$59,IF('1.2 Alternativ B'!T203&gt;15,15*'1.4 Øvrige forutsetninger'!$C$57+MAXA(0,'1.2 Alternativ B'!T203-15)*'1.4 Øvrige forutsetninger'!$C$58,'1.2 Alternativ B'!T203*'1.4 Øvrige forutsetninger'!$C$57)))),0)</f>
        <v>0</v>
      </c>
      <c r="T13" s="1">
        <f ca="1">IFERROR(IF('1.2 Alternativ B'!U203&gt;120,15*'1.4 Øvrige forutsetninger'!$C$57+15*'1.4 Øvrige forutsetninger'!$C$58+30*'1.4 Øvrige forutsetninger'!$C$59+60*'1.4 Øvrige forutsetninger'!$C$60+MAXA(0,'1.2 Alternativ B'!U203-120)*'1.4 Øvrige forutsetninger'!$C$61,IF('1.2 Alternativ B'!U203&gt;60,15*'1.4 Øvrige forutsetninger'!$C$57+15*'1.4 Øvrige forutsetninger'!$C$58+30*'1.4 Øvrige forutsetninger'!$C$59+MAXA(0,'1.2 Alternativ B'!U203-60)*'1.4 Øvrige forutsetninger'!$C$60,IF('1.2 Alternativ B'!U203&gt;30,15*'1.4 Øvrige forutsetninger'!$C$57+15*'1.4 Øvrige forutsetninger'!$C$58+MAXA(0,'1.2 Alternativ B'!U203-30)*'1.4 Øvrige forutsetninger'!$C$59,IF('1.2 Alternativ B'!U203&gt;15,15*'1.4 Øvrige forutsetninger'!$C$57+MAXA(0,'1.2 Alternativ B'!U203-15)*'1.4 Øvrige forutsetninger'!$C$58,'1.2 Alternativ B'!U203*'1.4 Øvrige forutsetninger'!$C$57)))),0)</f>
        <v>0</v>
      </c>
      <c r="U13" s="1">
        <f ca="1">IFERROR(IF('1.2 Alternativ B'!V203&gt;120,15*'1.4 Øvrige forutsetninger'!$C$57+15*'1.4 Øvrige forutsetninger'!$C$58+30*'1.4 Øvrige forutsetninger'!$C$59+60*'1.4 Øvrige forutsetninger'!$C$60+MAXA(0,'1.2 Alternativ B'!V203-120)*'1.4 Øvrige forutsetninger'!$C$61,IF('1.2 Alternativ B'!V203&gt;60,15*'1.4 Øvrige forutsetninger'!$C$57+15*'1.4 Øvrige forutsetninger'!$C$58+30*'1.4 Øvrige forutsetninger'!$C$59+MAXA(0,'1.2 Alternativ B'!V203-60)*'1.4 Øvrige forutsetninger'!$C$60,IF('1.2 Alternativ B'!V203&gt;30,15*'1.4 Øvrige forutsetninger'!$C$57+15*'1.4 Øvrige forutsetninger'!$C$58+MAXA(0,'1.2 Alternativ B'!V203-30)*'1.4 Øvrige forutsetninger'!$C$59,IF('1.2 Alternativ B'!V203&gt;15,15*'1.4 Øvrige forutsetninger'!$C$57+MAXA(0,'1.2 Alternativ B'!V203-15)*'1.4 Øvrige forutsetninger'!$C$58,'1.2 Alternativ B'!V203*'1.4 Øvrige forutsetninger'!$C$57)))),0)</f>
        <v>0</v>
      </c>
      <c r="V13" s="1">
        <f ca="1">IFERROR(IF('1.2 Alternativ B'!W203&gt;120,15*'1.4 Øvrige forutsetninger'!$C$57+15*'1.4 Øvrige forutsetninger'!$C$58+30*'1.4 Øvrige forutsetninger'!$C$59+60*'1.4 Øvrige forutsetninger'!$C$60+MAXA(0,'1.2 Alternativ B'!W203-120)*'1.4 Øvrige forutsetninger'!$C$61,IF('1.2 Alternativ B'!W203&gt;60,15*'1.4 Øvrige forutsetninger'!$C$57+15*'1.4 Øvrige forutsetninger'!$C$58+30*'1.4 Øvrige forutsetninger'!$C$59+MAXA(0,'1.2 Alternativ B'!W203-60)*'1.4 Øvrige forutsetninger'!$C$60,IF('1.2 Alternativ B'!W203&gt;30,15*'1.4 Øvrige forutsetninger'!$C$57+15*'1.4 Øvrige forutsetninger'!$C$58+MAXA(0,'1.2 Alternativ B'!W203-30)*'1.4 Øvrige forutsetninger'!$C$59,IF('1.2 Alternativ B'!W203&gt;15,15*'1.4 Øvrige forutsetninger'!$C$57+MAXA(0,'1.2 Alternativ B'!W203-15)*'1.4 Øvrige forutsetninger'!$C$58,'1.2 Alternativ B'!W203*'1.4 Øvrige forutsetninger'!$C$57)))),0)</f>
        <v>0</v>
      </c>
      <c r="W13" s="1">
        <f ca="1">IFERROR(IF('1.2 Alternativ B'!X203&gt;120,15*'1.4 Øvrige forutsetninger'!$C$57+15*'1.4 Øvrige forutsetninger'!$C$58+30*'1.4 Øvrige forutsetninger'!$C$59+60*'1.4 Øvrige forutsetninger'!$C$60+MAXA(0,'1.2 Alternativ B'!X203-120)*'1.4 Øvrige forutsetninger'!$C$61,IF('1.2 Alternativ B'!X203&gt;60,15*'1.4 Øvrige forutsetninger'!$C$57+15*'1.4 Øvrige forutsetninger'!$C$58+30*'1.4 Øvrige forutsetninger'!$C$59+MAXA(0,'1.2 Alternativ B'!X203-60)*'1.4 Øvrige forutsetninger'!$C$60,IF('1.2 Alternativ B'!X203&gt;30,15*'1.4 Øvrige forutsetninger'!$C$57+15*'1.4 Øvrige forutsetninger'!$C$58+MAXA(0,'1.2 Alternativ B'!X203-30)*'1.4 Øvrige forutsetninger'!$C$59,IF('1.2 Alternativ B'!X203&gt;15,15*'1.4 Øvrige forutsetninger'!$C$57+MAXA(0,'1.2 Alternativ B'!X203-15)*'1.4 Øvrige forutsetninger'!$C$58,'1.2 Alternativ B'!X203*'1.4 Øvrige forutsetninger'!$C$57)))),0)</f>
        <v>0</v>
      </c>
      <c r="X13" s="1">
        <f ca="1">IFERROR(IF('1.2 Alternativ B'!Y203&gt;120,15*'1.4 Øvrige forutsetninger'!$C$57+15*'1.4 Øvrige forutsetninger'!$C$58+30*'1.4 Øvrige forutsetninger'!$C$59+60*'1.4 Øvrige forutsetninger'!$C$60+MAXA(0,'1.2 Alternativ B'!Y203-120)*'1.4 Øvrige forutsetninger'!$C$61,IF('1.2 Alternativ B'!Y203&gt;60,15*'1.4 Øvrige forutsetninger'!$C$57+15*'1.4 Øvrige forutsetninger'!$C$58+30*'1.4 Øvrige forutsetninger'!$C$59+MAXA(0,'1.2 Alternativ B'!Y203-60)*'1.4 Øvrige forutsetninger'!$C$60,IF('1.2 Alternativ B'!Y203&gt;30,15*'1.4 Øvrige forutsetninger'!$C$57+15*'1.4 Øvrige forutsetninger'!$C$58+MAXA(0,'1.2 Alternativ B'!Y203-30)*'1.4 Øvrige forutsetninger'!$C$59,IF('1.2 Alternativ B'!Y203&gt;15,15*'1.4 Øvrige forutsetninger'!$C$57+MAXA(0,'1.2 Alternativ B'!Y203-15)*'1.4 Øvrige forutsetninger'!$C$58,'1.2 Alternativ B'!Y203*'1.4 Øvrige forutsetninger'!$C$57)))),0)</f>
        <v>0</v>
      </c>
      <c r="Y13" s="1">
        <f ca="1">IFERROR(IF('1.2 Alternativ B'!Z203&gt;120,15*'1.4 Øvrige forutsetninger'!$C$57+15*'1.4 Øvrige forutsetninger'!$C$58+30*'1.4 Øvrige forutsetninger'!$C$59+60*'1.4 Øvrige forutsetninger'!$C$60+MAXA(0,'1.2 Alternativ B'!Z203-120)*'1.4 Øvrige forutsetninger'!$C$61,IF('1.2 Alternativ B'!Z203&gt;60,15*'1.4 Øvrige forutsetninger'!$C$57+15*'1.4 Øvrige forutsetninger'!$C$58+30*'1.4 Øvrige forutsetninger'!$C$59+MAXA(0,'1.2 Alternativ B'!Z203-60)*'1.4 Øvrige forutsetninger'!$C$60,IF('1.2 Alternativ B'!Z203&gt;30,15*'1.4 Øvrige forutsetninger'!$C$57+15*'1.4 Øvrige forutsetninger'!$C$58+MAXA(0,'1.2 Alternativ B'!Z203-30)*'1.4 Øvrige forutsetninger'!$C$59,IF('1.2 Alternativ B'!Z203&gt;15,15*'1.4 Øvrige forutsetninger'!$C$57+MAXA(0,'1.2 Alternativ B'!Z203-15)*'1.4 Øvrige forutsetninger'!$C$58,'1.2 Alternativ B'!Z203*'1.4 Øvrige forutsetninger'!$C$57)))),0)</f>
        <v>0</v>
      </c>
      <c r="Z13" s="1">
        <f ca="1">IFERROR(IF('1.2 Alternativ B'!AA203&gt;120,15*'1.4 Øvrige forutsetninger'!$C$57+15*'1.4 Øvrige forutsetninger'!$C$58+30*'1.4 Øvrige forutsetninger'!$C$59+60*'1.4 Øvrige forutsetninger'!$C$60+MAXA(0,'1.2 Alternativ B'!AA203-120)*'1.4 Øvrige forutsetninger'!$C$61,IF('1.2 Alternativ B'!AA203&gt;60,15*'1.4 Øvrige forutsetninger'!$C$57+15*'1.4 Øvrige forutsetninger'!$C$58+30*'1.4 Øvrige forutsetninger'!$C$59+MAXA(0,'1.2 Alternativ B'!AA203-60)*'1.4 Øvrige forutsetninger'!$C$60,IF('1.2 Alternativ B'!AA203&gt;30,15*'1.4 Øvrige forutsetninger'!$C$57+15*'1.4 Øvrige forutsetninger'!$C$58+MAXA(0,'1.2 Alternativ B'!AA203-30)*'1.4 Øvrige forutsetninger'!$C$59,IF('1.2 Alternativ B'!AA203&gt;15,15*'1.4 Øvrige forutsetninger'!$C$57+MAXA(0,'1.2 Alternativ B'!AA203-15)*'1.4 Øvrige forutsetninger'!$C$58,'1.2 Alternativ B'!AA203*'1.4 Øvrige forutsetninger'!$C$57)))),0)</f>
        <v>0</v>
      </c>
      <c r="AA13" s="1">
        <f ca="1">IFERROR(IF('1.2 Alternativ B'!AB203&gt;120,15*'1.4 Øvrige forutsetninger'!$C$57+15*'1.4 Øvrige forutsetninger'!$C$58+30*'1.4 Øvrige forutsetninger'!$C$59+60*'1.4 Øvrige forutsetninger'!$C$60+MAXA(0,'1.2 Alternativ B'!AB203-120)*'1.4 Øvrige forutsetninger'!$C$61,IF('1.2 Alternativ B'!AB203&gt;60,15*'1.4 Øvrige forutsetninger'!$C$57+15*'1.4 Øvrige forutsetninger'!$C$58+30*'1.4 Øvrige forutsetninger'!$C$59+MAXA(0,'1.2 Alternativ B'!AB203-60)*'1.4 Øvrige forutsetninger'!$C$60,IF('1.2 Alternativ B'!AB203&gt;30,15*'1.4 Øvrige forutsetninger'!$C$57+15*'1.4 Øvrige forutsetninger'!$C$58+MAXA(0,'1.2 Alternativ B'!AB203-30)*'1.4 Øvrige forutsetninger'!$C$59,IF('1.2 Alternativ B'!AB203&gt;15,15*'1.4 Øvrige forutsetninger'!$C$57+MAXA(0,'1.2 Alternativ B'!AB203-15)*'1.4 Øvrige forutsetninger'!$C$58,'1.2 Alternativ B'!AB203*'1.4 Øvrige forutsetninger'!$C$57)))),0)</f>
        <v>0</v>
      </c>
      <c r="AB13" s="1">
        <f ca="1">IFERROR(IF('1.2 Alternativ B'!AC203&gt;120,15*'1.4 Øvrige forutsetninger'!$C$57+15*'1.4 Øvrige forutsetninger'!$C$58+30*'1.4 Øvrige forutsetninger'!$C$59+60*'1.4 Øvrige forutsetninger'!$C$60+MAXA(0,'1.2 Alternativ B'!AC203-120)*'1.4 Øvrige forutsetninger'!$C$61,IF('1.2 Alternativ B'!AC203&gt;60,15*'1.4 Øvrige forutsetninger'!$C$57+15*'1.4 Øvrige forutsetninger'!$C$58+30*'1.4 Øvrige forutsetninger'!$C$59+MAXA(0,'1.2 Alternativ B'!AC203-60)*'1.4 Øvrige forutsetninger'!$C$60,IF('1.2 Alternativ B'!AC203&gt;30,15*'1.4 Øvrige forutsetninger'!$C$57+15*'1.4 Øvrige forutsetninger'!$C$58+MAXA(0,'1.2 Alternativ B'!AC203-30)*'1.4 Øvrige forutsetninger'!$C$59,IF('1.2 Alternativ B'!AC203&gt;15,15*'1.4 Øvrige forutsetninger'!$C$57+MAXA(0,'1.2 Alternativ B'!AC203-15)*'1.4 Øvrige forutsetninger'!$C$58,'1.2 Alternativ B'!AC203*'1.4 Øvrige forutsetninger'!$C$57)))),0)</f>
        <v>0</v>
      </c>
      <c r="AC13" s="1">
        <f ca="1">IFERROR(IF('1.2 Alternativ B'!AD203&gt;120,15*'1.4 Øvrige forutsetninger'!$C$57+15*'1.4 Øvrige forutsetninger'!$C$58+30*'1.4 Øvrige forutsetninger'!$C$59+60*'1.4 Øvrige forutsetninger'!$C$60+MAXA(0,'1.2 Alternativ B'!AD203-120)*'1.4 Øvrige forutsetninger'!$C$61,IF('1.2 Alternativ B'!AD203&gt;60,15*'1.4 Øvrige forutsetninger'!$C$57+15*'1.4 Øvrige forutsetninger'!$C$58+30*'1.4 Øvrige forutsetninger'!$C$59+MAXA(0,'1.2 Alternativ B'!AD203-60)*'1.4 Øvrige forutsetninger'!$C$60,IF('1.2 Alternativ B'!AD203&gt;30,15*'1.4 Øvrige forutsetninger'!$C$57+15*'1.4 Øvrige forutsetninger'!$C$58+MAXA(0,'1.2 Alternativ B'!AD203-30)*'1.4 Øvrige forutsetninger'!$C$59,IF('1.2 Alternativ B'!AD203&gt;15,15*'1.4 Øvrige forutsetninger'!$C$57+MAXA(0,'1.2 Alternativ B'!AD203-15)*'1.4 Øvrige forutsetninger'!$C$58,'1.2 Alternativ B'!AD203*'1.4 Øvrige forutsetninger'!$C$57)))),0)</f>
        <v>0</v>
      </c>
      <c r="AD13" s="1">
        <f ca="1">IFERROR(IF('1.2 Alternativ B'!AE203&gt;120,15*'1.4 Øvrige forutsetninger'!$C$57+15*'1.4 Øvrige forutsetninger'!$C$58+30*'1.4 Øvrige forutsetninger'!$C$59+60*'1.4 Øvrige forutsetninger'!$C$60+MAXA(0,'1.2 Alternativ B'!AE203-120)*'1.4 Øvrige forutsetninger'!$C$61,IF('1.2 Alternativ B'!AE203&gt;60,15*'1.4 Øvrige forutsetninger'!$C$57+15*'1.4 Øvrige forutsetninger'!$C$58+30*'1.4 Øvrige forutsetninger'!$C$59+MAXA(0,'1.2 Alternativ B'!AE203-60)*'1.4 Øvrige forutsetninger'!$C$60,IF('1.2 Alternativ B'!AE203&gt;30,15*'1.4 Øvrige forutsetninger'!$C$57+15*'1.4 Øvrige forutsetninger'!$C$58+MAXA(0,'1.2 Alternativ B'!AE203-30)*'1.4 Øvrige forutsetninger'!$C$59,IF('1.2 Alternativ B'!AE203&gt;15,15*'1.4 Øvrige forutsetninger'!$C$57+MAXA(0,'1.2 Alternativ B'!AE203-15)*'1.4 Øvrige forutsetninger'!$C$58,'1.2 Alternativ B'!AE203*'1.4 Øvrige forutsetninger'!$C$57)))),0)</f>
        <v>0</v>
      </c>
      <c r="AE13" s="1">
        <f ca="1">IFERROR(IF('1.2 Alternativ B'!AF203&gt;120,15*'1.4 Øvrige forutsetninger'!$C$57+15*'1.4 Øvrige forutsetninger'!$C$58+30*'1.4 Øvrige forutsetninger'!$C$59+60*'1.4 Øvrige forutsetninger'!$C$60+MAXA(0,'1.2 Alternativ B'!AF203-120)*'1.4 Øvrige forutsetninger'!$C$61,IF('1.2 Alternativ B'!AF203&gt;60,15*'1.4 Øvrige forutsetninger'!$C$57+15*'1.4 Øvrige forutsetninger'!$C$58+30*'1.4 Øvrige forutsetninger'!$C$59+MAXA(0,'1.2 Alternativ B'!AF203-60)*'1.4 Øvrige forutsetninger'!$C$60,IF('1.2 Alternativ B'!AF203&gt;30,15*'1.4 Øvrige forutsetninger'!$C$57+15*'1.4 Øvrige forutsetninger'!$C$58+MAXA(0,'1.2 Alternativ B'!AF203-30)*'1.4 Øvrige forutsetninger'!$C$59,IF('1.2 Alternativ B'!AF203&gt;15,15*'1.4 Øvrige forutsetninger'!$C$57+MAXA(0,'1.2 Alternativ B'!AF203-15)*'1.4 Øvrige forutsetninger'!$C$58,'1.2 Alternativ B'!AF203*'1.4 Øvrige forutsetninger'!$C$57)))),0)</f>
        <v>0</v>
      </c>
      <c r="AF13" s="1">
        <f ca="1">IFERROR(IF('1.2 Alternativ B'!AG203&gt;120,15*'1.4 Øvrige forutsetninger'!$C$57+15*'1.4 Øvrige forutsetninger'!$C$58+30*'1.4 Øvrige forutsetninger'!$C$59+60*'1.4 Øvrige forutsetninger'!$C$60+MAXA(0,'1.2 Alternativ B'!AG203-120)*'1.4 Øvrige forutsetninger'!$C$61,IF('1.2 Alternativ B'!AG203&gt;60,15*'1.4 Øvrige forutsetninger'!$C$57+15*'1.4 Øvrige forutsetninger'!$C$58+30*'1.4 Øvrige forutsetninger'!$C$59+MAXA(0,'1.2 Alternativ B'!AG203-60)*'1.4 Øvrige forutsetninger'!$C$60,IF('1.2 Alternativ B'!AG203&gt;30,15*'1.4 Øvrige forutsetninger'!$C$57+15*'1.4 Øvrige forutsetninger'!$C$58+MAXA(0,'1.2 Alternativ B'!AG203-30)*'1.4 Øvrige forutsetninger'!$C$59,IF('1.2 Alternativ B'!AG203&gt;15,15*'1.4 Øvrige forutsetninger'!$C$57+MAXA(0,'1.2 Alternativ B'!AG203-15)*'1.4 Øvrige forutsetninger'!$C$58,'1.2 Alternativ B'!AG203*'1.4 Øvrige forutsetninger'!$C$57)))),0)</f>
        <v>0</v>
      </c>
    </row>
    <row r="14" spans="2:32" x14ac:dyDescent="0.2">
      <c r="B14" s="1" t="str">
        <f ca="1">IF(OFFSET('1.2 Alternativ B'!$E$19,0,ROW()-ROW($B$12))&gt;0,OFFSET('1.2 Alternativ B'!$E$19,0,ROW()-ROW($B$12)),"")</f>
        <v/>
      </c>
      <c r="C14" s="1">
        <f ca="1">IFERROR(IF('1.2 Alternativ B'!D204&gt;120,15*'1.4 Øvrige forutsetninger'!$C$57+15*'1.4 Øvrige forutsetninger'!$C$58+30*'1.4 Øvrige forutsetninger'!$C$59+60*'1.4 Øvrige forutsetninger'!$C$60+MAXA(0,'1.2 Alternativ B'!D204-120)*'1.4 Øvrige forutsetninger'!$C$61,IF('1.2 Alternativ B'!D204&gt;60,15*'1.4 Øvrige forutsetninger'!$C$57+15*'1.4 Øvrige forutsetninger'!$C$58+30*'1.4 Øvrige forutsetninger'!$C$59+MAXA(0,'1.2 Alternativ B'!D204-60)*'1.4 Øvrige forutsetninger'!$C$60,IF('1.2 Alternativ B'!D204&gt;30,15*'1.4 Øvrige forutsetninger'!$C$57+15*'1.4 Øvrige forutsetninger'!$C$58+MAXA(0,'1.2 Alternativ B'!D204-30)*'1.4 Øvrige forutsetninger'!$C$59,IF('1.2 Alternativ B'!D204&gt;15,15*'1.4 Øvrige forutsetninger'!$C$57+MAXA(0,'1.2 Alternativ B'!D204-15)*'1.4 Øvrige forutsetninger'!$C$58,'1.2 Alternativ B'!D204*'1.4 Øvrige forutsetninger'!$C$57)))),0)</f>
        <v>0</v>
      </c>
      <c r="D14" s="1">
        <f ca="1">IFERROR(IF('1.2 Alternativ B'!E204&gt;120,15*'1.4 Øvrige forutsetninger'!$C$57+15*'1.4 Øvrige forutsetninger'!$C$58+30*'1.4 Øvrige forutsetninger'!$C$59+60*'1.4 Øvrige forutsetninger'!$C$60+MAXA(0,'1.2 Alternativ B'!E204-120)*'1.4 Øvrige forutsetninger'!$C$61,IF('1.2 Alternativ B'!E204&gt;60,15*'1.4 Øvrige forutsetninger'!$C$57+15*'1.4 Øvrige forutsetninger'!$C$58+30*'1.4 Øvrige forutsetninger'!$C$59+MAXA(0,'1.2 Alternativ B'!E204-60)*'1.4 Øvrige forutsetninger'!$C$60,IF('1.2 Alternativ B'!E204&gt;30,15*'1.4 Øvrige forutsetninger'!$C$57+15*'1.4 Øvrige forutsetninger'!$C$58+MAXA(0,'1.2 Alternativ B'!E204-30)*'1.4 Øvrige forutsetninger'!$C$59,IF('1.2 Alternativ B'!E204&gt;15,15*'1.4 Øvrige forutsetninger'!$C$57+MAXA(0,'1.2 Alternativ B'!E204-15)*'1.4 Øvrige forutsetninger'!$C$58,'1.2 Alternativ B'!E204*'1.4 Øvrige forutsetninger'!$C$57)))),0)</f>
        <v>0</v>
      </c>
      <c r="E14" s="1">
        <f ca="1">IFERROR(IF('1.2 Alternativ B'!F204&gt;120,15*'1.4 Øvrige forutsetninger'!$C$57+15*'1.4 Øvrige forutsetninger'!$C$58+30*'1.4 Øvrige forutsetninger'!$C$59+60*'1.4 Øvrige forutsetninger'!$C$60+MAXA(0,'1.2 Alternativ B'!F204-120)*'1.4 Øvrige forutsetninger'!$C$61,IF('1.2 Alternativ B'!F204&gt;60,15*'1.4 Øvrige forutsetninger'!$C$57+15*'1.4 Øvrige forutsetninger'!$C$58+30*'1.4 Øvrige forutsetninger'!$C$59+MAXA(0,'1.2 Alternativ B'!F204-60)*'1.4 Øvrige forutsetninger'!$C$60,IF('1.2 Alternativ B'!F204&gt;30,15*'1.4 Øvrige forutsetninger'!$C$57+15*'1.4 Øvrige forutsetninger'!$C$58+MAXA(0,'1.2 Alternativ B'!F204-30)*'1.4 Øvrige forutsetninger'!$C$59,IF('1.2 Alternativ B'!F204&gt;15,15*'1.4 Øvrige forutsetninger'!$C$57+MAXA(0,'1.2 Alternativ B'!F204-15)*'1.4 Øvrige forutsetninger'!$C$58,'1.2 Alternativ B'!F204*'1.4 Øvrige forutsetninger'!$C$57)))),0)</f>
        <v>0</v>
      </c>
      <c r="F14" s="1">
        <f ca="1">IFERROR(IF('1.2 Alternativ B'!G204&gt;120,15*'1.4 Øvrige forutsetninger'!$C$57+15*'1.4 Øvrige forutsetninger'!$C$58+30*'1.4 Øvrige forutsetninger'!$C$59+60*'1.4 Øvrige forutsetninger'!$C$60+MAXA(0,'1.2 Alternativ B'!G204-120)*'1.4 Øvrige forutsetninger'!$C$61,IF('1.2 Alternativ B'!G204&gt;60,15*'1.4 Øvrige forutsetninger'!$C$57+15*'1.4 Øvrige forutsetninger'!$C$58+30*'1.4 Øvrige forutsetninger'!$C$59+MAXA(0,'1.2 Alternativ B'!G204-60)*'1.4 Øvrige forutsetninger'!$C$60,IF('1.2 Alternativ B'!G204&gt;30,15*'1.4 Øvrige forutsetninger'!$C$57+15*'1.4 Øvrige forutsetninger'!$C$58+MAXA(0,'1.2 Alternativ B'!G204-30)*'1.4 Øvrige forutsetninger'!$C$59,IF('1.2 Alternativ B'!G204&gt;15,15*'1.4 Øvrige forutsetninger'!$C$57+MAXA(0,'1.2 Alternativ B'!G204-15)*'1.4 Øvrige forutsetninger'!$C$58,'1.2 Alternativ B'!G204*'1.4 Øvrige forutsetninger'!$C$57)))),0)</f>
        <v>0</v>
      </c>
      <c r="G14" s="1">
        <f ca="1">IFERROR(IF('1.2 Alternativ B'!H204&gt;120,15*'1.4 Øvrige forutsetninger'!$C$57+15*'1.4 Øvrige forutsetninger'!$C$58+30*'1.4 Øvrige forutsetninger'!$C$59+60*'1.4 Øvrige forutsetninger'!$C$60+MAXA(0,'1.2 Alternativ B'!H204-120)*'1.4 Øvrige forutsetninger'!$C$61,IF('1.2 Alternativ B'!H204&gt;60,15*'1.4 Øvrige forutsetninger'!$C$57+15*'1.4 Øvrige forutsetninger'!$C$58+30*'1.4 Øvrige forutsetninger'!$C$59+MAXA(0,'1.2 Alternativ B'!H204-60)*'1.4 Øvrige forutsetninger'!$C$60,IF('1.2 Alternativ B'!H204&gt;30,15*'1.4 Øvrige forutsetninger'!$C$57+15*'1.4 Øvrige forutsetninger'!$C$58+MAXA(0,'1.2 Alternativ B'!H204-30)*'1.4 Øvrige forutsetninger'!$C$59,IF('1.2 Alternativ B'!H204&gt;15,15*'1.4 Øvrige forutsetninger'!$C$57+MAXA(0,'1.2 Alternativ B'!H204-15)*'1.4 Øvrige forutsetninger'!$C$58,'1.2 Alternativ B'!H204*'1.4 Øvrige forutsetninger'!$C$57)))),0)</f>
        <v>0</v>
      </c>
      <c r="H14" s="1">
        <f ca="1">IFERROR(IF('1.2 Alternativ B'!I204&gt;120,15*'1.4 Øvrige forutsetninger'!$C$57+15*'1.4 Øvrige forutsetninger'!$C$58+30*'1.4 Øvrige forutsetninger'!$C$59+60*'1.4 Øvrige forutsetninger'!$C$60+MAXA(0,'1.2 Alternativ B'!I204-120)*'1.4 Øvrige forutsetninger'!$C$61,IF('1.2 Alternativ B'!I204&gt;60,15*'1.4 Øvrige forutsetninger'!$C$57+15*'1.4 Øvrige forutsetninger'!$C$58+30*'1.4 Øvrige forutsetninger'!$C$59+MAXA(0,'1.2 Alternativ B'!I204-60)*'1.4 Øvrige forutsetninger'!$C$60,IF('1.2 Alternativ B'!I204&gt;30,15*'1.4 Øvrige forutsetninger'!$C$57+15*'1.4 Øvrige forutsetninger'!$C$58+MAXA(0,'1.2 Alternativ B'!I204-30)*'1.4 Øvrige forutsetninger'!$C$59,IF('1.2 Alternativ B'!I204&gt;15,15*'1.4 Øvrige forutsetninger'!$C$57+MAXA(0,'1.2 Alternativ B'!I204-15)*'1.4 Øvrige forutsetninger'!$C$58,'1.2 Alternativ B'!I204*'1.4 Øvrige forutsetninger'!$C$57)))),0)</f>
        <v>0</v>
      </c>
      <c r="I14" s="1">
        <f ca="1">IFERROR(IF('1.2 Alternativ B'!J204&gt;120,15*'1.4 Øvrige forutsetninger'!$C$57+15*'1.4 Øvrige forutsetninger'!$C$58+30*'1.4 Øvrige forutsetninger'!$C$59+60*'1.4 Øvrige forutsetninger'!$C$60+MAXA(0,'1.2 Alternativ B'!J204-120)*'1.4 Øvrige forutsetninger'!$C$61,IF('1.2 Alternativ B'!J204&gt;60,15*'1.4 Øvrige forutsetninger'!$C$57+15*'1.4 Øvrige forutsetninger'!$C$58+30*'1.4 Øvrige forutsetninger'!$C$59+MAXA(0,'1.2 Alternativ B'!J204-60)*'1.4 Øvrige forutsetninger'!$C$60,IF('1.2 Alternativ B'!J204&gt;30,15*'1.4 Øvrige forutsetninger'!$C$57+15*'1.4 Øvrige forutsetninger'!$C$58+MAXA(0,'1.2 Alternativ B'!J204-30)*'1.4 Øvrige forutsetninger'!$C$59,IF('1.2 Alternativ B'!J204&gt;15,15*'1.4 Øvrige forutsetninger'!$C$57+MAXA(0,'1.2 Alternativ B'!J204-15)*'1.4 Øvrige forutsetninger'!$C$58,'1.2 Alternativ B'!J204*'1.4 Øvrige forutsetninger'!$C$57)))),0)</f>
        <v>0</v>
      </c>
      <c r="J14" s="1">
        <f ca="1">IFERROR(IF('1.2 Alternativ B'!K204&gt;120,15*'1.4 Øvrige forutsetninger'!$C$57+15*'1.4 Øvrige forutsetninger'!$C$58+30*'1.4 Øvrige forutsetninger'!$C$59+60*'1.4 Øvrige forutsetninger'!$C$60+MAXA(0,'1.2 Alternativ B'!K204-120)*'1.4 Øvrige forutsetninger'!$C$61,IF('1.2 Alternativ B'!K204&gt;60,15*'1.4 Øvrige forutsetninger'!$C$57+15*'1.4 Øvrige forutsetninger'!$C$58+30*'1.4 Øvrige forutsetninger'!$C$59+MAXA(0,'1.2 Alternativ B'!K204-60)*'1.4 Øvrige forutsetninger'!$C$60,IF('1.2 Alternativ B'!K204&gt;30,15*'1.4 Øvrige forutsetninger'!$C$57+15*'1.4 Øvrige forutsetninger'!$C$58+MAXA(0,'1.2 Alternativ B'!K204-30)*'1.4 Øvrige forutsetninger'!$C$59,IF('1.2 Alternativ B'!K204&gt;15,15*'1.4 Øvrige forutsetninger'!$C$57+MAXA(0,'1.2 Alternativ B'!K204-15)*'1.4 Øvrige forutsetninger'!$C$58,'1.2 Alternativ B'!K204*'1.4 Øvrige forutsetninger'!$C$57)))),0)</f>
        <v>0</v>
      </c>
      <c r="K14" s="1">
        <f ca="1">IFERROR(IF('1.2 Alternativ B'!L204&gt;120,15*'1.4 Øvrige forutsetninger'!$C$57+15*'1.4 Øvrige forutsetninger'!$C$58+30*'1.4 Øvrige forutsetninger'!$C$59+60*'1.4 Øvrige forutsetninger'!$C$60+MAXA(0,'1.2 Alternativ B'!L204-120)*'1.4 Øvrige forutsetninger'!$C$61,IF('1.2 Alternativ B'!L204&gt;60,15*'1.4 Øvrige forutsetninger'!$C$57+15*'1.4 Øvrige forutsetninger'!$C$58+30*'1.4 Øvrige forutsetninger'!$C$59+MAXA(0,'1.2 Alternativ B'!L204-60)*'1.4 Øvrige forutsetninger'!$C$60,IF('1.2 Alternativ B'!L204&gt;30,15*'1.4 Øvrige forutsetninger'!$C$57+15*'1.4 Øvrige forutsetninger'!$C$58+MAXA(0,'1.2 Alternativ B'!L204-30)*'1.4 Øvrige forutsetninger'!$C$59,IF('1.2 Alternativ B'!L204&gt;15,15*'1.4 Øvrige forutsetninger'!$C$57+MAXA(0,'1.2 Alternativ B'!L204-15)*'1.4 Øvrige forutsetninger'!$C$58,'1.2 Alternativ B'!L204*'1.4 Øvrige forutsetninger'!$C$57)))),0)</f>
        <v>0</v>
      </c>
      <c r="L14" s="1">
        <f ca="1">IFERROR(IF('1.2 Alternativ B'!M204&gt;120,15*'1.4 Øvrige forutsetninger'!$C$57+15*'1.4 Øvrige forutsetninger'!$C$58+30*'1.4 Øvrige forutsetninger'!$C$59+60*'1.4 Øvrige forutsetninger'!$C$60+MAXA(0,'1.2 Alternativ B'!M204-120)*'1.4 Øvrige forutsetninger'!$C$61,IF('1.2 Alternativ B'!M204&gt;60,15*'1.4 Øvrige forutsetninger'!$C$57+15*'1.4 Øvrige forutsetninger'!$C$58+30*'1.4 Øvrige forutsetninger'!$C$59+MAXA(0,'1.2 Alternativ B'!M204-60)*'1.4 Øvrige forutsetninger'!$C$60,IF('1.2 Alternativ B'!M204&gt;30,15*'1.4 Øvrige forutsetninger'!$C$57+15*'1.4 Øvrige forutsetninger'!$C$58+MAXA(0,'1.2 Alternativ B'!M204-30)*'1.4 Øvrige forutsetninger'!$C$59,IF('1.2 Alternativ B'!M204&gt;15,15*'1.4 Øvrige forutsetninger'!$C$57+MAXA(0,'1.2 Alternativ B'!M204-15)*'1.4 Øvrige forutsetninger'!$C$58,'1.2 Alternativ B'!M204*'1.4 Øvrige forutsetninger'!$C$57)))),0)</f>
        <v>0</v>
      </c>
      <c r="M14" s="1">
        <f ca="1">IFERROR(IF('1.2 Alternativ B'!N204&gt;120,15*'1.4 Øvrige forutsetninger'!$C$57+15*'1.4 Øvrige forutsetninger'!$C$58+30*'1.4 Øvrige forutsetninger'!$C$59+60*'1.4 Øvrige forutsetninger'!$C$60+MAXA(0,'1.2 Alternativ B'!N204-120)*'1.4 Øvrige forutsetninger'!$C$61,IF('1.2 Alternativ B'!N204&gt;60,15*'1.4 Øvrige forutsetninger'!$C$57+15*'1.4 Øvrige forutsetninger'!$C$58+30*'1.4 Øvrige forutsetninger'!$C$59+MAXA(0,'1.2 Alternativ B'!N204-60)*'1.4 Øvrige forutsetninger'!$C$60,IF('1.2 Alternativ B'!N204&gt;30,15*'1.4 Øvrige forutsetninger'!$C$57+15*'1.4 Øvrige forutsetninger'!$C$58+MAXA(0,'1.2 Alternativ B'!N204-30)*'1.4 Øvrige forutsetninger'!$C$59,IF('1.2 Alternativ B'!N204&gt;15,15*'1.4 Øvrige forutsetninger'!$C$57+MAXA(0,'1.2 Alternativ B'!N204-15)*'1.4 Øvrige forutsetninger'!$C$58,'1.2 Alternativ B'!N204*'1.4 Øvrige forutsetninger'!$C$57)))),0)</f>
        <v>0</v>
      </c>
      <c r="N14" s="1">
        <f ca="1">IFERROR(IF('1.2 Alternativ B'!O204&gt;120,15*'1.4 Øvrige forutsetninger'!$C$57+15*'1.4 Øvrige forutsetninger'!$C$58+30*'1.4 Øvrige forutsetninger'!$C$59+60*'1.4 Øvrige forutsetninger'!$C$60+MAXA(0,'1.2 Alternativ B'!O204-120)*'1.4 Øvrige forutsetninger'!$C$61,IF('1.2 Alternativ B'!O204&gt;60,15*'1.4 Øvrige forutsetninger'!$C$57+15*'1.4 Øvrige forutsetninger'!$C$58+30*'1.4 Øvrige forutsetninger'!$C$59+MAXA(0,'1.2 Alternativ B'!O204-60)*'1.4 Øvrige forutsetninger'!$C$60,IF('1.2 Alternativ B'!O204&gt;30,15*'1.4 Øvrige forutsetninger'!$C$57+15*'1.4 Øvrige forutsetninger'!$C$58+MAXA(0,'1.2 Alternativ B'!O204-30)*'1.4 Øvrige forutsetninger'!$C$59,IF('1.2 Alternativ B'!O204&gt;15,15*'1.4 Øvrige forutsetninger'!$C$57+MAXA(0,'1.2 Alternativ B'!O204-15)*'1.4 Øvrige forutsetninger'!$C$58,'1.2 Alternativ B'!O204*'1.4 Øvrige forutsetninger'!$C$57)))),0)</f>
        <v>0</v>
      </c>
      <c r="O14" s="1">
        <f ca="1">IFERROR(IF('1.2 Alternativ B'!P204&gt;120,15*'1.4 Øvrige forutsetninger'!$C$57+15*'1.4 Øvrige forutsetninger'!$C$58+30*'1.4 Øvrige forutsetninger'!$C$59+60*'1.4 Øvrige forutsetninger'!$C$60+MAXA(0,'1.2 Alternativ B'!P204-120)*'1.4 Øvrige forutsetninger'!$C$61,IF('1.2 Alternativ B'!P204&gt;60,15*'1.4 Øvrige forutsetninger'!$C$57+15*'1.4 Øvrige forutsetninger'!$C$58+30*'1.4 Øvrige forutsetninger'!$C$59+MAXA(0,'1.2 Alternativ B'!P204-60)*'1.4 Øvrige forutsetninger'!$C$60,IF('1.2 Alternativ B'!P204&gt;30,15*'1.4 Øvrige forutsetninger'!$C$57+15*'1.4 Øvrige forutsetninger'!$C$58+MAXA(0,'1.2 Alternativ B'!P204-30)*'1.4 Øvrige forutsetninger'!$C$59,IF('1.2 Alternativ B'!P204&gt;15,15*'1.4 Øvrige forutsetninger'!$C$57+MAXA(0,'1.2 Alternativ B'!P204-15)*'1.4 Øvrige forutsetninger'!$C$58,'1.2 Alternativ B'!P204*'1.4 Øvrige forutsetninger'!$C$57)))),0)</f>
        <v>0</v>
      </c>
      <c r="P14" s="1">
        <f ca="1">IFERROR(IF('1.2 Alternativ B'!Q204&gt;120,15*'1.4 Øvrige forutsetninger'!$C$57+15*'1.4 Øvrige forutsetninger'!$C$58+30*'1.4 Øvrige forutsetninger'!$C$59+60*'1.4 Øvrige forutsetninger'!$C$60+MAXA(0,'1.2 Alternativ B'!Q204-120)*'1.4 Øvrige forutsetninger'!$C$61,IF('1.2 Alternativ B'!Q204&gt;60,15*'1.4 Øvrige forutsetninger'!$C$57+15*'1.4 Øvrige forutsetninger'!$C$58+30*'1.4 Øvrige forutsetninger'!$C$59+MAXA(0,'1.2 Alternativ B'!Q204-60)*'1.4 Øvrige forutsetninger'!$C$60,IF('1.2 Alternativ B'!Q204&gt;30,15*'1.4 Øvrige forutsetninger'!$C$57+15*'1.4 Øvrige forutsetninger'!$C$58+MAXA(0,'1.2 Alternativ B'!Q204-30)*'1.4 Øvrige forutsetninger'!$C$59,IF('1.2 Alternativ B'!Q204&gt;15,15*'1.4 Øvrige forutsetninger'!$C$57+MAXA(0,'1.2 Alternativ B'!Q204-15)*'1.4 Øvrige forutsetninger'!$C$58,'1.2 Alternativ B'!Q204*'1.4 Øvrige forutsetninger'!$C$57)))),0)</f>
        <v>0</v>
      </c>
      <c r="Q14" s="1">
        <f ca="1">IFERROR(IF('1.2 Alternativ B'!R204&gt;120,15*'1.4 Øvrige forutsetninger'!$C$57+15*'1.4 Øvrige forutsetninger'!$C$58+30*'1.4 Øvrige forutsetninger'!$C$59+60*'1.4 Øvrige forutsetninger'!$C$60+MAXA(0,'1.2 Alternativ B'!R204-120)*'1.4 Øvrige forutsetninger'!$C$61,IF('1.2 Alternativ B'!R204&gt;60,15*'1.4 Øvrige forutsetninger'!$C$57+15*'1.4 Øvrige forutsetninger'!$C$58+30*'1.4 Øvrige forutsetninger'!$C$59+MAXA(0,'1.2 Alternativ B'!R204-60)*'1.4 Øvrige forutsetninger'!$C$60,IF('1.2 Alternativ B'!R204&gt;30,15*'1.4 Øvrige forutsetninger'!$C$57+15*'1.4 Øvrige forutsetninger'!$C$58+MAXA(0,'1.2 Alternativ B'!R204-30)*'1.4 Øvrige forutsetninger'!$C$59,IF('1.2 Alternativ B'!R204&gt;15,15*'1.4 Øvrige forutsetninger'!$C$57+MAXA(0,'1.2 Alternativ B'!R204-15)*'1.4 Øvrige forutsetninger'!$C$58,'1.2 Alternativ B'!R204*'1.4 Øvrige forutsetninger'!$C$57)))),0)</f>
        <v>0</v>
      </c>
      <c r="R14" s="1">
        <f ca="1">IFERROR(IF('1.2 Alternativ B'!S204&gt;120,15*'1.4 Øvrige forutsetninger'!$C$57+15*'1.4 Øvrige forutsetninger'!$C$58+30*'1.4 Øvrige forutsetninger'!$C$59+60*'1.4 Øvrige forutsetninger'!$C$60+MAXA(0,'1.2 Alternativ B'!S204-120)*'1.4 Øvrige forutsetninger'!$C$61,IF('1.2 Alternativ B'!S204&gt;60,15*'1.4 Øvrige forutsetninger'!$C$57+15*'1.4 Øvrige forutsetninger'!$C$58+30*'1.4 Øvrige forutsetninger'!$C$59+MAXA(0,'1.2 Alternativ B'!S204-60)*'1.4 Øvrige forutsetninger'!$C$60,IF('1.2 Alternativ B'!S204&gt;30,15*'1.4 Øvrige forutsetninger'!$C$57+15*'1.4 Øvrige forutsetninger'!$C$58+MAXA(0,'1.2 Alternativ B'!S204-30)*'1.4 Øvrige forutsetninger'!$C$59,IF('1.2 Alternativ B'!S204&gt;15,15*'1.4 Øvrige forutsetninger'!$C$57+MAXA(0,'1.2 Alternativ B'!S204-15)*'1.4 Øvrige forutsetninger'!$C$58,'1.2 Alternativ B'!S204*'1.4 Øvrige forutsetninger'!$C$57)))),0)</f>
        <v>0</v>
      </c>
      <c r="S14" s="1">
        <f ca="1">IFERROR(IF('1.2 Alternativ B'!T204&gt;120,15*'1.4 Øvrige forutsetninger'!$C$57+15*'1.4 Øvrige forutsetninger'!$C$58+30*'1.4 Øvrige forutsetninger'!$C$59+60*'1.4 Øvrige forutsetninger'!$C$60+MAXA(0,'1.2 Alternativ B'!T204-120)*'1.4 Øvrige forutsetninger'!$C$61,IF('1.2 Alternativ B'!T204&gt;60,15*'1.4 Øvrige forutsetninger'!$C$57+15*'1.4 Øvrige forutsetninger'!$C$58+30*'1.4 Øvrige forutsetninger'!$C$59+MAXA(0,'1.2 Alternativ B'!T204-60)*'1.4 Øvrige forutsetninger'!$C$60,IF('1.2 Alternativ B'!T204&gt;30,15*'1.4 Øvrige forutsetninger'!$C$57+15*'1.4 Øvrige forutsetninger'!$C$58+MAXA(0,'1.2 Alternativ B'!T204-30)*'1.4 Øvrige forutsetninger'!$C$59,IF('1.2 Alternativ B'!T204&gt;15,15*'1.4 Øvrige forutsetninger'!$C$57+MAXA(0,'1.2 Alternativ B'!T204-15)*'1.4 Øvrige forutsetninger'!$C$58,'1.2 Alternativ B'!T204*'1.4 Øvrige forutsetninger'!$C$57)))),0)</f>
        <v>0</v>
      </c>
      <c r="T14" s="1">
        <f ca="1">IFERROR(IF('1.2 Alternativ B'!U204&gt;120,15*'1.4 Øvrige forutsetninger'!$C$57+15*'1.4 Øvrige forutsetninger'!$C$58+30*'1.4 Øvrige forutsetninger'!$C$59+60*'1.4 Øvrige forutsetninger'!$C$60+MAXA(0,'1.2 Alternativ B'!U204-120)*'1.4 Øvrige forutsetninger'!$C$61,IF('1.2 Alternativ B'!U204&gt;60,15*'1.4 Øvrige forutsetninger'!$C$57+15*'1.4 Øvrige forutsetninger'!$C$58+30*'1.4 Øvrige forutsetninger'!$C$59+MAXA(0,'1.2 Alternativ B'!U204-60)*'1.4 Øvrige forutsetninger'!$C$60,IF('1.2 Alternativ B'!U204&gt;30,15*'1.4 Øvrige forutsetninger'!$C$57+15*'1.4 Øvrige forutsetninger'!$C$58+MAXA(0,'1.2 Alternativ B'!U204-30)*'1.4 Øvrige forutsetninger'!$C$59,IF('1.2 Alternativ B'!U204&gt;15,15*'1.4 Øvrige forutsetninger'!$C$57+MAXA(0,'1.2 Alternativ B'!U204-15)*'1.4 Øvrige forutsetninger'!$C$58,'1.2 Alternativ B'!U204*'1.4 Øvrige forutsetninger'!$C$57)))),0)</f>
        <v>0</v>
      </c>
      <c r="U14" s="1">
        <f ca="1">IFERROR(IF('1.2 Alternativ B'!V204&gt;120,15*'1.4 Øvrige forutsetninger'!$C$57+15*'1.4 Øvrige forutsetninger'!$C$58+30*'1.4 Øvrige forutsetninger'!$C$59+60*'1.4 Øvrige forutsetninger'!$C$60+MAXA(0,'1.2 Alternativ B'!V204-120)*'1.4 Øvrige forutsetninger'!$C$61,IF('1.2 Alternativ B'!V204&gt;60,15*'1.4 Øvrige forutsetninger'!$C$57+15*'1.4 Øvrige forutsetninger'!$C$58+30*'1.4 Øvrige forutsetninger'!$C$59+MAXA(0,'1.2 Alternativ B'!V204-60)*'1.4 Øvrige forutsetninger'!$C$60,IF('1.2 Alternativ B'!V204&gt;30,15*'1.4 Øvrige forutsetninger'!$C$57+15*'1.4 Øvrige forutsetninger'!$C$58+MAXA(0,'1.2 Alternativ B'!V204-30)*'1.4 Øvrige forutsetninger'!$C$59,IF('1.2 Alternativ B'!V204&gt;15,15*'1.4 Øvrige forutsetninger'!$C$57+MAXA(0,'1.2 Alternativ B'!V204-15)*'1.4 Øvrige forutsetninger'!$C$58,'1.2 Alternativ B'!V204*'1.4 Øvrige forutsetninger'!$C$57)))),0)</f>
        <v>0</v>
      </c>
      <c r="V14" s="1">
        <f ca="1">IFERROR(IF('1.2 Alternativ B'!W204&gt;120,15*'1.4 Øvrige forutsetninger'!$C$57+15*'1.4 Øvrige forutsetninger'!$C$58+30*'1.4 Øvrige forutsetninger'!$C$59+60*'1.4 Øvrige forutsetninger'!$C$60+MAXA(0,'1.2 Alternativ B'!W204-120)*'1.4 Øvrige forutsetninger'!$C$61,IF('1.2 Alternativ B'!W204&gt;60,15*'1.4 Øvrige forutsetninger'!$C$57+15*'1.4 Øvrige forutsetninger'!$C$58+30*'1.4 Øvrige forutsetninger'!$C$59+MAXA(0,'1.2 Alternativ B'!W204-60)*'1.4 Øvrige forutsetninger'!$C$60,IF('1.2 Alternativ B'!W204&gt;30,15*'1.4 Øvrige forutsetninger'!$C$57+15*'1.4 Øvrige forutsetninger'!$C$58+MAXA(0,'1.2 Alternativ B'!W204-30)*'1.4 Øvrige forutsetninger'!$C$59,IF('1.2 Alternativ B'!W204&gt;15,15*'1.4 Øvrige forutsetninger'!$C$57+MAXA(0,'1.2 Alternativ B'!W204-15)*'1.4 Øvrige forutsetninger'!$C$58,'1.2 Alternativ B'!W204*'1.4 Øvrige forutsetninger'!$C$57)))),0)</f>
        <v>0</v>
      </c>
      <c r="W14" s="1">
        <f ca="1">IFERROR(IF('1.2 Alternativ B'!X204&gt;120,15*'1.4 Øvrige forutsetninger'!$C$57+15*'1.4 Øvrige forutsetninger'!$C$58+30*'1.4 Øvrige forutsetninger'!$C$59+60*'1.4 Øvrige forutsetninger'!$C$60+MAXA(0,'1.2 Alternativ B'!X204-120)*'1.4 Øvrige forutsetninger'!$C$61,IF('1.2 Alternativ B'!X204&gt;60,15*'1.4 Øvrige forutsetninger'!$C$57+15*'1.4 Øvrige forutsetninger'!$C$58+30*'1.4 Øvrige forutsetninger'!$C$59+MAXA(0,'1.2 Alternativ B'!X204-60)*'1.4 Øvrige forutsetninger'!$C$60,IF('1.2 Alternativ B'!X204&gt;30,15*'1.4 Øvrige forutsetninger'!$C$57+15*'1.4 Øvrige forutsetninger'!$C$58+MAXA(0,'1.2 Alternativ B'!X204-30)*'1.4 Øvrige forutsetninger'!$C$59,IF('1.2 Alternativ B'!X204&gt;15,15*'1.4 Øvrige forutsetninger'!$C$57+MAXA(0,'1.2 Alternativ B'!X204-15)*'1.4 Øvrige forutsetninger'!$C$58,'1.2 Alternativ B'!X204*'1.4 Øvrige forutsetninger'!$C$57)))),0)</f>
        <v>0</v>
      </c>
      <c r="X14" s="1">
        <f ca="1">IFERROR(IF('1.2 Alternativ B'!Y204&gt;120,15*'1.4 Øvrige forutsetninger'!$C$57+15*'1.4 Øvrige forutsetninger'!$C$58+30*'1.4 Øvrige forutsetninger'!$C$59+60*'1.4 Øvrige forutsetninger'!$C$60+MAXA(0,'1.2 Alternativ B'!Y204-120)*'1.4 Øvrige forutsetninger'!$C$61,IF('1.2 Alternativ B'!Y204&gt;60,15*'1.4 Øvrige forutsetninger'!$C$57+15*'1.4 Øvrige forutsetninger'!$C$58+30*'1.4 Øvrige forutsetninger'!$C$59+MAXA(0,'1.2 Alternativ B'!Y204-60)*'1.4 Øvrige forutsetninger'!$C$60,IF('1.2 Alternativ B'!Y204&gt;30,15*'1.4 Øvrige forutsetninger'!$C$57+15*'1.4 Øvrige forutsetninger'!$C$58+MAXA(0,'1.2 Alternativ B'!Y204-30)*'1.4 Øvrige forutsetninger'!$C$59,IF('1.2 Alternativ B'!Y204&gt;15,15*'1.4 Øvrige forutsetninger'!$C$57+MAXA(0,'1.2 Alternativ B'!Y204-15)*'1.4 Øvrige forutsetninger'!$C$58,'1.2 Alternativ B'!Y204*'1.4 Øvrige forutsetninger'!$C$57)))),0)</f>
        <v>0</v>
      </c>
      <c r="Y14" s="1">
        <f ca="1">IFERROR(IF('1.2 Alternativ B'!Z204&gt;120,15*'1.4 Øvrige forutsetninger'!$C$57+15*'1.4 Øvrige forutsetninger'!$C$58+30*'1.4 Øvrige forutsetninger'!$C$59+60*'1.4 Øvrige forutsetninger'!$C$60+MAXA(0,'1.2 Alternativ B'!Z204-120)*'1.4 Øvrige forutsetninger'!$C$61,IF('1.2 Alternativ B'!Z204&gt;60,15*'1.4 Øvrige forutsetninger'!$C$57+15*'1.4 Øvrige forutsetninger'!$C$58+30*'1.4 Øvrige forutsetninger'!$C$59+MAXA(0,'1.2 Alternativ B'!Z204-60)*'1.4 Øvrige forutsetninger'!$C$60,IF('1.2 Alternativ B'!Z204&gt;30,15*'1.4 Øvrige forutsetninger'!$C$57+15*'1.4 Øvrige forutsetninger'!$C$58+MAXA(0,'1.2 Alternativ B'!Z204-30)*'1.4 Øvrige forutsetninger'!$C$59,IF('1.2 Alternativ B'!Z204&gt;15,15*'1.4 Øvrige forutsetninger'!$C$57+MAXA(0,'1.2 Alternativ B'!Z204-15)*'1.4 Øvrige forutsetninger'!$C$58,'1.2 Alternativ B'!Z204*'1.4 Øvrige forutsetninger'!$C$57)))),0)</f>
        <v>0</v>
      </c>
      <c r="Z14" s="1">
        <f ca="1">IFERROR(IF('1.2 Alternativ B'!AA204&gt;120,15*'1.4 Øvrige forutsetninger'!$C$57+15*'1.4 Øvrige forutsetninger'!$C$58+30*'1.4 Øvrige forutsetninger'!$C$59+60*'1.4 Øvrige forutsetninger'!$C$60+MAXA(0,'1.2 Alternativ B'!AA204-120)*'1.4 Øvrige forutsetninger'!$C$61,IF('1.2 Alternativ B'!AA204&gt;60,15*'1.4 Øvrige forutsetninger'!$C$57+15*'1.4 Øvrige forutsetninger'!$C$58+30*'1.4 Øvrige forutsetninger'!$C$59+MAXA(0,'1.2 Alternativ B'!AA204-60)*'1.4 Øvrige forutsetninger'!$C$60,IF('1.2 Alternativ B'!AA204&gt;30,15*'1.4 Øvrige forutsetninger'!$C$57+15*'1.4 Øvrige forutsetninger'!$C$58+MAXA(0,'1.2 Alternativ B'!AA204-30)*'1.4 Øvrige forutsetninger'!$C$59,IF('1.2 Alternativ B'!AA204&gt;15,15*'1.4 Øvrige forutsetninger'!$C$57+MAXA(0,'1.2 Alternativ B'!AA204-15)*'1.4 Øvrige forutsetninger'!$C$58,'1.2 Alternativ B'!AA204*'1.4 Øvrige forutsetninger'!$C$57)))),0)</f>
        <v>0</v>
      </c>
      <c r="AA14" s="1">
        <f ca="1">IFERROR(IF('1.2 Alternativ B'!AB204&gt;120,15*'1.4 Øvrige forutsetninger'!$C$57+15*'1.4 Øvrige forutsetninger'!$C$58+30*'1.4 Øvrige forutsetninger'!$C$59+60*'1.4 Øvrige forutsetninger'!$C$60+MAXA(0,'1.2 Alternativ B'!AB204-120)*'1.4 Øvrige forutsetninger'!$C$61,IF('1.2 Alternativ B'!AB204&gt;60,15*'1.4 Øvrige forutsetninger'!$C$57+15*'1.4 Øvrige forutsetninger'!$C$58+30*'1.4 Øvrige forutsetninger'!$C$59+MAXA(0,'1.2 Alternativ B'!AB204-60)*'1.4 Øvrige forutsetninger'!$C$60,IF('1.2 Alternativ B'!AB204&gt;30,15*'1.4 Øvrige forutsetninger'!$C$57+15*'1.4 Øvrige forutsetninger'!$C$58+MAXA(0,'1.2 Alternativ B'!AB204-30)*'1.4 Øvrige forutsetninger'!$C$59,IF('1.2 Alternativ B'!AB204&gt;15,15*'1.4 Øvrige forutsetninger'!$C$57+MAXA(0,'1.2 Alternativ B'!AB204-15)*'1.4 Øvrige forutsetninger'!$C$58,'1.2 Alternativ B'!AB204*'1.4 Øvrige forutsetninger'!$C$57)))),0)</f>
        <v>0</v>
      </c>
      <c r="AB14" s="1">
        <f ca="1">IFERROR(IF('1.2 Alternativ B'!AC204&gt;120,15*'1.4 Øvrige forutsetninger'!$C$57+15*'1.4 Øvrige forutsetninger'!$C$58+30*'1.4 Øvrige forutsetninger'!$C$59+60*'1.4 Øvrige forutsetninger'!$C$60+MAXA(0,'1.2 Alternativ B'!AC204-120)*'1.4 Øvrige forutsetninger'!$C$61,IF('1.2 Alternativ B'!AC204&gt;60,15*'1.4 Øvrige forutsetninger'!$C$57+15*'1.4 Øvrige forutsetninger'!$C$58+30*'1.4 Øvrige forutsetninger'!$C$59+MAXA(0,'1.2 Alternativ B'!AC204-60)*'1.4 Øvrige forutsetninger'!$C$60,IF('1.2 Alternativ B'!AC204&gt;30,15*'1.4 Øvrige forutsetninger'!$C$57+15*'1.4 Øvrige forutsetninger'!$C$58+MAXA(0,'1.2 Alternativ B'!AC204-30)*'1.4 Øvrige forutsetninger'!$C$59,IF('1.2 Alternativ B'!AC204&gt;15,15*'1.4 Øvrige forutsetninger'!$C$57+MAXA(0,'1.2 Alternativ B'!AC204-15)*'1.4 Øvrige forutsetninger'!$C$58,'1.2 Alternativ B'!AC204*'1.4 Øvrige forutsetninger'!$C$57)))),0)</f>
        <v>0</v>
      </c>
      <c r="AC14" s="1">
        <f ca="1">IFERROR(IF('1.2 Alternativ B'!AD204&gt;120,15*'1.4 Øvrige forutsetninger'!$C$57+15*'1.4 Øvrige forutsetninger'!$C$58+30*'1.4 Øvrige forutsetninger'!$C$59+60*'1.4 Øvrige forutsetninger'!$C$60+MAXA(0,'1.2 Alternativ B'!AD204-120)*'1.4 Øvrige forutsetninger'!$C$61,IF('1.2 Alternativ B'!AD204&gt;60,15*'1.4 Øvrige forutsetninger'!$C$57+15*'1.4 Øvrige forutsetninger'!$C$58+30*'1.4 Øvrige forutsetninger'!$C$59+MAXA(0,'1.2 Alternativ B'!AD204-60)*'1.4 Øvrige forutsetninger'!$C$60,IF('1.2 Alternativ B'!AD204&gt;30,15*'1.4 Øvrige forutsetninger'!$C$57+15*'1.4 Øvrige forutsetninger'!$C$58+MAXA(0,'1.2 Alternativ B'!AD204-30)*'1.4 Øvrige forutsetninger'!$C$59,IF('1.2 Alternativ B'!AD204&gt;15,15*'1.4 Øvrige forutsetninger'!$C$57+MAXA(0,'1.2 Alternativ B'!AD204-15)*'1.4 Øvrige forutsetninger'!$C$58,'1.2 Alternativ B'!AD204*'1.4 Øvrige forutsetninger'!$C$57)))),0)</f>
        <v>0</v>
      </c>
      <c r="AD14" s="1">
        <f ca="1">IFERROR(IF('1.2 Alternativ B'!AE204&gt;120,15*'1.4 Øvrige forutsetninger'!$C$57+15*'1.4 Øvrige forutsetninger'!$C$58+30*'1.4 Øvrige forutsetninger'!$C$59+60*'1.4 Øvrige forutsetninger'!$C$60+MAXA(0,'1.2 Alternativ B'!AE204-120)*'1.4 Øvrige forutsetninger'!$C$61,IF('1.2 Alternativ B'!AE204&gt;60,15*'1.4 Øvrige forutsetninger'!$C$57+15*'1.4 Øvrige forutsetninger'!$C$58+30*'1.4 Øvrige forutsetninger'!$C$59+MAXA(0,'1.2 Alternativ B'!AE204-60)*'1.4 Øvrige forutsetninger'!$C$60,IF('1.2 Alternativ B'!AE204&gt;30,15*'1.4 Øvrige forutsetninger'!$C$57+15*'1.4 Øvrige forutsetninger'!$C$58+MAXA(0,'1.2 Alternativ B'!AE204-30)*'1.4 Øvrige forutsetninger'!$C$59,IF('1.2 Alternativ B'!AE204&gt;15,15*'1.4 Øvrige forutsetninger'!$C$57+MAXA(0,'1.2 Alternativ B'!AE204-15)*'1.4 Øvrige forutsetninger'!$C$58,'1.2 Alternativ B'!AE204*'1.4 Øvrige forutsetninger'!$C$57)))),0)</f>
        <v>0</v>
      </c>
      <c r="AE14" s="1">
        <f ca="1">IFERROR(IF('1.2 Alternativ B'!AF204&gt;120,15*'1.4 Øvrige forutsetninger'!$C$57+15*'1.4 Øvrige forutsetninger'!$C$58+30*'1.4 Øvrige forutsetninger'!$C$59+60*'1.4 Øvrige forutsetninger'!$C$60+MAXA(0,'1.2 Alternativ B'!AF204-120)*'1.4 Øvrige forutsetninger'!$C$61,IF('1.2 Alternativ B'!AF204&gt;60,15*'1.4 Øvrige forutsetninger'!$C$57+15*'1.4 Øvrige forutsetninger'!$C$58+30*'1.4 Øvrige forutsetninger'!$C$59+MAXA(0,'1.2 Alternativ B'!AF204-60)*'1.4 Øvrige forutsetninger'!$C$60,IF('1.2 Alternativ B'!AF204&gt;30,15*'1.4 Øvrige forutsetninger'!$C$57+15*'1.4 Øvrige forutsetninger'!$C$58+MAXA(0,'1.2 Alternativ B'!AF204-30)*'1.4 Øvrige forutsetninger'!$C$59,IF('1.2 Alternativ B'!AF204&gt;15,15*'1.4 Øvrige forutsetninger'!$C$57+MAXA(0,'1.2 Alternativ B'!AF204-15)*'1.4 Øvrige forutsetninger'!$C$58,'1.2 Alternativ B'!AF204*'1.4 Øvrige forutsetninger'!$C$57)))),0)</f>
        <v>0</v>
      </c>
      <c r="AF14" s="1">
        <f ca="1">IFERROR(IF('1.2 Alternativ B'!AG204&gt;120,15*'1.4 Øvrige forutsetninger'!$C$57+15*'1.4 Øvrige forutsetninger'!$C$58+30*'1.4 Øvrige forutsetninger'!$C$59+60*'1.4 Øvrige forutsetninger'!$C$60+MAXA(0,'1.2 Alternativ B'!AG204-120)*'1.4 Øvrige forutsetninger'!$C$61,IF('1.2 Alternativ B'!AG204&gt;60,15*'1.4 Øvrige forutsetninger'!$C$57+15*'1.4 Øvrige forutsetninger'!$C$58+30*'1.4 Øvrige forutsetninger'!$C$59+MAXA(0,'1.2 Alternativ B'!AG204-60)*'1.4 Øvrige forutsetninger'!$C$60,IF('1.2 Alternativ B'!AG204&gt;30,15*'1.4 Øvrige forutsetninger'!$C$57+15*'1.4 Øvrige forutsetninger'!$C$58+MAXA(0,'1.2 Alternativ B'!AG204-30)*'1.4 Øvrige forutsetninger'!$C$59,IF('1.2 Alternativ B'!AG204&gt;15,15*'1.4 Øvrige forutsetninger'!$C$57+MAXA(0,'1.2 Alternativ B'!AG204-15)*'1.4 Øvrige forutsetninger'!$C$58,'1.2 Alternativ B'!AG204*'1.4 Øvrige forutsetninger'!$C$57)))),0)</f>
        <v>0</v>
      </c>
    </row>
    <row r="15" spans="2:32" x14ac:dyDescent="0.2">
      <c r="B15" s="1" t="str">
        <f ca="1">IF(OFFSET('1.2 Alternativ B'!$E$19,0,ROW()-ROW($B$12))&gt;0,OFFSET('1.2 Alternativ B'!$E$19,0,ROW()-ROW($B$12)),"")</f>
        <v/>
      </c>
      <c r="C15" s="1">
        <f ca="1">IFERROR(IF('1.2 Alternativ B'!D205&gt;120,15*'1.4 Øvrige forutsetninger'!$C$57+15*'1.4 Øvrige forutsetninger'!$C$58+30*'1.4 Øvrige forutsetninger'!$C$59+60*'1.4 Øvrige forutsetninger'!$C$60+MAXA(0,'1.2 Alternativ B'!D205-120)*'1.4 Øvrige forutsetninger'!$C$61,IF('1.2 Alternativ B'!D205&gt;60,15*'1.4 Øvrige forutsetninger'!$C$57+15*'1.4 Øvrige forutsetninger'!$C$58+30*'1.4 Øvrige forutsetninger'!$C$59+MAXA(0,'1.2 Alternativ B'!D205-60)*'1.4 Øvrige forutsetninger'!$C$60,IF('1.2 Alternativ B'!D205&gt;30,15*'1.4 Øvrige forutsetninger'!$C$57+15*'1.4 Øvrige forutsetninger'!$C$58+MAXA(0,'1.2 Alternativ B'!D205-30)*'1.4 Øvrige forutsetninger'!$C$59,IF('1.2 Alternativ B'!D205&gt;15,15*'1.4 Øvrige forutsetninger'!$C$57+MAXA(0,'1.2 Alternativ B'!D205-15)*'1.4 Øvrige forutsetninger'!$C$58,'1.2 Alternativ B'!D205*'1.4 Øvrige forutsetninger'!$C$57)))),0)</f>
        <v>0</v>
      </c>
      <c r="D15" s="1">
        <f ca="1">IFERROR(IF('1.2 Alternativ B'!E205&gt;120,15*'1.4 Øvrige forutsetninger'!$C$57+15*'1.4 Øvrige forutsetninger'!$C$58+30*'1.4 Øvrige forutsetninger'!$C$59+60*'1.4 Øvrige forutsetninger'!$C$60+MAXA(0,'1.2 Alternativ B'!E205-120)*'1.4 Øvrige forutsetninger'!$C$61,IF('1.2 Alternativ B'!E205&gt;60,15*'1.4 Øvrige forutsetninger'!$C$57+15*'1.4 Øvrige forutsetninger'!$C$58+30*'1.4 Øvrige forutsetninger'!$C$59+MAXA(0,'1.2 Alternativ B'!E205-60)*'1.4 Øvrige forutsetninger'!$C$60,IF('1.2 Alternativ B'!E205&gt;30,15*'1.4 Øvrige forutsetninger'!$C$57+15*'1.4 Øvrige forutsetninger'!$C$58+MAXA(0,'1.2 Alternativ B'!E205-30)*'1.4 Øvrige forutsetninger'!$C$59,IF('1.2 Alternativ B'!E205&gt;15,15*'1.4 Øvrige forutsetninger'!$C$57+MAXA(0,'1.2 Alternativ B'!E205-15)*'1.4 Øvrige forutsetninger'!$C$58,'1.2 Alternativ B'!E205*'1.4 Øvrige forutsetninger'!$C$57)))),0)</f>
        <v>0</v>
      </c>
      <c r="E15" s="1">
        <f ca="1">IFERROR(IF('1.2 Alternativ B'!F205&gt;120,15*'1.4 Øvrige forutsetninger'!$C$57+15*'1.4 Øvrige forutsetninger'!$C$58+30*'1.4 Øvrige forutsetninger'!$C$59+60*'1.4 Øvrige forutsetninger'!$C$60+MAXA(0,'1.2 Alternativ B'!F205-120)*'1.4 Øvrige forutsetninger'!$C$61,IF('1.2 Alternativ B'!F205&gt;60,15*'1.4 Øvrige forutsetninger'!$C$57+15*'1.4 Øvrige forutsetninger'!$C$58+30*'1.4 Øvrige forutsetninger'!$C$59+MAXA(0,'1.2 Alternativ B'!F205-60)*'1.4 Øvrige forutsetninger'!$C$60,IF('1.2 Alternativ B'!F205&gt;30,15*'1.4 Øvrige forutsetninger'!$C$57+15*'1.4 Øvrige forutsetninger'!$C$58+MAXA(0,'1.2 Alternativ B'!F205-30)*'1.4 Øvrige forutsetninger'!$C$59,IF('1.2 Alternativ B'!F205&gt;15,15*'1.4 Øvrige forutsetninger'!$C$57+MAXA(0,'1.2 Alternativ B'!F205-15)*'1.4 Øvrige forutsetninger'!$C$58,'1.2 Alternativ B'!F205*'1.4 Øvrige forutsetninger'!$C$57)))),0)</f>
        <v>0</v>
      </c>
      <c r="F15" s="1">
        <f ca="1">IFERROR(IF('1.2 Alternativ B'!G205&gt;120,15*'1.4 Øvrige forutsetninger'!$C$57+15*'1.4 Øvrige forutsetninger'!$C$58+30*'1.4 Øvrige forutsetninger'!$C$59+60*'1.4 Øvrige forutsetninger'!$C$60+MAXA(0,'1.2 Alternativ B'!G205-120)*'1.4 Øvrige forutsetninger'!$C$61,IF('1.2 Alternativ B'!G205&gt;60,15*'1.4 Øvrige forutsetninger'!$C$57+15*'1.4 Øvrige forutsetninger'!$C$58+30*'1.4 Øvrige forutsetninger'!$C$59+MAXA(0,'1.2 Alternativ B'!G205-60)*'1.4 Øvrige forutsetninger'!$C$60,IF('1.2 Alternativ B'!G205&gt;30,15*'1.4 Øvrige forutsetninger'!$C$57+15*'1.4 Øvrige forutsetninger'!$C$58+MAXA(0,'1.2 Alternativ B'!G205-30)*'1.4 Øvrige forutsetninger'!$C$59,IF('1.2 Alternativ B'!G205&gt;15,15*'1.4 Øvrige forutsetninger'!$C$57+MAXA(0,'1.2 Alternativ B'!G205-15)*'1.4 Øvrige forutsetninger'!$C$58,'1.2 Alternativ B'!G205*'1.4 Øvrige forutsetninger'!$C$57)))),0)</f>
        <v>0</v>
      </c>
      <c r="G15" s="1">
        <f ca="1">IFERROR(IF('1.2 Alternativ B'!H205&gt;120,15*'1.4 Øvrige forutsetninger'!$C$57+15*'1.4 Øvrige forutsetninger'!$C$58+30*'1.4 Øvrige forutsetninger'!$C$59+60*'1.4 Øvrige forutsetninger'!$C$60+MAXA(0,'1.2 Alternativ B'!H205-120)*'1.4 Øvrige forutsetninger'!$C$61,IF('1.2 Alternativ B'!H205&gt;60,15*'1.4 Øvrige forutsetninger'!$C$57+15*'1.4 Øvrige forutsetninger'!$C$58+30*'1.4 Øvrige forutsetninger'!$C$59+MAXA(0,'1.2 Alternativ B'!H205-60)*'1.4 Øvrige forutsetninger'!$C$60,IF('1.2 Alternativ B'!H205&gt;30,15*'1.4 Øvrige forutsetninger'!$C$57+15*'1.4 Øvrige forutsetninger'!$C$58+MAXA(0,'1.2 Alternativ B'!H205-30)*'1.4 Øvrige forutsetninger'!$C$59,IF('1.2 Alternativ B'!H205&gt;15,15*'1.4 Øvrige forutsetninger'!$C$57+MAXA(0,'1.2 Alternativ B'!H205-15)*'1.4 Øvrige forutsetninger'!$C$58,'1.2 Alternativ B'!H205*'1.4 Øvrige forutsetninger'!$C$57)))),0)</f>
        <v>0</v>
      </c>
      <c r="H15" s="1">
        <f ca="1">IFERROR(IF('1.2 Alternativ B'!I205&gt;120,15*'1.4 Øvrige forutsetninger'!$C$57+15*'1.4 Øvrige forutsetninger'!$C$58+30*'1.4 Øvrige forutsetninger'!$C$59+60*'1.4 Øvrige forutsetninger'!$C$60+MAXA(0,'1.2 Alternativ B'!I205-120)*'1.4 Øvrige forutsetninger'!$C$61,IF('1.2 Alternativ B'!I205&gt;60,15*'1.4 Øvrige forutsetninger'!$C$57+15*'1.4 Øvrige forutsetninger'!$C$58+30*'1.4 Øvrige forutsetninger'!$C$59+MAXA(0,'1.2 Alternativ B'!I205-60)*'1.4 Øvrige forutsetninger'!$C$60,IF('1.2 Alternativ B'!I205&gt;30,15*'1.4 Øvrige forutsetninger'!$C$57+15*'1.4 Øvrige forutsetninger'!$C$58+MAXA(0,'1.2 Alternativ B'!I205-30)*'1.4 Øvrige forutsetninger'!$C$59,IF('1.2 Alternativ B'!I205&gt;15,15*'1.4 Øvrige forutsetninger'!$C$57+MAXA(0,'1.2 Alternativ B'!I205-15)*'1.4 Øvrige forutsetninger'!$C$58,'1.2 Alternativ B'!I205*'1.4 Øvrige forutsetninger'!$C$57)))),0)</f>
        <v>0</v>
      </c>
      <c r="I15" s="1">
        <f ca="1">IFERROR(IF('1.2 Alternativ B'!J205&gt;120,15*'1.4 Øvrige forutsetninger'!$C$57+15*'1.4 Øvrige forutsetninger'!$C$58+30*'1.4 Øvrige forutsetninger'!$C$59+60*'1.4 Øvrige forutsetninger'!$C$60+MAXA(0,'1.2 Alternativ B'!J205-120)*'1.4 Øvrige forutsetninger'!$C$61,IF('1.2 Alternativ B'!J205&gt;60,15*'1.4 Øvrige forutsetninger'!$C$57+15*'1.4 Øvrige forutsetninger'!$C$58+30*'1.4 Øvrige forutsetninger'!$C$59+MAXA(0,'1.2 Alternativ B'!J205-60)*'1.4 Øvrige forutsetninger'!$C$60,IF('1.2 Alternativ B'!J205&gt;30,15*'1.4 Øvrige forutsetninger'!$C$57+15*'1.4 Øvrige forutsetninger'!$C$58+MAXA(0,'1.2 Alternativ B'!J205-30)*'1.4 Øvrige forutsetninger'!$C$59,IF('1.2 Alternativ B'!J205&gt;15,15*'1.4 Øvrige forutsetninger'!$C$57+MAXA(0,'1.2 Alternativ B'!J205-15)*'1.4 Øvrige forutsetninger'!$C$58,'1.2 Alternativ B'!J205*'1.4 Øvrige forutsetninger'!$C$57)))),0)</f>
        <v>0</v>
      </c>
      <c r="J15" s="1">
        <f ca="1">IFERROR(IF('1.2 Alternativ B'!K205&gt;120,15*'1.4 Øvrige forutsetninger'!$C$57+15*'1.4 Øvrige forutsetninger'!$C$58+30*'1.4 Øvrige forutsetninger'!$C$59+60*'1.4 Øvrige forutsetninger'!$C$60+MAXA(0,'1.2 Alternativ B'!K205-120)*'1.4 Øvrige forutsetninger'!$C$61,IF('1.2 Alternativ B'!K205&gt;60,15*'1.4 Øvrige forutsetninger'!$C$57+15*'1.4 Øvrige forutsetninger'!$C$58+30*'1.4 Øvrige forutsetninger'!$C$59+MAXA(0,'1.2 Alternativ B'!K205-60)*'1.4 Øvrige forutsetninger'!$C$60,IF('1.2 Alternativ B'!K205&gt;30,15*'1.4 Øvrige forutsetninger'!$C$57+15*'1.4 Øvrige forutsetninger'!$C$58+MAXA(0,'1.2 Alternativ B'!K205-30)*'1.4 Øvrige forutsetninger'!$C$59,IF('1.2 Alternativ B'!K205&gt;15,15*'1.4 Øvrige forutsetninger'!$C$57+MAXA(0,'1.2 Alternativ B'!K205-15)*'1.4 Øvrige forutsetninger'!$C$58,'1.2 Alternativ B'!K205*'1.4 Øvrige forutsetninger'!$C$57)))),0)</f>
        <v>0</v>
      </c>
      <c r="K15" s="1">
        <f ca="1">IFERROR(IF('1.2 Alternativ B'!L205&gt;120,15*'1.4 Øvrige forutsetninger'!$C$57+15*'1.4 Øvrige forutsetninger'!$C$58+30*'1.4 Øvrige forutsetninger'!$C$59+60*'1.4 Øvrige forutsetninger'!$C$60+MAXA(0,'1.2 Alternativ B'!L205-120)*'1.4 Øvrige forutsetninger'!$C$61,IF('1.2 Alternativ B'!L205&gt;60,15*'1.4 Øvrige forutsetninger'!$C$57+15*'1.4 Øvrige forutsetninger'!$C$58+30*'1.4 Øvrige forutsetninger'!$C$59+MAXA(0,'1.2 Alternativ B'!L205-60)*'1.4 Øvrige forutsetninger'!$C$60,IF('1.2 Alternativ B'!L205&gt;30,15*'1.4 Øvrige forutsetninger'!$C$57+15*'1.4 Øvrige forutsetninger'!$C$58+MAXA(0,'1.2 Alternativ B'!L205-30)*'1.4 Øvrige forutsetninger'!$C$59,IF('1.2 Alternativ B'!L205&gt;15,15*'1.4 Øvrige forutsetninger'!$C$57+MAXA(0,'1.2 Alternativ B'!L205-15)*'1.4 Øvrige forutsetninger'!$C$58,'1.2 Alternativ B'!L205*'1.4 Øvrige forutsetninger'!$C$57)))),0)</f>
        <v>0</v>
      </c>
      <c r="L15" s="1">
        <f ca="1">IFERROR(IF('1.2 Alternativ B'!M205&gt;120,15*'1.4 Øvrige forutsetninger'!$C$57+15*'1.4 Øvrige forutsetninger'!$C$58+30*'1.4 Øvrige forutsetninger'!$C$59+60*'1.4 Øvrige forutsetninger'!$C$60+MAXA(0,'1.2 Alternativ B'!M205-120)*'1.4 Øvrige forutsetninger'!$C$61,IF('1.2 Alternativ B'!M205&gt;60,15*'1.4 Øvrige forutsetninger'!$C$57+15*'1.4 Øvrige forutsetninger'!$C$58+30*'1.4 Øvrige forutsetninger'!$C$59+MAXA(0,'1.2 Alternativ B'!M205-60)*'1.4 Øvrige forutsetninger'!$C$60,IF('1.2 Alternativ B'!M205&gt;30,15*'1.4 Øvrige forutsetninger'!$C$57+15*'1.4 Øvrige forutsetninger'!$C$58+MAXA(0,'1.2 Alternativ B'!M205-30)*'1.4 Øvrige forutsetninger'!$C$59,IF('1.2 Alternativ B'!M205&gt;15,15*'1.4 Øvrige forutsetninger'!$C$57+MAXA(0,'1.2 Alternativ B'!M205-15)*'1.4 Øvrige forutsetninger'!$C$58,'1.2 Alternativ B'!M205*'1.4 Øvrige forutsetninger'!$C$57)))),0)</f>
        <v>0</v>
      </c>
      <c r="M15" s="1">
        <f ca="1">IFERROR(IF('1.2 Alternativ B'!N205&gt;120,15*'1.4 Øvrige forutsetninger'!$C$57+15*'1.4 Øvrige forutsetninger'!$C$58+30*'1.4 Øvrige forutsetninger'!$C$59+60*'1.4 Øvrige forutsetninger'!$C$60+MAXA(0,'1.2 Alternativ B'!N205-120)*'1.4 Øvrige forutsetninger'!$C$61,IF('1.2 Alternativ B'!N205&gt;60,15*'1.4 Øvrige forutsetninger'!$C$57+15*'1.4 Øvrige forutsetninger'!$C$58+30*'1.4 Øvrige forutsetninger'!$C$59+MAXA(0,'1.2 Alternativ B'!N205-60)*'1.4 Øvrige forutsetninger'!$C$60,IF('1.2 Alternativ B'!N205&gt;30,15*'1.4 Øvrige forutsetninger'!$C$57+15*'1.4 Øvrige forutsetninger'!$C$58+MAXA(0,'1.2 Alternativ B'!N205-30)*'1.4 Øvrige forutsetninger'!$C$59,IF('1.2 Alternativ B'!N205&gt;15,15*'1.4 Øvrige forutsetninger'!$C$57+MAXA(0,'1.2 Alternativ B'!N205-15)*'1.4 Øvrige forutsetninger'!$C$58,'1.2 Alternativ B'!N205*'1.4 Øvrige forutsetninger'!$C$57)))),0)</f>
        <v>0</v>
      </c>
      <c r="N15" s="1">
        <f ca="1">IFERROR(IF('1.2 Alternativ B'!O205&gt;120,15*'1.4 Øvrige forutsetninger'!$C$57+15*'1.4 Øvrige forutsetninger'!$C$58+30*'1.4 Øvrige forutsetninger'!$C$59+60*'1.4 Øvrige forutsetninger'!$C$60+MAXA(0,'1.2 Alternativ B'!O205-120)*'1.4 Øvrige forutsetninger'!$C$61,IF('1.2 Alternativ B'!O205&gt;60,15*'1.4 Øvrige forutsetninger'!$C$57+15*'1.4 Øvrige forutsetninger'!$C$58+30*'1.4 Øvrige forutsetninger'!$C$59+MAXA(0,'1.2 Alternativ B'!O205-60)*'1.4 Øvrige forutsetninger'!$C$60,IF('1.2 Alternativ B'!O205&gt;30,15*'1.4 Øvrige forutsetninger'!$C$57+15*'1.4 Øvrige forutsetninger'!$C$58+MAXA(0,'1.2 Alternativ B'!O205-30)*'1.4 Øvrige forutsetninger'!$C$59,IF('1.2 Alternativ B'!O205&gt;15,15*'1.4 Øvrige forutsetninger'!$C$57+MAXA(0,'1.2 Alternativ B'!O205-15)*'1.4 Øvrige forutsetninger'!$C$58,'1.2 Alternativ B'!O205*'1.4 Øvrige forutsetninger'!$C$57)))),0)</f>
        <v>0</v>
      </c>
      <c r="O15" s="1">
        <f ca="1">IFERROR(IF('1.2 Alternativ B'!P205&gt;120,15*'1.4 Øvrige forutsetninger'!$C$57+15*'1.4 Øvrige forutsetninger'!$C$58+30*'1.4 Øvrige forutsetninger'!$C$59+60*'1.4 Øvrige forutsetninger'!$C$60+MAXA(0,'1.2 Alternativ B'!P205-120)*'1.4 Øvrige forutsetninger'!$C$61,IF('1.2 Alternativ B'!P205&gt;60,15*'1.4 Øvrige forutsetninger'!$C$57+15*'1.4 Øvrige forutsetninger'!$C$58+30*'1.4 Øvrige forutsetninger'!$C$59+MAXA(0,'1.2 Alternativ B'!P205-60)*'1.4 Øvrige forutsetninger'!$C$60,IF('1.2 Alternativ B'!P205&gt;30,15*'1.4 Øvrige forutsetninger'!$C$57+15*'1.4 Øvrige forutsetninger'!$C$58+MAXA(0,'1.2 Alternativ B'!P205-30)*'1.4 Øvrige forutsetninger'!$C$59,IF('1.2 Alternativ B'!P205&gt;15,15*'1.4 Øvrige forutsetninger'!$C$57+MAXA(0,'1.2 Alternativ B'!P205-15)*'1.4 Øvrige forutsetninger'!$C$58,'1.2 Alternativ B'!P205*'1.4 Øvrige forutsetninger'!$C$57)))),0)</f>
        <v>0</v>
      </c>
      <c r="P15" s="1">
        <f ca="1">IFERROR(IF('1.2 Alternativ B'!Q205&gt;120,15*'1.4 Øvrige forutsetninger'!$C$57+15*'1.4 Øvrige forutsetninger'!$C$58+30*'1.4 Øvrige forutsetninger'!$C$59+60*'1.4 Øvrige forutsetninger'!$C$60+MAXA(0,'1.2 Alternativ B'!Q205-120)*'1.4 Øvrige forutsetninger'!$C$61,IF('1.2 Alternativ B'!Q205&gt;60,15*'1.4 Øvrige forutsetninger'!$C$57+15*'1.4 Øvrige forutsetninger'!$C$58+30*'1.4 Øvrige forutsetninger'!$C$59+MAXA(0,'1.2 Alternativ B'!Q205-60)*'1.4 Øvrige forutsetninger'!$C$60,IF('1.2 Alternativ B'!Q205&gt;30,15*'1.4 Øvrige forutsetninger'!$C$57+15*'1.4 Øvrige forutsetninger'!$C$58+MAXA(0,'1.2 Alternativ B'!Q205-30)*'1.4 Øvrige forutsetninger'!$C$59,IF('1.2 Alternativ B'!Q205&gt;15,15*'1.4 Øvrige forutsetninger'!$C$57+MAXA(0,'1.2 Alternativ B'!Q205-15)*'1.4 Øvrige forutsetninger'!$C$58,'1.2 Alternativ B'!Q205*'1.4 Øvrige forutsetninger'!$C$57)))),0)</f>
        <v>0</v>
      </c>
      <c r="Q15" s="1">
        <f ca="1">IFERROR(IF('1.2 Alternativ B'!R205&gt;120,15*'1.4 Øvrige forutsetninger'!$C$57+15*'1.4 Øvrige forutsetninger'!$C$58+30*'1.4 Øvrige forutsetninger'!$C$59+60*'1.4 Øvrige forutsetninger'!$C$60+MAXA(0,'1.2 Alternativ B'!R205-120)*'1.4 Øvrige forutsetninger'!$C$61,IF('1.2 Alternativ B'!R205&gt;60,15*'1.4 Øvrige forutsetninger'!$C$57+15*'1.4 Øvrige forutsetninger'!$C$58+30*'1.4 Øvrige forutsetninger'!$C$59+MAXA(0,'1.2 Alternativ B'!R205-60)*'1.4 Øvrige forutsetninger'!$C$60,IF('1.2 Alternativ B'!R205&gt;30,15*'1.4 Øvrige forutsetninger'!$C$57+15*'1.4 Øvrige forutsetninger'!$C$58+MAXA(0,'1.2 Alternativ B'!R205-30)*'1.4 Øvrige forutsetninger'!$C$59,IF('1.2 Alternativ B'!R205&gt;15,15*'1.4 Øvrige forutsetninger'!$C$57+MAXA(0,'1.2 Alternativ B'!R205-15)*'1.4 Øvrige forutsetninger'!$C$58,'1.2 Alternativ B'!R205*'1.4 Øvrige forutsetninger'!$C$57)))),0)</f>
        <v>0</v>
      </c>
      <c r="R15" s="1">
        <f ca="1">IFERROR(IF('1.2 Alternativ B'!S205&gt;120,15*'1.4 Øvrige forutsetninger'!$C$57+15*'1.4 Øvrige forutsetninger'!$C$58+30*'1.4 Øvrige forutsetninger'!$C$59+60*'1.4 Øvrige forutsetninger'!$C$60+MAXA(0,'1.2 Alternativ B'!S205-120)*'1.4 Øvrige forutsetninger'!$C$61,IF('1.2 Alternativ B'!S205&gt;60,15*'1.4 Øvrige forutsetninger'!$C$57+15*'1.4 Øvrige forutsetninger'!$C$58+30*'1.4 Øvrige forutsetninger'!$C$59+MAXA(0,'1.2 Alternativ B'!S205-60)*'1.4 Øvrige forutsetninger'!$C$60,IF('1.2 Alternativ B'!S205&gt;30,15*'1.4 Øvrige forutsetninger'!$C$57+15*'1.4 Øvrige forutsetninger'!$C$58+MAXA(0,'1.2 Alternativ B'!S205-30)*'1.4 Øvrige forutsetninger'!$C$59,IF('1.2 Alternativ B'!S205&gt;15,15*'1.4 Øvrige forutsetninger'!$C$57+MAXA(0,'1.2 Alternativ B'!S205-15)*'1.4 Øvrige forutsetninger'!$C$58,'1.2 Alternativ B'!S205*'1.4 Øvrige forutsetninger'!$C$57)))),0)</f>
        <v>0</v>
      </c>
      <c r="S15" s="1">
        <f ca="1">IFERROR(IF('1.2 Alternativ B'!T205&gt;120,15*'1.4 Øvrige forutsetninger'!$C$57+15*'1.4 Øvrige forutsetninger'!$C$58+30*'1.4 Øvrige forutsetninger'!$C$59+60*'1.4 Øvrige forutsetninger'!$C$60+MAXA(0,'1.2 Alternativ B'!T205-120)*'1.4 Øvrige forutsetninger'!$C$61,IF('1.2 Alternativ B'!T205&gt;60,15*'1.4 Øvrige forutsetninger'!$C$57+15*'1.4 Øvrige forutsetninger'!$C$58+30*'1.4 Øvrige forutsetninger'!$C$59+MAXA(0,'1.2 Alternativ B'!T205-60)*'1.4 Øvrige forutsetninger'!$C$60,IF('1.2 Alternativ B'!T205&gt;30,15*'1.4 Øvrige forutsetninger'!$C$57+15*'1.4 Øvrige forutsetninger'!$C$58+MAXA(0,'1.2 Alternativ B'!T205-30)*'1.4 Øvrige forutsetninger'!$C$59,IF('1.2 Alternativ B'!T205&gt;15,15*'1.4 Øvrige forutsetninger'!$C$57+MAXA(0,'1.2 Alternativ B'!T205-15)*'1.4 Øvrige forutsetninger'!$C$58,'1.2 Alternativ B'!T205*'1.4 Øvrige forutsetninger'!$C$57)))),0)</f>
        <v>0</v>
      </c>
      <c r="T15" s="1">
        <f ca="1">IFERROR(IF('1.2 Alternativ B'!U205&gt;120,15*'1.4 Øvrige forutsetninger'!$C$57+15*'1.4 Øvrige forutsetninger'!$C$58+30*'1.4 Øvrige forutsetninger'!$C$59+60*'1.4 Øvrige forutsetninger'!$C$60+MAXA(0,'1.2 Alternativ B'!U205-120)*'1.4 Øvrige forutsetninger'!$C$61,IF('1.2 Alternativ B'!U205&gt;60,15*'1.4 Øvrige forutsetninger'!$C$57+15*'1.4 Øvrige forutsetninger'!$C$58+30*'1.4 Øvrige forutsetninger'!$C$59+MAXA(0,'1.2 Alternativ B'!U205-60)*'1.4 Øvrige forutsetninger'!$C$60,IF('1.2 Alternativ B'!U205&gt;30,15*'1.4 Øvrige forutsetninger'!$C$57+15*'1.4 Øvrige forutsetninger'!$C$58+MAXA(0,'1.2 Alternativ B'!U205-30)*'1.4 Øvrige forutsetninger'!$C$59,IF('1.2 Alternativ B'!U205&gt;15,15*'1.4 Øvrige forutsetninger'!$C$57+MAXA(0,'1.2 Alternativ B'!U205-15)*'1.4 Øvrige forutsetninger'!$C$58,'1.2 Alternativ B'!U205*'1.4 Øvrige forutsetninger'!$C$57)))),0)</f>
        <v>0</v>
      </c>
      <c r="U15" s="1">
        <f ca="1">IFERROR(IF('1.2 Alternativ B'!V205&gt;120,15*'1.4 Øvrige forutsetninger'!$C$57+15*'1.4 Øvrige forutsetninger'!$C$58+30*'1.4 Øvrige forutsetninger'!$C$59+60*'1.4 Øvrige forutsetninger'!$C$60+MAXA(0,'1.2 Alternativ B'!V205-120)*'1.4 Øvrige forutsetninger'!$C$61,IF('1.2 Alternativ B'!V205&gt;60,15*'1.4 Øvrige forutsetninger'!$C$57+15*'1.4 Øvrige forutsetninger'!$C$58+30*'1.4 Øvrige forutsetninger'!$C$59+MAXA(0,'1.2 Alternativ B'!V205-60)*'1.4 Øvrige forutsetninger'!$C$60,IF('1.2 Alternativ B'!V205&gt;30,15*'1.4 Øvrige forutsetninger'!$C$57+15*'1.4 Øvrige forutsetninger'!$C$58+MAXA(0,'1.2 Alternativ B'!V205-30)*'1.4 Øvrige forutsetninger'!$C$59,IF('1.2 Alternativ B'!V205&gt;15,15*'1.4 Øvrige forutsetninger'!$C$57+MAXA(0,'1.2 Alternativ B'!V205-15)*'1.4 Øvrige forutsetninger'!$C$58,'1.2 Alternativ B'!V205*'1.4 Øvrige forutsetninger'!$C$57)))),0)</f>
        <v>0</v>
      </c>
      <c r="V15" s="1">
        <f ca="1">IFERROR(IF('1.2 Alternativ B'!W205&gt;120,15*'1.4 Øvrige forutsetninger'!$C$57+15*'1.4 Øvrige forutsetninger'!$C$58+30*'1.4 Øvrige forutsetninger'!$C$59+60*'1.4 Øvrige forutsetninger'!$C$60+MAXA(0,'1.2 Alternativ B'!W205-120)*'1.4 Øvrige forutsetninger'!$C$61,IF('1.2 Alternativ B'!W205&gt;60,15*'1.4 Øvrige forutsetninger'!$C$57+15*'1.4 Øvrige forutsetninger'!$C$58+30*'1.4 Øvrige forutsetninger'!$C$59+MAXA(0,'1.2 Alternativ B'!W205-60)*'1.4 Øvrige forutsetninger'!$C$60,IF('1.2 Alternativ B'!W205&gt;30,15*'1.4 Øvrige forutsetninger'!$C$57+15*'1.4 Øvrige forutsetninger'!$C$58+MAXA(0,'1.2 Alternativ B'!W205-30)*'1.4 Øvrige forutsetninger'!$C$59,IF('1.2 Alternativ B'!W205&gt;15,15*'1.4 Øvrige forutsetninger'!$C$57+MAXA(0,'1.2 Alternativ B'!W205-15)*'1.4 Øvrige forutsetninger'!$C$58,'1.2 Alternativ B'!W205*'1.4 Øvrige forutsetninger'!$C$57)))),0)</f>
        <v>0</v>
      </c>
      <c r="W15" s="1">
        <f ca="1">IFERROR(IF('1.2 Alternativ B'!X205&gt;120,15*'1.4 Øvrige forutsetninger'!$C$57+15*'1.4 Øvrige forutsetninger'!$C$58+30*'1.4 Øvrige forutsetninger'!$C$59+60*'1.4 Øvrige forutsetninger'!$C$60+MAXA(0,'1.2 Alternativ B'!X205-120)*'1.4 Øvrige forutsetninger'!$C$61,IF('1.2 Alternativ B'!X205&gt;60,15*'1.4 Øvrige forutsetninger'!$C$57+15*'1.4 Øvrige forutsetninger'!$C$58+30*'1.4 Øvrige forutsetninger'!$C$59+MAXA(0,'1.2 Alternativ B'!X205-60)*'1.4 Øvrige forutsetninger'!$C$60,IF('1.2 Alternativ B'!X205&gt;30,15*'1.4 Øvrige forutsetninger'!$C$57+15*'1.4 Øvrige forutsetninger'!$C$58+MAXA(0,'1.2 Alternativ B'!X205-30)*'1.4 Øvrige forutsetninger'!$C$59,IF('1.2 Alternativ B'!X205&gt;15,15*'1.4 Øvrige forutsetninger'!$C$57+MAXA(0,'1.2 Alternativ B'!X205-15)*'1.4 Øvrige forutsetninger'!$C$58,'1.2 Alternativ B'!X205*'1.4 Øvrige forutsetninger'!$C$57)))),0)</f>
        <v>0</v>
      </c>
      <c r="X15" s="1">
        <f ca="1">IFERROR(IF('1.2 Alternativ B'!Y205&gt;120,15*'1.4 Øvrige forutsetninger'!$C$57+15*'1.4 Øvrige forutsetninger'!$C$58+30*'1.4 Øvrige forutsetninger'!$C$59+60*'1.4 Øvrige forutsetninger'!$C$60+MAXA(0,'1.2 Alternativ B'!Y205-120)*'1.4 Øvrige forutsetninger'!$C$61,IF('1.2 Alternativ B'!Y205&gt;60,15*'1.4 Øvrige forutsetninger'!$C$57+15*'1.4 Øvrige forutsetninger'!$C$58+30*'1.4 Øvrige forutsetninger'!$C$59+MAXA(0,'1.2 Alternativ B'!Y205-60)*'1.4 Øvrige forutsetninger'!$C$60,IF('1.2 Alternativ B'!Y205&gt;30,15*'1.4 Øvrige forutsetninger'!$C$57+15*'1.4 Øvrige forutsetninger'!$C$58+MAXA(0,'1.2 Alternativ B'!Y205-30)*'1.4 Øvrige forutsetninger'!$C$59,IF('1.2 Alternativ B'!Y205&gt;15,15*'1.4 Øvrige forutsetninger'!$C$57+MAXA(0,'1.2 Alternativ B'!Y205-15)*'1.4 Øvrige forutsetninger'!$C$58,'1.2 Alternativ B'!Y205*'1.4 Øvrige forutsetninger'!$C$57)))),0)</f>
        <v>0</v>
      </c>
      <c r="Y15" s="1">
        <f ca="1">IFERROR(IF('1.2 Alternativ B'!Z205&gt;120,15*'1.4 Øvrige forutsetninger'!$C$57+15*'1.4 Øvrige forutsetninger'!$C$58+30*'1.4 Øvrige forutsetninger'!$C$59+60*'1.4 Øvrige forutsetninger'!$C$60+MAXA(0,'1.2 Alternativ B'!Z205-120)*'1.4 Øvrige forutsetninger'!$C$61,IF('1.2 Alternativ B'!Z205&gt;60,15*'1.4 Øvrige forutsetninger'!$C$57+15*'1.4 Øvrige forutsetninger'!$C$58+30*'1.4 Øvrige forutsetninger'!$C$59+MAXA(0,'1.2 Alternativ B'!Z205-60)*'1.4 Øvrige forutsetninger'!$C$60,IF('1.2 Alternativ B'!Z205&gt;30,15*'1.4 Øvrige forutsetninger'!$C$57+15*'1.4 Øvrige forutsetninger'!$C$58+MAXA(0,'1.2 Alternativ B'!Z205-30)*'1.4 Øvrige forutsetninger'!$C$59,IF('1.2 Alternativ B'!Z205&gt;15,15*'1.4 Øvrige forutsetninger'!$C$57+MAXA(0,'1.2 Alternativ B'!Z205-15)*'1.4 Øvrige forutsetninger'!$C$58,'1.2 Alternativ B'!Z205*'1.4 Øvrige forutsetninger'!$C$57)))),0)</f>
        <v>0</v>
      </c>
      <c r="Z15" s="1">
        <f ca="1">IFERROR(IF('1.2 Alternativ B'!AA205&gt;120,15*'1.4 Øvrige forutsetninger'!$C$57+15*'1.4 Øvrige forutsetninger'!$C$58+30*'1.4 Øvrige forutsetninger'!$C$59+60*'1.4 Øvrige forutsetninger'!$C$60+MAXA(0,'1.2 Alternativ B'!AA205-120)*'1.4 Øvrige forutsetninger'!$C$61,IF('1.2 Alternativ B'!AA205&gt;60,15*'1.4 Øvrige forutsetninger'!$C$57+15*'1.4 Øvrige forutsetninger'!$C$58+30*'1.4 Øvrige forutsetninger'!$C$59+MAXA(0,'1.2 Alternativ B'!AA205-60)*'1.4 Øvrige forutsetninger'!$C$60,IF('1.2 Alternativ B'!AA205&gt;30,15*'1.4 Øvrige forutsetninger'!$C$57+15*'1.4 Øvrige forutsetninger'!$C$58+MAXA(0,'1.2 Alternativ B'!AA205-30)*'1.4 Øvrige forutsetninger'!$C$59,IF('1.2 Alternativ B'!AA205&gt;15,15*'1.4 Øvrige forutsetninger'!$C$57+MAXA(0,'1.2 Alternativ B'!AA205-15)*'1.4 Øvrige forutsetninger'!$C$58,'1.2 Alternativ B'!AA205*'1.4 Øvrige forutsetninger'!$C$57)))),0)</f>
        <v>0</v>
      </c>
      <c r="AA15" s="1">
        <f ca="1">IFERROR(IF('1.2 Alternativ B'!AB205&gt;120,15*'1.4 Øvrige forutsetninger'!$C$57+15*'1.4 Øvrige forutsetninger'!$C$58+30*'1.4 Øvrige forutsetninger'!$C$59+60*'1.4 Øvrige forutsetninger'!$C$60+MAXA(0,'1.2 Alternativ B'!AB205-120)*'1.4 Øvrige forutsetninger'!$C$61,IF('1.2 Alternativ B'!AB205&gt;60,15*'1.4 Øvrige forutsetninger'!$C$57+15*'1.4 Øvrige forutsetninger'!$C$58+30*'1.4 Øvrige forutsetninger'!$C$59+MAXA(0,'1.2 Alternativ B'!AB205-60)*'1.4 Øvrige forutsetninger'!$C$60,IF('1.2 Alternativ B'!AB205&gt;30,15*'1.4 Øvrige forutsetninger'!$C$57+15*'1.4 Øvrige forutsetninger'!$C$58+MAXA(0,'1.2 Alternativ B'!AB205-30)*'1.4 Øvrige forutsetninger'!$C$59,IF('1.2 Alternativ B'!AB205&gt;15,15*'1.4 Øvrige forutsetninger'!$C$57+MAXA(0,'1.2 Alternativ B'!AB205-15)*'1.4 Øvrige forutsetninger'!$C$58,'1.2 Alternativ B'!AB205*'1.4 Øvrige forutsetninger'!$C$57)))),0)</f>
        <v>0</v>
      </c>
      <c r="AB15" s="1">
        <f ca="1">IFERROR(IF('1.2 Alternativ B'!AC205&gt;120,15*'1.4 Øvrige forutsetninger'!$C$57+15*'1.4 Øvrige forutsetninger'!$C$58+30*'1.4 Øvrige forutsetninger'!$C$59+60*'1.4 Øvrige forutsetninger'!$C$60+MAXA(0,'1.2 Alternativ B'!AC205-120)*'1.4 Øvrige forutsetninger'!$C$61,IF('1.2 Alternativ B'!AC205&gt;60,15*'1.4 Øvrige forutsetninger'!$C$57+15*'1.4 Øvrige forutsetninger'!$C$58+30*'1.4 Øvrige forutsetninger'!$C$59+MAXA(0,'1.2 Alternativ B'!AC205-60)*'1.4 Øvrige forutsetninger'!$C$60,IF('1.2 Alternativ B'!AC205&gt;30,15*'1.4 Øvrige forutsetninger'!$C$57+15*'1.4 Øvrige forutsetninger'!$C$58+MAXA(0,'1.2 Alternativ B'!AC205-30)*'1.4 Øvrige forutsetninger'!$C$59,IF('1.2 Alternativ B'!AC205&gt;15,15*'1.4 Øvrige forutsetninger'!$C$57+MAXA(0,'1.2 Alternativ B'!AC205-15)*'1.4 Øvrige forutsetninger'!$C$58,'1.2 Alternativ B'!AC205*'1.4 Øvrige forutsetninger'!$C$57)))),0)</f>
        <v>0</v>
      </c>
      <c r="AC15" s="1">
        <f ca="1">IFERROR(IF('1.2 Alternativ B'!AD205&gt;120,15*'1.4 Øvrige forutsetninger'!$C$57+15*'1.4 Øvrige forutsetninger'!$C$58+30*'1.4 Øvrige forutsetninger'!$C$59+60*'1.4 Øvrige forutsetninger'!$C$60+MAXA(0,'1.2 Alternativ B'!AD205-120)*'1.4 Øvrige forutsetninger'!$C$61,IF('1.2 Alternativ B'!AD205&gt;60,15*'1.4 Øvrige forutsetninger'!$C$57+15*'1.4 Øvrige forutsetninger'!$C$58+30*'1.4 Øvrige forutsetninger'!$C$59+MAXA(0,'1.2 Alternativ B'!AD205-60)*'1.4 Øvrige forutsetninger'!$C$60,IF('1.2 Alternativ B'!AD205&gt;30,15*'1.4 Øvrige forutsetninger'!$C$57+15*'1.4 Øvrige forutsetninger'!$C$58+MAXA(0,'1.2 Alternativ B'!AD205-30)*'1.4 Øvrige forutsetninger'!$C$59,IF('1.2 Alternativ B'!AD205&gt;15,15*'1.4 Øvrige forutsetninger'!$C$57+MAXA(0,'1.2 Alternativ B'!AD205-15)*'1.4 Øvrige forutsetninger'!$C$58,'1.2 Alternativ B'!AD205*'1.4 Øvrige forutsetninger'!$C$57)))),0)</f>
        <v>0</v>
      </c>
      <c r="AD15" s="1">
        <f ca="1">IFERROR(IF('1.2 Alternativ B'!AE205&gt;120,15*'1.4 Øvrige forutsetninger'!$C$57+15*'1.4 Øvrige forutsetninger'!$C$58+30*'1.4 Øvrige forutsetninger'!$C$59+60*'1.4 Øvrige forutsetninger'!$C$60+MAXA(0,'1.2 Alternativ B'!AE205-120)*'1.4 Øvrige forutsetninger'!$C$61,IF('1.2 Alternativ B'!AE205&gt;60,15*'1.4 Øvrige forutsetninger'!$C$57+15*'1.4 Øvrige forutsetninger'!$C$58+30*'1.4 Øvrige forutsetninger'!$C$59+MAXA(0,'1.2 Alternativ B'!AE205-60)*'1.4 Øvrige forutsetninger'!$C$60,IF('1.2 Alternativ B'!AE205&gt;30,15*'1.4 Øvrige forutsetninger'!$C$57+15*'1.4 Øvrige forutsetninger'!$C$58+MAXA(0,'1.2 Alternativ B'!AE205-30)*'1.4 Øvrige forutsetninger'!$C$59,IF('1.2 Alternativ B'!AE205&gt;15,15*'1.4 Øvrige forutsetninger'!$C$57+MAXA(0,'1.2 Alternativ B'!AE205-15)*'1.4 Øvrige forutsetninger'!$C$58,'1.2 Alternativ B'!AE205*'1.4 Øvrige forutsetninger'!$C$57)))),0)</f>
        <v>0</v>
      </c>
      <c r="AE15" s="1">
        <f ca="1">IFERROR(IF('1.2 Alternativ B'!AF205&gt;120,15*'1.4 Øvrige forutsetninger'!$C$57+15*'1.4 Øvrige forutsetninger'!$C$58+30*'1.4 Øvrige forutsetninger'!$C$59+60*'1.4 Øvrige forutsetninger'!$C$60+MAXA(0,'1.2 Alternativ B'!AF205-120)*'1.4 Øvrige forutsetninger'!$C$61,IF('1.2 Alternativ B'!AF205&gt;60,15*'1.4 Øvrige forutsetninger'!$C$57+15*'1.4 Øvrige forutsetninger'!$C$58+30*'1.4 Øvrige forutsetninger'!$C$59+MAXA(0,'1.2 Alternativ B'!AF205-60)*'1.4 Øvrige forutsetninger'!$C$60,IF('1.2 Alternativ B'!AF205&gt;30,15*'1.4 Øvrige forutsetninger'!$C$57+15*'1.4 Øvrige forutsetninger'!$C$58+MAXA(0,'1.2 Alternativ B'!AF205-30)*'1.4 Øvrige forutsetninger'!$C$59,IF('1.2 Alternativ B'!AF205&gt;15,15*'1.4 Øvrige forutsetninger'!$C$57+MAXA(0,'1.2 Alternativ B'!AF205-15)*'1.4 Øvrige forutsetninger'!$C$58,'1.2 Alternativ B'!AF205*'1.4 Øvrige forutsetninger'!$C$57)))),0)</f>
        <v>0</v>
      </c>
      <c r="AF15" s="1">
        <f ca="1">IFERROR(IF('1.2 Alternativ B'!AG205&gt;120,15*'1.4 Øvrige forutsetninger'!$C$57+15*'1.4 Øvrige forutsetninger'!$C$58+30*'1.4 Øvrige forutsetninger'!$C$59+60*'1.4 Øvrige forutsetninger'!$C$60+MAXA(0,'1.2 Alternativ B'!AG205-120)*'1.4 Øvrige forutsetninger'!$C$61,IF('1.2 Alternativ B'!AG205&gt;60,15*'1.4 Øvrige forutsetninger'!$C$57+15*'1.4 Øvrige forutsetninger'!$C$58+30*'1.4 Øvrige forutsetninger'!$C$59+MAXA(0,'1.2 Alternativ B'!AG205-60)*'1.4 Øvrige forutsetninger'!$C$60,IF('1.2 Alternativ B'!AG205&gt;30,15*'1.4 Øvrige forutsetninger'!$C$57+15*'1.4 Øvrige forutsetninger'!$C$58+MAXA(0,'1.2 Alternativ B'!AG205-30)*'1.4 Øvrige forutsetninger'!$C$59,IF('1.2 Alternativ B'!AG205&gt;15,15*'1.4 Øvrige forutsetninger'!$C$57+MAXA(0,'1.2 Alternativ B'!AG205-15)*'1.4 Øvrige forutsetninger'!$C$58,'1.2 Alternativ B'!AG205*'1.4 Øvrige forutsetninger'!$C$57)))),0)</f>
        <v>0</v>
      </c>
    </row>
    <row r="16" spans="2:32" x14ac:dyDescent="0.2">
      <c r="B16" s="1" t="str">
        <f ca="1">IF(OFFSET('1.2 Alternativ B'!$E$19,0,ROW()-ROW($B$12))&gt;0,OFFSET('1.2 Alternativ B'!$E$19,0,ROW()-ROW($B$12)),"")</f>
        <v/>
      </c>
      <c r="C16" s="1">
        <f ca="1">IFERROR(IF('1.2 Alternativ B'!D206&gt;120,15*'1.4 Øvrige forutsetninger'!$C$57+15*'1.4 Øvrige forutsetninger'!$C$58+30*'1.4 Øvrige forutsetninger'!$C$59+60*'1.4 Øvrige forutsetninger'!$C$60+MAXA(0,'1.2 Alternativ B'!D206-120)*'1.4 Øvrige forutsetninger'!$C$61,IF('1.2 Alternativ B'!D206&gt;60,15*'1.4 Øvrige forutsetninger'!$C$57+15*'1.4 Øvrige forutsetninger'!$C$58+30*'1.4 Øvrige forutsetninger'!$C$59+MAXA(0,'1.2 Alternativ B'!D206-60)*'1.4 Øvrige forutsetninger'!$C$60,IF('1.2 Alternativ B'!D206&gt;30,15*'1.4 Øvrige forutsetninger'!$C$57+15*'1.4 Øvrige forutsetninger'!$C$58+MAXA(0,'1.2 Alternativ B'!D206-30)*'1.4 Øvrige forutsetninger'!$C$59,IF('1.2 Alternativ B'!D206&gt;15,15*'1.4 Øvrige forutsetninger'!$C$57+MAXA(0,'1.2 Alternativ B'!D206-15)*'1.4 Øvrige forutsetninger'!$C$58,'1.2 Alternativ B'!D206*'1.4 Øvrige forutsetninger'!$C$57)))),0)</f>
        <v>0</v>
      </c>
      <c r="D16" s="1">
        <f ca="1">IFERROR(IF('1.2 Alternativ B'!E206&gt;120,15*'1.4 Øvrige forutsetninger'!$C$57+15*'1.4 Øvrige forutsetninger'!$C$58+30*'1.4 Øvrige forutsetninger'!$C$59+60*'1.4 Øvrige forutsetninger'!$C$60+MAXA(0,'1.2 Alternativ B'!E206-120)*'1.4 Øvrige forutsetninger'!$C$61,IF('1.2 Alternativ B'!E206&gt;60,15*'1.4 Øvrige forutsetninger'!$C$57+15*'1.4 Øvrige forutsetninger'!$C$58+30*'1.4 Øvrige forutsetninger'!$C$59+MAXA(0,'1.2 Alternativ B'!E206-60)*'1.4 Øvrige forutsetninger'!$C$60,IF('1.2 Alternativ B'!E206&gt;30,15*'1.4 Øvrige forutsetninger'!$C$57+15*'1.4 Øvrige forutsetninger'!$C$58+MAXA(0,'1.2 Alternativ B'!E206-30)*'1.4 Øvrige forutsetninger'!$C$59,IF('1.2 Alternativ B'!E206&gt;15,15*'1.4 Øvrige forutsetninger'!$C$57+MAXA(0,'1.2 Alternativ B'!E206-15)*'1.4 Øvrige forutsetninger'!$C$58,'1.2 Alternativ B'!E206*'1.4 Øvrige forutsetninger'!$C$57)))),0)</f>
        <v>0</v>
      </c>
      <c r="E16" s="1">
        <f ca="1">IFERROR(IF('1.2 Alternativ B'!F206&gt;120,15*'1.4 Øvrige forutsetninger'!$C$57+15*'1.4 Øvrige forutsetninger'!$C$58+30*'1.4 Øvrige forutsetninger'!$C$59+60*'1.4 Øvrige forutsetninger'!$C$60+MAXA(0,'1.2 Alternativ B'!F206-120)*'1.4 Øvrige forutsetninger'!$C$61,IF('1.2 Alternativ B'!F206&gt;60,15*'1.4 Øvrige forutsetninger'!$C$57+15*'1.4 Øvrige forutsetninger'!$C$58+30*'1.4 Øvrige forutsetninger'!$C$59+MAXA(0,'1.2 Alternativ B'!F206-60)*'1.4 Øvrige forutsetninger'!$C$60,IF('1.2 Alternativ B'!F206&gt;30,15*'1.4 Øvrige forutsetninger'!$C$57+15*'1.4 Øvrige forutsetninger'!$C$58+MAXA(0,'1.2 Alternativ B'!F206-30)*'1.4 Øvrige forutsetninger'!$C$59,IF('1.2 Alternativ B'!F206&gt;15,15*'1.4 Øvrige forutsetninger'!$C$57+MAXA(0,'1.2 Alternativ B'!F206-15)*'1.4 Øvrige forutsetninger'!$C$58,'1.2 Alternativ B'!F206*'1.4 Øvrige forutsetninger'!$C$57)))),0)</f>
        <v>0</v>
      </c>
      <c r="F16" s="1">
        <f ca="1">IFERROR(IF('1.2 Alternativ B'!G206&gt;120,15*'1.4 Øvrige forutsetninger'!$C$57+15*'1.4 Øvrige forutsetninger'!$C$58+30*'1.4 Øvrige forutsetninger'!$C$59+60*'1.4 Øvrige forutsetninger'!$C$60+MAXA(0,'1.2 Alternativ B'!G206-120)*'1.4 Øvrige forutsetninger'!$C$61,IF('1.2 Alternativ B'!G206&gt;60,15*'1.4 Øvrige forutsetninger'!$C$57+15*'1.4 Øvrige forutsetninger'!$C$58+30*'1.4 Øvrige forutsetninger'!$C$59+MAXA(0,'1.2 Alternativ B'!G206-60)*'1.4 Øvrige forutsetninger'!$C$60,IF('1.2 Alternativ B'!G206&gt;30,15*'1.4 Øvrige forutsetninger'!$C$57+15*'1.4 Øvrige forutsetninger'!$C$58+MAXA(0,'1.2 Alternativ B'!G206-30)*'1.4 Øvrige forutsetninger'!$C$59,IF('1.2 Alternativ B'!G206&gt;15,15*'1.4 Øvrige forutsetninger'!$C$57+MAXA(0,'1.2 Alternativ B'!G206-15)*'1.4 Øvrige forutsetninger'!$C$58,'1.2 Alternativ B'!G206*'1.4 Øvrige forutsetninger'!$C$57)))),0)</f>
        <v>0</v>
      </c>
      <c r="G16" s="1">
        <f ca="1">IFERROR(IF('1.2 Alternativ B'!H206&gt;120,15*'1.4 Øvrige forutsetninger'!$C$57+15*'1.4 Øvrige forutsetninger'!$C$58+30*'1.4 Øvrige forutsetninger'!$C$59+60*'1.4 Øvrige forutsetninger'!$C$60+MAXA(0,'1.2 Alternativ B'!H206-120)*'1.4 Øvrige forutsetninger'!$C$61,IF('1.2 Alternativ B'!H206&gt;60,15*'1.4 Øvrige forutsetninger'!$C$57+15*'1.4 Øvrige forutsetninger'!$C$58+30*'1.4 Øvrige forutsetninger'!$C$59+MAXA(0,'1.2 Alternativ B'!H206-60)*'1.4 Øvrige forutsetninger'!$C$60,IF('1.2 Alternativ B'!H206&gt;30,15*'1.4 Øvrige forutsetninger'!$C$57+15*'1.4 Øvrige forutsetninger'!$C$58+MAXA(0,'1.2 Alternativ B'!H206-30)*'1.4 Øvrige forutsetninger'!$C$59,IF('1.2 Alternativ B'!H206&gt;15,15*'1.4 Øvrige forutsetninger'!$C$57+MAXA(0,'1.2 Alternativ B'!H206-15)*'1.4 Øvrige forutsetninger'!$C$58,'1.2 Alternativ B'!H206*'1.4 Øvrige forutsetninger'!$C$57)))),0)</f>
        <v>0</v>
      </c>
      <c r="H16" s="1">
        <f ca="1">IFERROR(IF('1.2 Alternativ B'!I206&gt;120,15*'1.4 Øvrige forutsetninger'!$C$57+15*'1.4 Øvrige forutsetninger'!$C$58+30*'1.4 Øvrige forutsetninger'!$C$59+60*'1.4 Øvrige forutsetninger'!$C$60+MAXA(0,'1.2 Alternativ B'!I206-120)*'1.4 Øvrige forutsetninger'!$C$61,IF('1.2 Alternativ B'!I206&gt;60,15*'1.4 Øvrige forutsetninger'!$C$57+15*'1.4 Øvrige forutsetninger'!$C$58+30*'1.4 Øvrige forutsetninger'!$C$59+MAXA(0,'1.2 Alternativ B'!I206-60)*'1.4 Øvrige forutsetninger'!$C$60,IF('1.2 Alternativ B'!I206&gt;30,15*'1.4 Øvrige forutsetninger'!$C$57+15*'1.4 Øvrige forutsetninger'!$C$58+MAXA(0,'1.2 Alternativ B'!I206-30)*'1.4 Øvrige forutsetninger'!$C$59,IF('1.2 Alternativ B'!I206&gt;15,15*'1.4 Øvrige forutsetninger'!$C$57+MAXA(0,'1.2 Alternativ B'!I206-15)*'1.4 Øvrige forutsetninger'!$C$58,'1.2 Alternativ B'!I206*'1.4 Øvrige forutsetninger'!$C$57)))),0)</f>
        <v>0</v>
      </c>
      <c r="I16" s="1">
        <f ca="1">IFERROR(IF('1.2 Alternativ B'!J206&gt;120,15*'1.4 Øvrige forutsetninger'!$C$57+15*'1.4 Øvrige forutsetninger'!$C$58+30*'1.4 Øvrige forutsetninger'!$C$59+60*'1.4 Øvrige forutsetninger'!$C$60+MAXA(0,'1.2 Alternativ B'!J206-120)*'1.4 Øvrige forutsetninger'!$C$61,IF('1.2 Alternativ B'!J206&gt;60,15*'1.4 Øvrige forutsetninger'!$C$57+15*'1.4 Øvrige forutsetninger'!$C$58+30*'1.4 Øvrige forutsetninger'!$C$59+MAXA(0,'1.2 Alternativ B'!J206-60)*'1.4 Øvrige forutsetninger'!$C$60,IF('1.2 Alternativ B'!J206&gt;30,15*'1.4 Øvrige forutsetninger'!$C$57+15*'1.4 Øvrige forutsetninger'!$C$58+MAXA(0,'1.2 Alternativ B'!J206-30)*'1.4 Øvrige forutsetninger'!$C$59,IF('1.2 Alternativ B'!J206&gt;15,15*'1.4 Øvrige forutsetninger'!$C$57+MAXA(0,'1.2 Alternativ B'!J206-15)*'1.4 Øvrige forutsetninger'!$C$58,'1.2 Alternativ B'!J206*'1.4 Øvrige forutsetninger'!$C$57)))),0)</f>
        <v>0</v>
      </c>
      <c r="J16" s="1">
        <f ca="1">IFERROR(IF('1.2 Alternativ B'!K206&gt;120,15*'1.4 Øvrige forutsetninger'!$C$57+15*'1.4 Øvrige forutsetninger'!$C$58+30*'1.4 Øvrige forutsetninger'!$C$59+60*'1.4 Øvrige forutsetninger'!$C$60+MAXA(0,'1.2 Alternativ B'!K206-120)*'1.4 Øvrige forutsetninger'!$C$61,IF('1.2 Alternativ B'!K206&gt;60,15*'1.4 Øvrige forutsetninger'!$C$57+15*'1.4 Øvrige forutsetninger'!$C$58+30*'1.4 Øvrige forutsetninger'!$C$59+MAXA(0,'1.2 Alternativ B'!K206-60)*'1.4 Øvrige forutsetninger'!$C$60,IF('1.2 Alternativ B'!K206&gt;30,15*'1.4 Øvrige forutsetninger'!$C$57+15*'1.4 Øvrige forutsetninger'!$C$58+MAXA(0,'1.2 Alternativ B'!K206-30)*'1.4 Øvrige forutsetninger'!$C$59,IF('1.2 Alternativ B'!K206&gt;15,15*'1.4 Øvrige forutsetninger'!$C$57+MAXA(0,'1.2 Alternativ B'!K206-15)*'1.4 Øvrige forutsetninger'!$C$58,'1.2 Alternativ B'!K206*'1.4 Øvrige forutsetninger'!$C$57)))),0)</f>
        <v>0</v>
      </c>
      <c r="K16" s="1">
        <f ca="1">IFERROR(IF('1.2 Alternativ B'!L206&gt;120,15*'1.4 Øvrige forutsetninger'!$C$57+15*'1.4 Øvrige forutsetninger'!$C$58+30*'1.4 Øvrige forutsetninger'!$C$59+60*'1.4 Øvrige forutsetninger'!$C$60+MAXA(0,'1.2 Alternativ B'!L206-120)*'1.4 Øvrige forutsetninger'!$C$61,IF('1.2 Alternativ B'!L206&gt;60,15*'1.4 Øvrige forutsetninger'!$C$57+15*'1.4 Øvrige forutsetninger'!$C$58+30*'1.4 Øvrige forutsetninger'!$C$59+MAXA(0,'1.2 Alternativ B'!L206-60)*'1.4 Øvrige forutsetninger'!$C$60,IF('1.2 Alternativ B'!L206&gt;30,15*'1.4 Øvrige forutsetninger'!$C$57+15*'1.4 Øvrige forutsetninger'!$C$58+MAXA(0,'1.2 Alternativ B'!L206-30)*'1.4 Øvrige forutsetninger'!$C$59,IF('1.2 Alternativ B'!L206&gt;15,15*'1.4 Øvrige forutsetninger'!$C$57+MAXA(0,'1.2 Alternativ B'!L206-15)*'1.4 Øvrige forutsetninger'!$C$58,'1.2 Alternativ B'!L206*'1.4 Øvrige forutsetninger'!$C$57)))),0)</f>
        <v>0</v>
      </c>
      <c r="L16" s="1">
        <f ca="1">IFERROR(IF('1.2 Alternativ B'!M206&gt;120,15*'1.4 Øvrige forutsetninger'!$C$57+15*'1.4 Øvrige forutsetninger'!$C$58+30*'1.4 Øvrige forutsetninger'!$C$59+60*'1.4 Øvrige forutsetninger'!$C$60+MAXA(0,'1.2 Alternativ B'!M206-120)*'1.4 Øvrige forutsetninger'!$C$61,IF('1.2 Alternativ B'!M206&gt;60,15*'1.4 Øvrige forutsetninger'!$C$57+15*'1.4 Øvrige forutsetninger'!$C$58+30*'1.4 Øvrige forutsetninger'!$C$59+MAXA(0,'1.2 Alternativ B'!M206-60)*'1.4 Øvrige forutsetninger'!$C$60,IF('1.2 Alternativ B'!M206&gt;30,15*'1.4 Øvrige forutsetninger'!$C$57+15*'1.4 Øvrige forutsetninger'!$C$58+MAXA(0,'1.2 Alternativ B'!M206-30)*'1.4 Øvrige forutsetninger'!$C$59,IF('1.2 Alternativ B'!M206&gt;15,15*'1.4 Øvrige forutsetninger'!$C$57+MAXA(0,'1.2 Alternativ B'!M206-15)*'1.4 Øvrige forutsetninger'!$C$58,'1.2 Alternativ B'!M206*'1.4 Øvrige forutsetninger'!$C$57)))),0)</f>
        <v>0</v>
      </c>
      <c r="M16" s="1">
        <f ca="1">IFERROR(IF('1.2 Alternativ B'!N206&gt;120,15*'1.4 Øvrige forutsetninger'!$C$57+15*'1.4 Øvrige forutsetninger'!$C$58+30*'1.4 Øvrige forutsetninger'!$C$59+60*'1.4 Øvrige forutsetninger'!$C$60+MAXA(0,'1.2 Alternativ B'!N206-120)*'1.4 Øvrige forutsetninger'!$C$61,IF('1.2 Alternativ B'!N206&gt;60,15*'1.4 Øvrige forutsetninger'!$C$57+15*'1.4 Øvrige forutsetninger'!$C$58+30*'1.4 Øvrige forutsetninger'!$C$59+MAXA(0,'1.2 Alternativ B'!N206-60)*'1.4 Øvrige forutsetninger'!$C$60,IF('1.2 Alternativ B'!N206&gt;30,15*'1.4 Øvrige forutsetninger'!$C$57+15*'1.4 Øvrige forutsetninger'!$C$58+MAXA(0,'1.2 Alternativ B'!N206-30)*'1.4 Øvrige forutsetninger'!$C$59,IF('1.2 Alternativ B'!N206&gt;15,15*'1.4 Øvrige forutsetninger'!$C$57+MAXA(0,'1.2 Alternativ B'!N206-15)*'1.4 Øvrige forutsetninger'!$C$58,'1.2 Alternativ B'!N206*'1.4 Øvrige forutsetninger'!$C$57)))),0)</f>
        <v>0</v>
      </c>
      <c r="N16" s="1">
        <f ca="1">IFERROR(IF('1.2 Alternativ B'!O206&gt;120,15*'1.4 Øvrige forutsetninger'!$C$57+15*'1.4 Øvrige forutsetninger'!$C$58+30*'1.4 Øvrige forutsetninger'!$C$59+60*'1.4 Øvrige forutsetninger'!$C$60+MAXA(0,'1.2 Alternativ B'!O206-120)*'1.4 Øvrige forutsetninger'!$C$61,IF('1.2 Alternativ B'!O206&gt;60,15*'1.4 Øvrige forutsetninger'!$C$57+15*'1.4 Øvrige forutsetninger'!$C$58+30*'1.4 Øvrige forutsetninger'!$C$59+MAXA(0,'1.2 Alternativ B'!O206-60)*'1.4 Øvrige forutsetninger'!$C$60,IF('1.2 Alternativ B'!O206&gt;30,15*'1.4 Øvrige forutsetninger'!$C$57+15*'1.4 Øvrige forutsetninger'!$C$58+MAXA(0,'1.2 Alternativ B'!O206-30)*'1.4 Øvrige forutsetninger'!$C$59,IF('1.2 Alternativ B'!O206&gt;15,15*'1.4 Øvrige forutsetninger'!$C$57+MAXA(0,'1.2 Alternativ B'!O206-15)*'1.4 Øvrige forutsetninger'!$C$58,'1.2 Alternativ B'!O206*'1.4 Øvrige forutsetninger'!$C$57)))),0)</f>
        <v>0</v>
      </c>
      <c r="O16" s="1">
        <f ca="1">IFERROR(IF('1.2 Alternativ B'!P206&gt;120,15*'1.4 Øvrige forutsetninger'!$C$57+15*'1.4 Øvrige forutsetninger'!$C$58+30*'1.4 Øvrige forutsetninger'!$C$59+60*'1.4 Øvrige forutsetninger'!$C$60+MAXA(0,'1.2 Alternativ B'!P206-120)*'1.4 Øvrige forutsetninger'!$C$61,IF('1.2 Alternativ B'!P206&gt;60,15*'1.4 Øvrige forutsetninger'!$C$57+15*'1.4 Øvrige forutsetninger'!$C$58+30*'1.4 Øvrige forutsetninger'!$C$59+MAXA(0,'1.2 Alternativ B'!P206-60)*'1.4 Øvrige forutsetninger'!$C$60,IF('1.2 Alternativ B'!P206&gt;30,15*'1.4 Øvrige forutsetninger'!$C$57+15*'1.4 Øvrige forutsetninger'!$C$58+MAXA(0,'1.2 Alternativ B'!P206-30)*'1.4 Øvrige forutsetninger'!$C$59,IF('1.2 Alternativ B'!P206&gt;15,15*'1.4 Øvrige forutsetninger'!$C$57+MAXA(0,'1.2 Alternativ B'!P206-15)*'1.4 Øvrige forutsetninger'!$C$58,'1.2 Alternativ B'!P206*'1.4 Øvrige forutsetninger'!$C$57)))),0)</f>
        <v>0</v>
      </c>
      <c r="P16" s="1">
        <f ca="1">IFERROR(IF('1.2 Alternativ B'!Q206&gt;120,15*'1.4 Øvrige forutsetninger'!$C$57+15*'1.4 Øvrige forutsetninger'!$C$58+30*'1.4 Øvrige forutsetninger'!$C$59+60*'1.4 Øvrige forutsetninger'!$C$60+MAXA(0,'1.2 Alternativ B'!Q206-120)*'1.4 Øvrige forutsetninger'!$C$61,IF('1.2 Alternativ B'!Q206&gt;60,15*'1.4 Øvrige forutsetninger'!$C$57+15*'1.4 Øvrige forutsetninger'!$C$58+30*'1.4 Øvrige forutsetninger'!$C$59+MAXA(0,'1.2 Alternativ B'!Q206-60)*'1.4 Øvrige forutsetninger'!$C$60,IF('1.2 Alternativ B'!Q206&gt;30,15*'1.4 Øvrige forutsetninger'!$C$57+15*'1.4 Øvrige forutsetninger'!$C$58+MAXA(0,'1.2 Alternativ B'!Q206-30)*'1.4 Øvrige forutsetninger'!$C$59,IF('1.2 Alternativ B'!Q206&gt;15,15*'1.4 Øvrige forutsetninger'!$C$57+MAXA(0,'1.2 Alternativ B'!Q206-15)*'1.4 Øvrige forutsetninger'!$C$58,'1.2 Alternativ B'!Q206*'1.4 Øvrige forutsetninger'!$C$57)))),0)</f>
        <v>0</v>
      </c>
      <c r="Q16" s="1">
        <f ca="1">IFERROR(IF('1.2 Alternativ B'!R206&gt;120,15*'1.4 Øvrige forutsetninger'!$C$57+15*'1.4 Øvrige forutsetninger'!$C$58+30*'1.4 Øvrige forutsetninger'!$C$59+60*'1.4 Øvrige forutsetninger'!$C$60+MAXA(0,'1.2 Alternativ B'!R206-120)*'1.4 Øvrige forutsetninger'!$C$61,IF('1.2 Alternativ B'!R206&gt;60,15*'1.4 Øvrige forutsetninger'!$C$57+15*'1.4 Øvrige forutsetninger'!$C$58+30*'1.4 Øvrige forutsetninger'!$C$59+MAXA(0,'1.2 Alternativ B'!R206-60)*'1.4 Øvrige forutsetninger'!$C$60,IF('1.2 Alternativ B'!R206&gt;30,15*'1.4 Øvrige forutsetninger'!$C$57+15*'1.4 Øvrige forutsetninger'!$C$58+MAXA(0,'1.2 Alternativ B'!R206-30)*'1.4 Øvrige forutsetninger'!$C$59,IF('1.2 Alternativ B'!R206&gt;15,15*'1.4 Øvrige forutsetninger'!$C$57+MAXA(0,'1.2 Alternativ B'!R206-15)*'1.4 Øvrige forutsetninger'!$C$58,'1.2 Alternativ B'!R206*'1.4 Øvrige forutsetninger'!$C$57)))),0)</f>
        <v>0</v>
      </c>
      <c r="R16" s="1">
        <f ca="1">IFERROR(IF('1.2 Alternativ B'!S206&gt;120,15*'1.4 Øvrige forutsetninger'!$C$57+15*'1.4 Øvrige forutsetninger'!$C$58+30*'1.4 Øvrige forutsetninger'!$C$59+60*'1.4 Øvrige forutsetninger'!$C$60+MAXA(0,'1.2 Alternativ B'!S206-120)*'1.4 Øvrige forutsetninger'!$C$61,IF('1.2 Alternativ B'!S206&gt;60,15*'1.4 Øvrige forutsetninger'!$C$57+15*'1.4 Øvrige forutsetninger'!$C$58+30*'1.4 Øvrige forutsetninger'!$C$59+MAXA(0,'1.2 Alternativ B'!S206-60)*'1.4 Øvrige forutsetninger'!$C$60,IF('1.2 Alternativ B'!S206&gt;30,15*'1.4 Øvrige forutsetninger'!$C$57+15*'1.4 Øvrige forutsetninger'!$C$58+MAXA(0,'1.2 Alternativ B'!S206-30)*'1.4 Øvrige forutsetninger'!$C$59,IF('1.2 Alternativ B'!S206&gt;15,15*'1.4 Øvrige forutsetninger'!$C$57+MAXA(0,'1.2 Alternativ B'!S206-15)*'1.4 Øvrige forutsetninger'!$C$58,'1.2 Alternativ B'!S206*'1.4 Øvrige forutsetninger'!$C$57)))),0)</f>
        <v>0</v>
      </c>
      <c r="S16" s="1">
        <f ca="1">IFERROR(IF('1.2 Alternativ B'!T206&gt;120,15*'1.4 Øvrige forutsetninger'!$C$57+15*'1.4 Øvrige forutsetninger'!$C$58+30*'1.4 Øvrige forutsetninger'!$C$59+60*'1.4 Øvrige forutsetninger'!$C$60+MAXA(0,'1.2 Alternativ B'!T206-120)*'1.4 Øvrige forutsetninger'!$C$61,IF('1.2 Alternativ B'!T206&gt;60,15*'1.4 Øvrige forutsetninger'!$C$57+15*'1.4 Øvrige forutsetninger'!$C$58+30*'1.4 Øvrige forutsetninger'!$C$59+MAXA(0,'1.2 Alternativ B'!T206-60)*'1.4 Øvrige forutsetninger'!$C$60,IF('1.2 Alternativ B'!T206&gt;30,15*'1.4 Øvrige forutsetninger'!$C$57+15*'1.4 Øvrige forutsetninger'!$C$58+MAXA(0,'1.2 Alternativ B'!T206-30)*'1.4 Øvrige forutsetninger'!$C$59,IF('1.2 Alternativ B'!T206&gt;15,15*'1.4 Øvrige forutsetninger'!$C$57+MAXA(0,'1.2 Alternativ B'!T206-15)*'1.4 Øvrige forutsetninger'!$C$58,'1.2 Alternativ B'!T206*'1.4 Øvrige forutsetninger'!$C$57)))),0)</f>
        <v>0</v>
      </c>
      <c r="T16" s="1">
        <f ca="1">IFERROR(IF('1.2 Alternativ B'!U206&gt;120,15*'1.4 Øvrige forutsetninger'!$C$57+15*'1.4 Øvrige forutsetninger'!$C$58+30*'1.4 Øvrige forutsetninger'!$C$59+60*'1.4 Øvrige forutsetninger'!$C$60+MAXA(0,'1.2 Alternativ B'!U206-120)*'1.4 Øvrige forutsetninger'!$C$61,IF('1.2 Alternativ B'!U206&gt;60,15*'1.4 Øvrige forutsetninger'!$C$57+15*'1.4 Øvrige forutsetninger'!$C$58+30*'1.4 Øvrige forutsetninger'!$C$59+MAXA(0,'1.2 Alternativ B'!U206-60)*'1.4 Øvrige forutsetninger'!$C$60,IF('1.2 Alternativ B'!U206&gt;30,15*'1.4 Øvrige forutsetninger'!$C$57+15*'1.4 Øvrige forutsetninger'!$C$58+MAXA(0,'1.2 Alternativ B'!U206-30)*'1.4 Øvrige forutsetninger'!$C$59,IF('1.2 Alternativ B'!U206&gt;15,15*'1.4 Øvrige forutsetninger'!$C$57+MAXA(0,'1.2 Alternativ B'!U206-15)*'1.4 Øvrige forutsetninger'!$C$58,'1.2 Alternativ B'!U206*'1.4 Øvrige forutsetninger'!$C$57)))),0)</f>
        <v>0</v>
      </c>
      <c r="U16" s="1">
        <f ca="1">IFERROR(IF('1.2 Alternativ B'!V206&gt;120,15*'1.4 Øvrige forutsetninger'!$C$57+15*'1.4 Øvrige forutsetninger'!$C$58+30*'1.4 Øvrige forutsetninger'!$C$59+60*'1.4 Øvrige forutsetninger'!$C$60+MAXA(0,'1.2 Alternativ B'!V206-120)*'1.4 Øvrige forutsetninger'!$C$61,IF('1.2 Alternativ B'!V206&gt;60,15*'1.4 Øvrige forutsetninger'!$C$57+15*'1.4 Øvrige forutsetninger'!$C$58+30*'1.4 Øvrige forutsetninger'!$C$59+MAXA(0,'1.2 Alternativ B'!V206-60)*'1.4 Øvrige forutsetninger'!$C$60,IF('1.2 Alternativ B'!V206&gt;30,15*'1.4 Øvrige forutsetninger'!$C$57+15*'1.4 Øvrige forutsetninger'!$C$58+MAXA(0,'1.2 Alternativ B'!V206-30)*'1.4 Øvrige forutsetninger'!$C$59,IF('1.2 Alternativ B'!V206&gt;15,15*'1.4 Øvrige forutsetninger'!$C$57+MAXA(0,'1.2 Alternativ B'!V206-15)*'1.4 Øvrige forutsetninger'!$C$58,'1.2 Alternativ B'!V206*'1.4 Øvrige forutsetninger'!$C$57)))),0)</f>
        <v>0</v>
      </c>
      <c r="V16" s="1">
        <f ca="1">IFERROR(IF('1.2 Alternativ B'!W206&gt;120,15*'1.4 Øvrige forutsetninger'!$C$57+15*'1.4 Øvrige forutsetninger'!$C$58+30*'1.4 Øvrige forutsetninger'!$C$59+60*'1.4 Øvrige forutsetninger'!$C$60+MAXA(0,'1.2 Alternativ B'!W206-120)*'1.4 Øvrige forutsetninger'!$C$61,IF('1.2 Alternativ B'!W206&gt;60,15*'1.4 Øvrige forutsetninger'!$C$57+15*'1.4 Øvrige forutsetninger'!$C$58+30*'1.4 Øvrige forutsetninger'!$C$59+MAXA(0,'1.2 Alternativ B'!W206-60)*'1.4 Øvrige forutsetninger'!$C$60,IF('1.2 Alternativ B'!W206&gt;30,15*'1.4 Øvrige forutsetninger'!$C$57+15*'1.4 Øvrige forutsetninger'!$C$58+MAXA(0,'1.2 Alternativ B'!W206-30)*'1.4 Øvrige forutsetninger'!$C$59,IF('1.2 Alternativ B'!W206&gt;15,15*'1.4 Øvrige forutsetninger'!$C$57+MAXA(0,'1.2 Alternativ B'!W206-15)*'1.4 Øvrige forutsetninger'!$C$58,'1.2 Alternativ B'!W206*'1.4 Øvrige forutsetninger'!$C$57)))),0)</f>
        <v>0</v>
      </c>
      <c r="W16" s="1">
        <f ca="1">IFERROR(IF('1.2 Alternativ B'!X206&gt;120,15*'1.4 Øvrige forutsetninger'!$C$57+15*'1.4 Øvrige forutsetninger'!$C$58+30*'1.4 Øvrige forutsetninger'!$C$59+60*'1.4 Øvrige forutsetninger'!$C$60+MAXA(0,'1.2 Alternativ B'!X206-120)*'1.4 Øvrige forutsetninger'!$C$61,IF('1.2 Alternativ B'!X206&gt;60,15*'1.4 Øvrige forutsetninger'!$C$57+15*'1.4 Øvrige forutsetninger'!$C$58+30*'1.4 Øvrige forutsetninger'!$C$59+MAXA(0,'1.2 Alternativ B'!X206-60)*'1.4 Øvrige forutsetninger'!$C$60,IF('1.2 Alternativ B'!X206&gt;30,15*'1.4 Øvrige forutsetninger'!$C$57+15*'1.4 Øvrige forutsetninger'!$C$58+MAXA(0,'1.2 Alternativ B'!X206-30)*'1.4 Øvrige forutsetninger'!$C$59,IF('1.2 Alternativ B'!X206&gt;15,15*'1.4 Øvrige forutsetninger'!$C$57+MAXA(0,'1.2 Alternativ B'!X206-15)*'1.4 Øvrige forutsetninger'!$C$58,'1.2 Alternativ B'!X206*'1.4 Øvrige forutsetninger'!$C$57)))),0)</f>
        <v>0</v>
      </c>
      <c r="X16" s="1">
        <f ca="1">IFERROR(IF('1.2 Alternativ B'!Y206&gt;120,15*'1.4 Øvrige forutsetninger'!$C$57+15*'1.4 Øvrige forutsetninger'!$C$58+30*'1.4 Øvrige forutsetninger'!$C$59+60*'1.4 Øvrige forutsetninger'!$C$60+MAXA(0,'1.2 Alternativ B'!Y206-120)*'1.4 Øvrige forutsetninger'!$C$61,IF('1.2 Alternativ B'!Y206&gt;60,15*'1.4 Øvrige forutsetninger'!$C$57+15*'1.4 Øvrige forutsetninger'!$C$58+30*'1.4 Øvrige forutsetninger'!$C$59+MAXA(0,'1.2 Alternativ B'!Y206-60)*'1.4 Øvrige forutsetninger'!$C$60,IF('1.2 Alternativ B'!Y206&gt;30,15*'1.4 Øvrige forutsetninger'!$C$57+15*'1.4 Øvrige forutsetninger'!$C$58+MAXA(0,'1.2 Alternativ B'!Y206-30)*'1.4 Øvrige forutsetninger'!$C$59,IF('1.2 Alternativ B'!Y206&gt;15,15*'1.4 Øvrige forutsetninger'!$C$57+MAXA(0,'1.2 Alternativ B'!Y206-15)*'1.4 Øvrige forutsetninger'!$C$58,'1.2 Alternativ B'!Y206*'1.4 Øvrige forutsetninger'!$C$57)))),0)</f>
        <v>0</v>
      </c>
      <c r="Y16" s="1">
        <f ca="1">IFERROR(IF('1.2 Alternativ B'!Z206&gt;120,15*'1.4 Øvrige forutsetninger'!$C$57+15*'1.4 Øvrige forutsetninger'!$C$58+30*'1.4 Øvrige forutsetninger'!$C$59+60*'1.4 Øvrige forutsetninger'!$C$60+MAXA(0,'1.2 Alternativ B'!Z206-120)*'1.4 Øvrige forutsetninger'!$C$61,IF('1.2 Alternativ B'!Z206&gt;60,15*'1.4 Øvrige forutsetninger'!$C$57+15*'1.4 Øvrige forutsetninger'!$C$58+30*'1.4 Øvrige forutsetninger'!$C$59+MAXA(0,'1.2 Alternativ B'!Z206-60)*'1.4 Øvrige forutsetninger'!$C$60,IF('1.2 Alternativ B'!Z206&gt;30,15*'1.4 Øvrige forutsetninger'!$C$57+15*'1.4 Øvrige forutsetninger'!$C$58+MAXA(0,'1.2 Alternativ B'!Z206-30)*'1.4 Øvrige forutsetninger'!$C$59,IF('1.2 Alternativ B'!Z206&gt;15,15*'1.4 Øvrige forutsetninger'!$C$57+MAXA(0,'1.2 Alternativ B'!Z206-15)*'1.4 Øvrige forutsetninger'!$C$58,'1.2 Alternativ B'!Z206*'1.4 Øvrige forutsetninger'!$C$57)))),0)</f>
        <v>0</v>
      </c>
      <c r="Z16" s="1">
        <f ca="1">IFERROR(IF('1.2 Alternativ B'!AA206&gt;120,15*'1.4 Øvrige forutsetninger'!$C$57+15*'1.4 Øvrige forutsetninger'!$C$58+30*'1.4 Øvrige forutsetninger'!$C$59+60*'1.4 Øvrige forutsetninger'!$C$60+MAXA(0,'1.2 Alternativ B'!AA206-120)*'1.4 Øvrige forutsetninger'!$C$61,IF('1.2 Alternativ B'!AA206&gt;60,15*'1.4 Øvrige forutsetninger'!$C$57+15*'1.4 Øvrige forutsetninger'!$C$58+30*'1.4 Øvrige forutsetninger'!$C$59+MAXA(0,'1.2 Alternativ B'!AA206-60)*'1.4 Øvrige forutsetninger'!$C$60,IF('1.2 Alternativ B'!AA206&gt;30,15*'1.4 Øvrige forutsetninger'!$C$57+15*'1.4 Øvrige forutsetninger'!$C$58+MAXA(0,'1.2 Alternativ B'!AA206-30)*'1.4 Øvrige forutsetninger'!$C$59,IF('1.2 Alternativ B'!AA206&gt;15,15*'1.4 Øvrige forutsetninger'!$C$57+MAXA(0,'1.2 Alternativ B'!AA206-15)*'1.4 Øvrige forutsetninger'!$C$58,'1.2 Alternativ B'!AA206*'1.4 Øvrige forutsetninger'!$C$57)))),0)</f>
        <v>0</v>
      </c>
      <c r="AA16" s="1">
        <f ca="1">IFERROR(IF('1.2 Alternativ B'!AB206&gt;120,15*'1.4 Øvrige forutsetninger'!$C$57+15*'1.4 Øvrige forutsetninger'!$C$58+30*'1.4 Øvrige forutsetninger'!$C$59+60*'1.4 Øvrige forutsetninger'!$C$60+MAXA(0,'1.2 Alternativ B'!AB206-120)*'1.4 Øvrige forutsetninger'!$C$61,IF('1.2 Alternativ B'!AB206&gt;60,15*'1.4 Øvrige forutsetninger'!$C$57+15*'1.4 Øvrige forutsetninger'!$C$58+30*'1.4 Øvrige forutsetninger'!$C$59+MAXA(0,'1.2 Alternativ B'!AB206-60)*'1.4 Øvrige forutsetninger'!$C$60,IF('1.2 Alternativ B'!AB206&gt;30,15*'1.4 Øvrige forutsetninger'!$C$57+15*'1.4 Øvrige forutsetninger'!$C$58+MAXA(0,'1.2 Alternativ B'!AB206-30)*'1.4 Øvrige forutsetninger'!$C$59,IF('1.2 Alternativ B'!AB206&gt;15,15*'1.4 Øvrige forutsetninger'!$C$57+MAXA(0,'1.2 Alternativ B'!AB206-15)*'1.4 Øvrige forutsetninger'!$C$58,'1.2 Alternativ B'!AB206*'1.4 Øvrige forutsetninger'!$C$57)))),0)</f>
        <v>0</v>
      </c>
      <c r="AB16" s="1">
        <f ca="1">IFERROR(IF('1.2 Alternativ B'!AC206&gt;120,15*'1.4 Øvrige forutsetninger'!$C$57+15*'1.4 Øvrige forutsetninger'!$C$58+30*'1.4 Øvrige forutsetninger'!$C$59+60*'1.4 Øvrige forutsetninger'!$C$60+MAXA(0,'1.2 Alternativ B'!AC206-120)*'1.4 Øvrige forutsetninger'!$C$61,IF('1.2 Alternativ B'!AC206&gt;60,15*'1.4 Øvrige forutsetninger'!$C$57+15*'1.4 Øvrige forutsetninger'!$C$58+30*'1.4 Øvrige forutsetninger'!$C$59+MAXA(0,'1.2 Alternativ B'!AC206-60)*'1.4 Øvrige forutsetninger'!$C$60,IF('1.2 Alternativ B'!AC206&gt;30,15*'1.4 Øvrige forutsetninger'!$C$57+15*'1.4 Øvrige forutsetninger'!$C$58+MAXA(0,'1.2 Alternativ B'!AC206-30)*'1.4 Øvrige forutsetninger'!$C$59,IF('1.2 Alternativ B'!AC206&gt;15,15*'1.4 Øvrige forutsetninger'!$C$57+MAXA(0,'1.2 Alternativ B'!AC206-15)*'1.4 Øvrige forutsetninger'!$C$58,'1.2 Alternativ B'!AC206*'1.4 Øvrige forutsetninger'!$C$57)))),0)</f>
        <v>0</v>
      </c>
      <c r="AC16" s="1">
        <f ca="1">IFERROR(IF('1.2 Alternativ B'!AD206&gt;120,15*'1.4 Øvrige forutsetninger'!$C$57+15*'1.4 Øvrige forutsetninger'!$C$58+30*'1.4 Øvrige forutsetninger'!$C$59+60*'1.4 Øvrige forutsetninger'!$C$60+MAXA(0,'1.2 Alternativ B'!AD206-120)*'1.4 Øvrige forutsetninger'!$C$61,IF('1.2 Alternativ B'!AD206&gt;60,15*'1.4 Øvrige forutsetninger'!$C$57+15*'1.4 Øvrige forutsetninger'!$C$58+30*'1.4 Øvrige forutsetninger'!$C$59+MAXA(0,'1.2 Alternativ B'!AD206-60)*'1.4 Øvrige forutsetninger'!$C$60,IF('1.2 Alternativ B'!AD206&gt;30,15*'1.4 Øvrige forutsetninger'!$C$57+15*'1.4 Øvrige forutsetninger'!$C$58+MAXA(0,'1.2 Alternativ B'!AD206-30)*'1.4 Øvrige forutsetninger'!$C$59,IF('1.2 Alternativ B'!AD206&gt;15,15*'1.4 Øvrige forutsetninger'!$C$57+MAXA(0,'1.2 Alternativ B'!AD206-15)*'1.4 Øvrige forutsetninger'!$C$58,'1.2 Alternativ B'!AD206*'1.4 Øvrige forutsetninger'!$C$57)))),0)</f>
        <v>0</v>
      </c>
      <c r="AD16" s="1">
        <f ca="1">IFERROR(IF('1.2 Alternativ B'!AE206&gt;120,15*'1.4 Øvrige forutsetninger'!$C$57+15*'1.4 Øvrige forutsetninger'!$C$58+30*'1.4 Øvrige forutsetninger'!$C$59+60*'1.4 Øvrige forutsetninger'!$C$60+MAXA(0,'1.2 Alternativ B'!AE206-120)*'1.4 Øvrige forutsetninger'!$C$61,IF('1.2 Alternativ B'!AE206&gt;60,15*'1.4 Øvrige forutsetninger'!$C$57+15*'1.4 Øvrige forutsetninger'!$C$58+30*'1.4 Øvrige forutsetninger'!$C$59+MAXA(0,'1.2 Alternativ B'!AE206-60)*'1.4 Øvrige forutsetninger'!$C$60,IF('1.2 Alternativ B'!AE206&gt;30,15*'1.4 Øvrige forutsetninger'!$C$57+15*'1.4 Øvrige forutsetninger'!$C$58+MAXA(0,'1.2 Alternativ B'!AE206-30)*'1.4 Øvrige forutsetninger'!$C$59,IF('1.2 Alternativ B'!AE206&gt;15,15*'1.4 Øvrige forutsetninger'!$C$57+MAXA(0,'1.2 Alternativ B'!AE206-15)*'1.4 Øvrige forutsetninger'!$C$58,'1.2 Alternativ B'!AE206*'1.4 Øvrige forutsetninger'!$C$57)))),0)</f>
        <v>0</v>
      </c>
      <c r="AE16" s="1">
        <f ca="1">IFERROR(IF('1.2 Alternativ B'!AF206&gt;120,15*'1.4 Øvrige forutsetninger'!$C$57+15*'1.4 Øvrige forutsetninger'!$C$58+30*'1.4 Øvrige forutsetninger'!$C$59+60*'1.4 Øvrige forutsetninger'!$C$60+MAXA(0,'1.2 Alternativ B'!AF206-120)*'1.4 Øvrige forutsetninger'!$C$61,IF('1.2 Alternativ B'!AF206&gt;60,15*'1.4 Øvrige forutsetninger'!$C$57+15*'1.4 Øvrige forutsetninger'!$C$58+30*'1.4 Øvrige forutsetninger'!$C$59+MAXA(0,'1.2 Alternativ B'!AF206-60)*'1.4 Øvrige forutsetninger'!$C$60,IF('1.2 Alternativ B'!AF206&gt;30,15*'1.4 Øvrige forutsetninger'!$C$57+15*'1.4 Øvrige forutsetninger'!$C$58+MAXA(0,'1.2 Alternativ B'!AF206-30)*'1.4 Øvrige forutsetninger'!$C$59,IF('1.2 Alternativ B'!AF206&gt;15,15*'1.4 Øvrige forutsetninger'!$C$57+MAXA(0,'1.2 Alternativ B'!AF206-15)*'1.4 Øvrige forutsetninger'!$C$58,'1.2 Alternativ B'!AF206*'1.4 Øvrige forutsetninger'!$C$57)))),0)</f>
        <v>0</v>
      </c>
      <c r="AF16" s="1">
        <f ca="1">IFERROR(IF('1.2 Alternativ B'!AG206&gt;120,15*'1.4 Øvrige forutsetninger'!$C$57+15*'1.4 Øvrige forutsetninger'!$C$58+30*'1.4 Øvrige forutsetninger'!$C$59+60*'1.4 Øvrige forutsetninger'!$C$60+MAXA(0,'1.2 Alternativ B'!AG206-120)*'1.4 Øvrige forutsetninger'!$C$61,IF('1.2 Alternativ B'!AG206&gt;60,15*'1.4 Øvrige forutsetninger'!$C$57+15*'1.4 Øvrige forutsetninger'!$C$58+30*'1.4 Øvrige forutsetninger'!$C$59+MAXA(0,'1.2 Alternativ B'!AG206-60)*'1.4 Øvrige forutsetninger'!$C$60,IF('1.2 Alternativ B'!AG206&gt;30,15*'1.4 Øvrige forutsetninger'!$C$57+15*'1.4 Øvrige forutsetninger'!$C$58+MAXA(0,'1.2 Alternativ B'!AG206-30)*'1.4 Øvrige forutsetninger'!$C$59,IF('1.2 Alternativ B'!AG206&gt;15,15*'1.4 Øvrige forutsetninger'!$C$57+MAXA(0,'1.2 Alternativ B'!AG206-15)*'1.4 Øvrige forutsetninger'!$C$58,'1.2 Alternativ B'!AG206*'1.4 Øvrige forutsetninger'!$C$57)))),0)</f>
        <v>0</v>
      </c>
    </row>
    <row r="17" spans="2:32" x14ac:dyDescent="0.2">
      <c r="B17" s="1" t="str">
        <f ca="1">IF(OFFSET('1.2 Alternativ B'!$E$19,0,ROW()-ROW($B$12))&gt;0,OFFSET('1.2 Alternativ B'!$E$19,0,ROW()-ROW($B$12)),"")</f>
        <v/>
      </c>
      <c r="C17" s="1">
        <f ca="1">IFERROR(IF('1.2 Alternativ B'!D207&gt;120,15*'1.4 Øvrige forutsetninger'!$C$57+15*'1.4 Øvrige forutsetninger'!$C$58+30*'1.4 Øvrige forutsetninger'!$C$59+60*'1.4 Øvrige forutsetninger'!$C$60+MAXA(0,'1.2 Alternativ B'!D207-120)*'1.4 Øvrige forutsetninger'!$C$61,IF('1.2 Alternativ B'!D207&gt;60,15*'1.4 Øvrige forutsetninger'!$C$57+15*'1.4 Øvrige forutsetninger'!$C$58+30*'1.4 Øvrige forutsetninger'!$C$59+MAXA(0,'1.2 Alternativ B'!D207-60)*'1.4 Øvrige forutsetninger'!$C$60,IF('1.2 Alternativ B'!D207&gt;30,15*'1.4 Øvrige forutsetninger'!$C$57+15*'1.4 Øvrige forutsetninger'!$C$58+MAXA(0,'1.2 Alternativ B'!D207-30)*'1.4 Øvrige forutsetninger'!$C$59,IF('1.2 Alternativ B'!D207&gt;15,15*'1.4 Øvrige forutsetninger'!$C$57+MAXA(0,'1.2 Alternativ B'!D207-15)*'1.4 Øvrige forutsetninger'!$C$58,'1.2 Alternativ B'!D207*'1.4 Øvrige forutsetninger'!$C$57)))),0)</f>
        <v>0</v>
      </c>
      <c r="D17" s="1">
        <f ca="1">IFERROR(IF('1.2 Alternativ B'!E207&gt;120,15*'1.4 Øvrige forutsetninger'!$C$57+15*'1.4 Øvrige forutsetninger'!$C$58+30*'1.4 Øvrige forutsetninger'!$C$59+60*'1.4 Øvrige forutsetninger'!$C$60+MAXA(0,'1.2 Alternativ B'!E207-120)*'1.4 Øvrige forutsetninger'!$C$61,IF('1.2 Alternativ B'!E207&gt;60,15*'1.4 Øvrige forutsetninger'!$C$57+15*'1.4 Øvrige forutsetninger'!$C$58+30*'1.4 Øvrige forutsetninger'!$C$59+MAXA(0,'1.2 Alternativ B'!E207-60)*'1.4 Øvrige forutsetninger'!$C$60,IF('1.2 Alternativ B'!E207&gt;30,15*'1.4 Øvrige forutsetninger'!$C$57+15*'1.4 Øvrige forutsetninger'!$C$58+MAXA(0,'1.2 Alternativ B'!E207-30)*'1.4 Øvrige forutsetninger'!$C$59,IF('1.2 Alternativ B'!E207&gt;15,15*'1.4 Øvrige forutsetninger'!$C$57+MAXA(0,'1.2 Alternativ B'!E207-15)*'1.4 Øvrige forutsetninger'!$C$58,'1.2 Alternativ B'!E207*'1.4 Øvrige forutsetninger'!$C$57)))),0)</f>
        <v>0</v>
      </c>
      <c r="E17" s="1">
        <f ca="1">IFERROR(IF('1.2 Alternativ B'!F207&gt;120,15*'1.4 Øvrige forutsetninger'!$C$57+15*'1.4 Øvrige forutsetninger'!$C$58+30*'1.4 Øvrige forutsetninger'!$C$59+60*'1.4 Øvrige forutsetninger'!$C$60+MAXA(0,'1.2 Alternativ B'!F207-120)*'1.4 Øvrige forutsetninger'!$C$61,IF('1.2 Alternativ B'!F207&gt;60,15*'1.4 Øvrige forutsetninger'!$C$57+15*'1.4 Øvrige forutsetninger'!$C$58+30*'1.4 Øvrige forutsetninger'!$C$59+MAXA(0,'1.2 Alternativ B'!F207-60)*'1.4 Øvrige forutsetninger'!$C$60,IF('1.2 Alternativ B'!F207&gt;30,15*'1.4 Øvrige forutsetninger'!$C$57+15*'1.4 Øvrige forutsetninger'!$C$58+MAXA(0,'1.2 Alternativ B'!F207-30)*'1.4 Øvrige forutsetninger'!$C$59,IF('1.2 Alternativ B'!F207&gt;15,15*'1.4 Øvrige forutsetninger'!$C$57+MAXA(0,'1.2 Alternativ B'!F207-15)*'1.4 Øvrige forutsetninger'!$C$58,'1.2 Alternativ B'!F207*'1.4 Øvrige forutsetninger'!$C$57)))),0)</f>
        <v>0</v>
      </c>
      <c r="F17" s="1">
        <f ca="1">IFERROR(IF('1.2 Alternativ B'!G207&gt;120,15*'1.4 Øvrige forutsetninger'!$C$57+15*'1.4 Øvrige forutsetninger'!$C$58+30*'1.4 Øvrige forutsetninger'!$C$59+60*'1.4 Øvrige forutsetninger'!$C$60+MAXA(0,'1.2 Alternativ B'!G207-120)*'1.4 Øvrige forutsetninger'!$C$61,IF('1.2 Alternativ B'!G207&gt;60,15*'1.4 Øvrige forutsetninger'!$C$57+15*'1.4 Øvrige forutsetninger'!$C$58+30*'1.4 Øvrige forutsetninger'!$C$59+MAXA(0,'1.2 Alternativ B'!G207-60)*'1.4 Øvrige forutsetninger'!$C$60,IF('1.2 Alternativ B'!G207&gt;30,15*'1.4 Øvrige forutsetninger'!$C$57+15*'1.4 Øvrige forutsetninger'!$C$58+MAXA(0,'1.2 Alternativ B'!G207-30)*'1.4 Øvrige forutsetninger'!$C$59,IF('1.2 Alternativ B'!G207&gt;15,15*'1.4 Øvrige forutsetninger'!$C$57+MAXA(0,'1.2 Alternativ B'!G207-15)*'1.4 Øvrige forutsetninger'!$C$58,'1.2 Alternativ B'!G207*'1.4 Øvrige forutsetninger'!$C$57)))),0)</f>
        <v>0</v>
      </c>
      <c r="G17" s="1">
        <f ca="1">IFERROR(IF('1.2 Alternativ B'!H207&gt;120,15*'1.4 Øvrige forutsetninger'!$C$57+15*'1.4 Øvrige forutsetninger'!$C$58+30*'1.4 Øvrige forutsetninger'!$C$59+60*'1.4 Øvrige forutsetninger'!$C$60+MAXA(0,'1.2 Alternativ B'!H207-120)*'1.4 Øvrige forutsetninger'!$C$61,IF('1.2 Alternativ B'!H207&gt;60,15*'1.4 Øvrige forutsetninger'!$C$57+15*'1.4 Øvrige forutsetninger'!$C$58+30*'1.4 Øvrige forutsetninger'!$C$59+MAXA(0,'1.2 Alternativ B'!H207-60)*'1.4 Øvrige forutsetninger'!$C$60,IF('1.2 Alternativ B'!H207&gt;30,15*'1.4 Øvrige forutsetninger'!$C$57+15*'1.4 Øvrige forutsetninger'!$C$58+MAXA(0,'1.2 Alternativ B'!H207-30)*'1.4 Øvrige forutsetninger'!$C$59,IF('1.2 Alternativ B'!H207&gt;15,15*'1.4 Øvrige forutsetninger'!$C$57+MAXA(0,'1.2 Alternativ B'!H207-15)*'1.4 Øvrige forutsetninger'!$C$58,'1.2 Alternativ B'!H207*'1.4 Øvrige forutsetninger'!$C$57)))),0)</f>
        <v>0</v>
      </c>
      <c r="H17" s="1">
        <f ca="1">IFERROR(IF('1.2 Alternativ B'!I207&gt;120,15*'1.4 Øvrige forutsetninger'!$C$57+15*'1.4 Øvrige forutsetninger'!$C$58+30*'1.4 Øvrige forutsetninger'!$C$59+60*'1.4 Øvrige forutsetninger'!$C$60+MAXA(0,'1.2 Alternativ B'!I207-120)*'1.4 Øvrige forutsetninger'!$C$61,IF('1.2 Alternativ B'!I207&gt;60,15*'1.4 Øvrige forutsetninger'!$C$57+15*'1.4 Øvrige forutsetninger'!$C$58+30*'1.4 Øvrige forutsetninger'!$C$59+MAXA(0,'1.2 Alternativ B'!I207-60)*'1.4 Øvrige forutsetninger'!$C$60,IF('1.2 Alternativ B'!I207&gt;30,15*'1.4 Øvrige forutsetninger'!$C$57+15*'1.4 Øvrige forutsetninger'!$C$58+MAXA(0,'1.2 Alternativ B'!I207-30)*'1.4 Øvrige forutsetninger'!$C$59,IF('1.2 Alternativ B'!I207&gt;15,15*'1.4 Øvrige forutsetninger'!$C$57+MAXA(0,'1.2 Alternativ B'!I207-15)*'1.4 Øvrige forutsetninger'!$C$58,'1.2 Alternativ B'!I207*'1.4 Øvrige forutsetninger'!$C$57)))),0)</f>
        <v>0</v>
      </c>
      <c r="I17" s="1">
        <f ca="1">IFERROR(IF('1.2 Alternativ B'!J207&gt;120,15*'1.4 Øvrige forutsetninger'!$C$57+15*'1.4 Øvrige forutsetninger'!$C$58+30*'1.4 Øvrige forutsetninger'!$C$59+60*'1.4 Øvrige forutsetninger'!$C$60+MAXA(0,'1.2 Alternativ B'!J207-120)*'1.4 Øvrige forutsetninger'!$C$61,IF('1.2 Alternativ B'!J207&gt;60,15*'1.4 Øvrige forutsetninger'!$C$57+15*'1.4 Øvrige forutsetninger'!$C$58+30*'1.4 Øvrige forutsetninger'!$C$59+MAXA(0,'1.2 Alternativ B'!J207-60)*'1.4 Øvrige forutsetninger'!$C$60,IF('1.2 Alternativ B'!J207&gt;30,15*'1.4 Øvrige forutsetninger'!$C$57+15*'1.4 Øvrige forutsetninger'!$C$58+MAXA(0,'1.2 Alternativ B'!J207-30)*'1.4 Øvrige forutsetninger'!$C$59,IF('1.2 Alternativ B'!J207&gt;15,15*'1.4 Øvrige forutsetninger'!$C$57+MAXA(0,'1.2 Alternativ B'!J207-15)*'1.4 Øvrige forutsetninger'!$C$58,'1.2 Alternativ B'!J207*'1.4 Øvrige forutsetninger'!$C$57)))),0)</f>
        <v>0</v>
      </c>
      <c r="J17" s="1">
        <f ca="1">IFERROR(IF('1.2 Alternativ B'!K207&gt;120,15*'1.4 Øvrige forutsetninger'!$C$57+15*'1.4 Øvrige forutsetninger'!$C$58+30*'1.4 Øvrige forutsetninger'!$C$59+60*'1.4 Øvrige forutsetninger'!$C$60+MAXA(0,'1.2 Alternativ B'!K207-120)*'1.4 Øvrige forutsetninger'!$C$61,IF('1.2 Alternativ B'!K207&gt;60,15*'1.4 Øvrige forutsetninger'!$C$57+15*'1.4 Øvrige forutsetninger'!$C$58+30*'1.4 Øvrige forutsetninger'!$C$59+MAXA(0,'1.2 Alternativ B'!K207-60)*'1.4 Øvrige forutsetninger'!$C$60,IF('1.2 Alternativ B'!K207&gt;30,15*'1.4 Øvrige forutsetninger'!$C$57+15*'1.4 Øvrige forutsetninger'!$C$58+MAXA(0,'1.2 Alternativ B'!K207-30)*'1.4 Øvrige forutsetninger'!$C$59,IF('1.2 Alternativ B'!K207&gt;15,15*'1.4 Øvrige forutsetninger'!$C$57+MAXA(0,'1.2 Alternativ B'!K207-15)*'1.4 Øvrige forutsetninger'!$C$58,'1.2 Alternativ B'!K207*'1.4 Øvrige forutsetninger'!$C$57)))),0)</f>
        <v>0</v>
      </c>
      <c r="K17" s="1">
        <f ca="1">IFERROR(IF('1.2 Alternativ B'!L207&gt;120,15*'1.4 Øvrige forutsetninger'!$C$57+15*'1.4 Øvrige forutsetninger'!$C$58+30*'1.4 Øvrige forutsetninger'!$C$59+60*'1.4 Øvrige forutsetninger'!$C$60+MAXA(0,'1.2 Alternativ B'!L207-120)*'1.4 Øvrige forutsetninger'!$C$61,IF('1.2 Alternativ B'!L207&gt;60,15*'1.4 Øvrige forutsetninger'!$C$57+15*'1.4 Øvrige forutsetninger'!$C$58+30*'1.4 Øvrige forutsetninger'!$C$59+MAXA(0,'1.2 Alternativ B'!L207-60)*'1.4 Øvrige forutsetninger'!$C$60,IF('1.2 Alternativ B'!L207&gt;30,15*'1.4 Øvrige forutsetninger'!$C$57+15*'1.4 Øvrige forutsetninger'!$C$58+MAXA(0,'1.2 Alternativ B'!L207-30)*'1.4 Øvrige forutsetninger'!$C$59,IF('1.2 Alternativ B'!L207&gt;15,15*'1.4 Øvrige forutsetninger'!$C$57+MAXA(0,'1.2 Alternativ B'!L207-15)*'1.4 Øvrige forutsetninger'!$C$58,'1.2 Alternativ B'!L207*'1.4 Øvrige forutsetninger'!$C$57)))),0)</f>
        <v>0</v>
      </c>
      <c r="L17" s="1">
        <f ca="1">IFERROR(IF('1.2 Alternativ B'!M207&gt;120,15*'1.4 Øvrige forutsetninger'!$C$57+15*'1.4 Øvrige forutsetninger'!$C$58+30*'1.4 Øvrige forutsetninger'!$C$59+60*'1.4 Øvrige forutsetninger'!$C$60+MAXA(0,'1.2 Alternativ B'!M207-120)*'1.4 Øvrige forutsetninger'!$C$61,IF('1.2 Alternativ B'!M207&gt;60,15*'1.4 Øvrige forutsetninger'!$C$57+15*'1.4 Øvrige forutsetninger'!$C$58+30*'1.4 Øvrige forutsetninger'!$C$59+MAXA(0,'1.2 Alternativ B'!M207-60)*'1.4 Øvrige forutsetninger'!$C$60,IF('1.2 Alternativ B'!M207&gt;30,15*'1.4 Øvrige forutsetninger'!$C$57+15*'1.4 Øvrige forutsetninger'!$C$58+MAXA(0,'1.2 Alternativ B'!M207-30)*'1.4 Øvrige forutsetninger'!$C$59,IF('1.2 Alternativ B'!M207&gt;15,15*'1.4 Øvrige forutsetninger'!$C$57+MAXA(0,'1.2 Alternativ B'!M207-15)*'1.4 Øvrige forutsetninger'!$C$58,'1.2 Alternativ B'!M207*'1.4 Øvrige forutsetninger'!$C$57)))),0)</f>
        <v>0</v>
      </c>
      <c r="M17" s="1">
        <f ca="1">IFERROR(IF('1.2 Alternativ B'!N207&gt;120,15*'1.4 Øvrige forutsetninger'!$C$57+15*'1.4 Øvrige forutsetninger'!$C$58+30*'1.4 Øvrige forutsetninger'!$C$59+60*'1.4 Øvrige forutsetninger'!$C$60+MAXA(0,'1.2 Alternativ B'!N207-120)*'1.4 Øvrige forutsetninger'!$C$61,IF('1.2 Alternativ B'!N207&gt;60,15*'1.4 Øvrige forutsetninger'!$C$57+15*'1.4 Øvrige forutsetninger'!$C$58+30*'1.4 Øvrige forutsetninger'!$C$59+MAXA(0,'1.2 Alternativ B'!N207-60)*'1.4 Øvrige forutsetninger'!$C$60,IF('1.2 Alternativ B'!N207&gt;30,15*'1.4 Øvrige forutsetninger'!$C$57+15*'1.4 Øvrige forutsetninger'!$C$58+MAXA(0,'1.2 Alternativ B'!N207-30)*'1.4 Øvrige forutsetninger'!$C$59,IF('1.2 Alternativ B'!N207&gt;15,15*'1.4 Øvrige forutsetninger'!$C$57+MAXA(0,'1.2 Alternativ B'!N207-15)*'1.4 Øvrige forutsetninger'!$C$58,'1.2 Alternativ B'!N207*'1.4 Øvrige forutsetninger'!$C$57)))),0)</f>
        <v>0</v>
      </c>
      <c r="N17" s="1">
        <f ca="1">IFERROR(IF('1.2 Alternativ B'!O207&gt;120,15*'1.4 Øvrige forutsetninger'!$C$57+15*'1.4 Øvrige forutsetninger'!$C$58+30*'1.4 Øvrige forutsetninger'!$C$59+60*'1.4 Øvrige forutsetninger'!$C$60+MAXA(0,'1.2 Alternativ B'!O207-120)*'1.4 Øvrige forutsetninger'!$C$61,IF('1.2 Alternativ B'!O207&gt;60,15*'1.4 Øvrige forutsetninger'!$C$57+15*'1.4 Øvrige forutsetninger'!$C$58+30*'1.4 Øvrige forutsetninger'!$C$59+MAXA(0,'1.2 Alternativ B'!O207-60)*'1.4 Øvrige forutsetninger'!$C$60,IF('1.2 Alternativ B'!O207&gt;30,15*'1.4 Øvrige forutsetninger'!$C$57+15*'1.4 Øvrige forutsetninger'!$C$58+MAXA(0,'1.2 Alternativ B'!O207-30)*'1.4 Øvrige forutsetninger'!$C$59,IF('1.2 Alternativ B'!O207&gt;15,15*'1.4 Øvrige forutsetninger'!$C$57+MAXA(0,'1.2 Alternativ B'!O207-15)*'1.4 Øvrige forutsetninger'!$C$58,'1.2 Alternativ B'!O207*'1.4 Øvrige forutsetninger'!$C$57)))),0)</f>
        <v>0</v>
      </c>
      <c r="O17" s="1">
        <f ca="1">IFERROR(IF('1.2 Alternativ B'!P207&gt;120,15*'1.4 Øvrige forutsetninger'!$C$57+15*'1.4 Øvrige forutsetninger'!$C$58+30*'1.4 Øvrige forutsetninger'!$C$59+60*'1.4 Øvrige forutsetninger'!$C$60+MAXA(0,'1.2 Alternativ B'!P207-120)*'1.4 Øvrige forutsetninger'!$C$61,IF('1.2 Alternativ B'!P207&gt;60,15*'1.4 Øvrige forutsetninger'!$C$57+15*'1.4 Øvrige forutsetninger'!$C$58+30*'1.4 Øvrige forutsetninger'!$C$59+MAXA(0,'1.2 Alternativ B'!P207-60)*'1.4 Øvrige forutsetninger'!$C$60,IF('1.2 Alternativ B'!P207&gt;30,15*'1.4 Øvrige forutsetninger'!$C$57+15*'1.4 Øvrige forutsetninger'!$C$58+MAXA(0,'1.2 Alternativ B'!P207-30)*'1.4 Øvrige forutsetninger'!$C$59,IF('1.2 Alternativ B'!P207&gt;15,15*'1.4 Øvrige forutsetninger'!$C$57+MAXA(0,'1.2 Alternativ B'!P207-15)*'1.4 Øvrige forutsetninger'!$C$58,'1.2 Alternativ B'!P207*'1.4 Øvrige forutsetninger'!$C$57)))),0)</f>
        <v>0</v>
      </c>
      <c r="P17" s="1">
        <f ca="1">IFERROR(IF('1.2 Alternativ B'!Q207&gt;120,15*'1.4 Øvrige forutsetninger'!$C$57+15*'1.4 Øvrige forutsetninger'!$C$58+30*'1.4 Øvrige forutsetninger'!$C$59+60*'1.4 Øvrige forutsetninger'!$C$60+MAXA(0,'1.2 Alternativ B'!Q207-120)*'1.4 Øvrige forutsetninger'!$C$61,IF('1.2 Alternativ B'!Q207&gt;60,15*'1.4 Øvrige forutsetninger'!$C$57+15*'1.4 Øvrige forutsetninger'!$C$58+30*'1.4 Øvrige forutsetninger'!$C$59+MAXA(0,'1.2 Alternativ B'!Q207-60)*'1.4 Øvrige forutsetninger'!$C$60,IF('1.2 Alternativ B'!Q207&gt;30,15*'1.4 Øvrige forutsetninger'!$C$57+15*'1.4 Øvrige forutsetninger'!$C$58+MAXA(0,'1.2 Alternativ B'!Q207-30)*'1.4 Øvrige forutsetninger'!$C$59,IF('1.2 Alternativ B'!Q207&gt;15,15*'1.4 Øvrige forutsetninger'!$C$57+MAXA(0,'1.2 Alternativ B'!Q207-15)*'1.4 Øvrige forutsetninger'!$C$58,'1.2 Alternativ B'!Q207*'1.4 Øvrige forutsetninger'!$C$57)))),0)</f>
        <v>0</v>
      </c>
      <c r="Q17" s="1">
        <f ca="1">IFERROR(IF('1.2 Alternativ B'!R207&gt;120,15*'1.4 Øvrige forutsetninger'!$C$57+15*'1.4 Øvrige forutsetninger'!$C$58+30*'1.4 Øvrige forutsetninger'!$C$59+60*'1.4 Øvrige forutsetninger'!$C$60+MAXA(0,'1.2 Alternativ B'!R207-120)*'1.4 Øvrige forutsetninger'!$C$61,IF('1.2 Alternativ B'!R207&gt;60,15*'1.4 Øvrige forutsetninger'!$C$57+15*'1.4 Øvrige forutsetninger'!$C$58+30*'1.4 Øvrige forutsetninger'!$C$59+MAXA(0,'1.2 Alternativ B'!R207-60)*'1.4 Øvrige forutsetninger'!$C$60,IF('1.2 Alternativ B'!R207&gt;30,15*'1.4 Øvrige forutsetninger'!$C$57+15*'1.4 Øvrige forutsetninger'!$C$58+MAXA(0,'1.2 Alternativ B'!R207-30)*'1.4 Øvrige forutsetninger'!$C$59,IF('1.2 Alternativ B'!R207&gt;15,15*'1.4 Øvrige forutsetninger'!$C$57+MAXA(0,'1.2 Alternativ B'!R207-15)*'1.4 Øvrige forutsetninger'!$C$58,'1.2 Alternativ B'!R207*'1.4 Øvrige forutsetninger'!$C$57)))),0)</f>
        <v>0</v>
      </c>
      <c r="R17" s="1">
        <f ca="1">IFERROR(IF('1.2 Alternativ B'!S207&gt;120,15*'1.4 Øvrige forutsetninger'!$C$57+15*'1.4 Øvrige forutsetninger'!$C$58+30*'1.4 Øvrige forutsetninger'!$C$59+60*'1.4 Øvrige forutsetninger'!$C$60+MAXA(0,'1.2 Alternativ B'!S207-120)*'1.4 Øvrige forutsetninger'!$C$61,IF('1.2 Alternativ B'!S207&gt;60,15*'1.4 Øvrige forutsetninger'!$C$57+15*'1.4 Øvrige forutsetninger'!$C$58+30*'1.4 Øvrige forutsetninger'!$C$59+MAXA(0,'1.2 Alternativ B'!S207-60)*'1.4 Øvrige forutsetninger'!$C$60,IF('1.2 Alternativ B'!S207&gt;30,15*'1.4 Øvrige forutsetninger'!$C$57+15*'1.4 Øvrige forutsetninger'!$C$58+MAXA(0,'1.2 Alternativ B'!S207-30)*'1.4 Øvrige forutsetninger'!$C$59,IF('1.2 Alternativ B'!S207&gt;15,15*'1.4 Øvrige forutsetninger'!$C$57+MAXA(0,'1.2 Alternativ B'!S207-15)*'1.4 Øvrige forutsetninger'!$C$58,'1.2 Alternativ B'!S207*'1.4 Øvrige forutsetninger'!$C$57)))),0)</f>
        <v>0</v>
      </c>
      <c r="S17" s="1">
        <f ca="1">IFERROR(IF('1.2 Alternativ B'!T207&gt;120,15*'1.4 Øvrige forutsetninger'!$C$57+15*'1.4 Øvrige forutsetninger'!$C$58+30*'1.4 Øvrige forutsetninger'!$C$59+60*'1.4 Øvrige forutsetninger'!$C$60+MAXA(0,'1.2 Alternativ B'!T207-120)*'1.4 Øvrige forutsetninger'!$C$61,IF('1.2 Alternativ B'!T207&gt;60,15*'1.4 Øvrige forutsetninger'!$C$57+15*'1.4 Øvrige forutsetninger'!$C$58+30*'1.4 Øvrige forutsetninger'!$C$59+MAXA(0,'1.2 Alternativ B'!T207-60)*'1.4 Øvrige forutsetninger'!$C$60,IF('1.2 Alternativ B'!T207&gt;30,15*'1.4 Øvrige forutsetninger'!$C$57+15*'1.4 Øvrige forutsetninger'!$C$58+MAXA(0,'1.2 Alternativ B'!T207-30)*'1.4 Øvrige forutsetninger'!$C$59,IF('1.2 Alternativ B'!T207&gt;15,15*'1.4 Øvrige forutsetninger'!$C$57+MAXA(0,'1.2 Alternativ B'!T207-15)*'1.4 Øvrige forutsetninger'!$C$58,'1.2 Alternativ B'!T207*'1.4 Øvrige forutsetninger'!$C$57)))),0)</f>
        <v>0</v>
      </c>
      <c r="T17" s="1">
        <f ca="1">IFERROR(IF('1.2 Alternativ B'!U207&gt;120,15*'1.4 Øvrige forutsetninger'!$C$57+15*'1.4 Øvrige forutsetninger'!$C$58+30*'1.4 Øvrige forutsetninger'!$C$59+60*'1.4 Øvrige forutsetninger'!$C$60+MAXA(0,'1.2 Alternativ B'!U207-120)*'1.4 Øvrige forutsetninger'!$C$61,IF('1.2 Alternativ B'!U207&gt;60,15*'1.4 Øvrige forutsetninger'!$C$57+15*'1.4 Øvrige forutsetninger'!$C$58+30*'1.4 Øvrige forutsetninger'!$C$59+MAXA(0,'1.2 Alternativ B'!U207-60)*'1.4 Øvrige forutsetninger'!$C$60,IF('1.2 Alternativ B'!U207&gt;30,15*'1.4 Øvrige forutsetninger'!$C$57+15*'1.4 Øvrige forutsetninger'!$C$58+MAXA(0,'1.2 Alternativ B'!U207-30)*'1.4 Øvrige forutsetninger'!$C$59,IF('1.2 Alternativ B'!U207&gt;15,15*'1.4 Øvrige forutsetninger'!$C$57+MAXA(0,'1.2 Alternativ B'!U207-15)*'1.4 Øvrige forutsetninger'!$C$58,'1.2 Alternativ B'!U207*'1.4 Øvrige forutsetninger'!$C$57)))),0)</f>
        <v>0</v>
      </c>
      <c r="U17" s="1">
        <f ca="1">IFERROR(IF('1.2 Alternativ B'!V207&gt;120,15*'1.4 Øvrige forutsetninger'!$C$57+15*'1.4 Øvrige forutsetninger'!$C$58+30*'1.4 Øvrige forutsetninger'!$C$59+60*'1.4 Øvrige forutsetninger'!$C$60+MAXA(0,'1.2 Alternativ B'!V207-120)*'1.4 Øvrige forutsetninger'!$C$61,IF('1.2 Alternativ B'!V207&gt;60,15*'1.4 Øvrige forutsetninger'!$C$57+15*'1.4 Øvrige forutsetninger'!$C$58+30*'1.4 Øvrige forutsetninger'!$C$59+MAXA(0,'1.2 Alternativ B'!V207-60)*'1.4 Øvrige forutsetninger'!$C$60,IF('1.2 Alternativ B'!V207&gt;30,15*'1.4 Øvrige forutsetninger'!$C$57+15*'1.4 Øvrige forutsetninger'!$C$58+MAXA(0,'1.2 Alternativ B'!V207-30)*'1.4 Øvrige forutsetninger'!$C$59,IF('1.2 Alternativ B'!V207&gt;15,15*'1.4 Øvrige forutsetninger'!$C$57+MAXA(0,'1.2 Alternativ B'!V207-15)*'1.4 Øvrige forutsetninger'!$C$58,'1.2 Alternativ B'!V207*'1.4 Øvrige forutsetninger'!$C$57)))),0)</f>
        <v>0</v>
      </c>
      <c r="V17" s="1">
        <f ca="1">IFERROR(IF('1.2 Alternativ B'!W207&gt;120,15*'1.4 Øvrige forutsetninger'!$C$57+15*'1.4 Øvrige forutsetninger'!$C$58+30*'1.4 Øvrige forutsetninger'!$C$59+60*'1.4 Øvrige forutsetninger'!$C$60+MAXA(0,'1.2 Alternativ B'!W207-120)*'1.4 Øvrige forutsetninger'!$C$61,IF('1.2 Alternativ B'!W207&gt;60,15*'1.4 Øvrige forutsetninger'!$C$57+15*'1.4 Øvrige forutsetninger'!$C$58+30*'1.4 Øvrige forutsetninger'!$C$59+MAXA(0,'1.2 Alternativ B'!W207-60)*'1.4 Øvrige forutsetninger'!$C$60,IF('1.2 Alternativ B'!W207&gt;30,15*'1.4 Øvrige forutsetninger'!$C$57+15*'1.4 Øvrige forutsetninger'!$C$58+MAXA(0,'1.2 Alternativ B'!W207-30)*'1.4 Øvrige forutsetninger'!$C$59,IF('1.2 Alternativ B'!W207&gt;15,15*'1.4 Øvrige forutsetninger'!$C$57+MAXA(0,'1.2 Alternativ B'!W207-15)*'1.4 Øvrige forutsetninger'!$C$58,'1.2 Alternativ B'!W207*'1.4 Øvrige forutsetninger'!$C$57)))),0)</f>
        <v>0</v>
      </c>
      <c r="W17" s="1">
        <f ca="1">IFERROR(IF('1.2 Alternativ B'!X207&gt;120,15*'1.4 Øvrige forutsetninger'!$C$57+15*'1.4 Øvrige forutsetninger'!$C$58+30*'1.4 Øvrige forutsetninger'!$C$59+60*'1.4 Øvrige forutsetninger'!$C$60+MAXA(0,'1.2 Alternativ B'!X207-120)*'1.4 Øvrige forutsetninger'!$C$61,IF('1.2 Alternativ B'!X207&gt;60,15*'1.4 Øvrige forutsetninger'!$C$57+15*'1.4 Øvrige forutsetninger'!$C$58+30*'1.4 Øvrige forutsetninger'!$C$59+MAXA(0,'1.2 Alternativ B'!X207-60)*'1.4 Øvrige forutsetninger'!$C$60,IF('1.2 Alternativ B'!X207&gt;30,15*'1.4 Øvrige forutsetninger'!$C$57+15*'1.4 Øvrige forutsetninger'!$C$58+MAXA(0,'1.2 Alternativ B'!X207-30)*'1.4 Øvrige forutsetninger'!$C$59,IF('1.2 Alternativ B'!X207&gt;15,15*'1.4 Øvrige forutsetninger'!$C$57+MAXA(0,'1.2 Alternativ B'!X207-15)*'1.4 Øvrige forutsetninger'!$C$58,'1.2 Alternativ B'!X207*'1.4 Øvrige forutsetninger'!$C$57)))),0)</f>
        <v>0</v>
      </c>
      <c r="X17" s="1">
        <f ca="1">IFERROR(IF('1.2 Alternativ B'!Y207&gt;120,15*'1.4 Øvrige forutsetninger'!$C$57+15*'1.4 Øvrige forutsetninger'!$C$58+30*'1.4 Øvrige forutsetninger'!$C$59+60*'1.4 Øvrige forutsetninger'!$C$60+MAXA(0,'1.2 Alternativ B'!Y207-120)*'1.4 Øvrige forutsetninger'!$C$61,IF('1.2 Alternativ B'!Y207&gt;60,15*'1.4 Øvrige forutsetninger'!$C$57+15*'1.4 Øvrige forutsetninger'!$C$58+30*'1.4 Øvrige forutsetninger'!$C$59+MAXA(0,'1.2 Alternativ B'!Y207-60)*'1.4 Øvrige forutsetninger'!$C$60,IF('1.2 Alternativ B'!Y207&gt;30,15*'1.4 Øvrige forutsetninger'!$C$57+15*'1.4 Øvrige forutsetninger'!$C$58+MAXA(0,'1.2 Alternativ B'!Y207-30)*'1.4 Øvrige forutsetninger'!$C$59,IF('1.2 Alternativ B'!Y207&gt;15,15*'1.4 Øvrige forutsetninger'!$C$57+MAXA(0,'1.2 Alternativ B'!Y207-15)*'1.4 Øvrige forutsetninger'!$C$58,'1.2 Alternativ B'!Y207*'1.4 Øvrige forutsetninger'!$C$57)))),0)</f>
        <v>0</v>
      </c>
      <c r="Y17" s="1">
        <f ca="1">IFERROR(IF('1.2 Alternativ B'!Z207&gt;120,15*'1.4 Øvrige forutsetninger'!$C$57+15*'1.4 Øvrige forutsetninger'!$C$58+30*'1.4 Øvrige forutsetninger'!$C$59+60*'1.4 Øvrige forutsetninger'!$C$60+MAXA(0,'1.2 Alternativ B'!Z207-120)*'1.4 Øvrige forutsetninger'!$C$61,IF('1.2 Alternativ B'!Z207&gt;60,15*'1.4 Øvrige forutsetninger'!$C$57+15*'1.4 Øvrige forutsetninger'!$C$58+30*'1.4 Øvrige forutsetninger'!$C$59+MAXA(0,'1.2 Alternativ B'!Z207-60)*'1.4 Øvrige forutsetninger'!$C$60,IF('1.2 Alternativ B'!Z207&gt;30,15*'1.4 Øvrige forutsetninger'!$C$57+15*'1.4 Øvrige forutsetninger'!$C$58+MAXA(0,'1.2 Alternativ B'!Z207-30)*'1.4 Øvrige forutsetninger'!$C$59,IF('1.2 Alternativ B'!Z207&gt;15,15*'1.4 Øvrige forutsetninger'!$C$57+MAXA(0,'1.2 Alternativ B'!Z207-15)*'1.4 Øvrige forutsetninger'!$C$58,'1.2 Alternativ B'!Z207*'1.4 Øvrige forutsetninger'!$C$57)))),0)</f>
        <v>0</v>
      </c>
      <c r="Z17" s="1">
        <f ca="1">IFERROR(IF('1.2 Alternativ B'!AA207&gt;120,15*'1.4 Øvrige forutsetninger'!$C$57+15*'1.4 Øvrige forutsetninger'!$C$58+30*'1.4 Øvrige forutsetninger'!$C$59+60*'1.4 Øvrige forutsetninger'!$C$60+MAXA(0,'1.2 Alternativ B'!AA207-120)*'1.4 Øvrige forutsetninger'!$C$61,IF('1.2 Alternativ B'!AA207&gt;60,15*'1.4 Øvrige forutsetninger'!$C$57+15*'1.4 Øvrige forutsetninger'!$C$58+30*'1.4 Øvrige forutsetninger'!$C$59+MAXA(0,'1.2 Alternativ B'!AA207-60)*'1.4 Øvrige forutsetninger'!$C$60,IF('1.2 Alternativ B'!AA207&gt;30,15*'1.4 Øvrige forutsetninger'!$C$57+15*'1.4 Øvrige forutsetninger'!$C$58+MAXA(0,'1.2 Alternativ B'!AA207-30)*'1.4 Øvrige forutsetninger'!$C$59,IF('1.2 Alternativ B'!AA207&gt;15,15*'1.4 Øvrige forutsetninger'!$C$57+MAXA(0,'1.2 Alternativ B'!AA207-15)*'1.4 Øvrige forutsetninger'!$C$58,'1.2 Alternativ B'!AA207*'1.4 Øvrige forutsetninger'!$C$57)))),0)</f>
        <v>0</v>
      </c>
      <c r="AA17" s="1">
        <f ca="1">IFERROR(IF('1.2 Alternativ B'!AB207&gt;120,15*'1.4 Øvrige forutsetninger'!$C$57+15*'1.4 Øvrige forutsetninger'!$C$58+30*'1.4 Øvrige forutsetninger'!$C$59+60*'1.4 Øvrige forutsetninger'!$C$60+MAXA(0,'1.2 Alternativ B'!AB207-120)*'1.4 Øvrige forutsetninger'!$C$61,IF('1.2 Alternativ B'!AB207&gt;60,15*'1.4 Øvrige forutsetninger'!$C$57+15*'1.4 Øvrige forutsetninger'!$C$58+30*'1.4 Øvrige forutsetninger'!$C$59+MAXA(0,'1.2 Alternativ B'!AB207-60)*'1.4 Øvrige forutsetninger'!$C$60,IF('1.2 Alternativ B'!AB207&gt;30,15*'1.4 Øvrige forutsetninger'!$C$57+15*'1.4 Øvrige forutsetninger'!$C$58+MAXA(0,'1.2 Alternativ B'!AB207-30)*'1.4 Øvrige forutsetninger'!$C$59,IF('1.2 Alternativ B'!AB207&gt;15,15*'1.4 Øvrige forutsetninger'!$C$57+MAXA(0,'1.2 Alternativ B'!AB207-15)*'1.4 Øvrige forutsetninger'!$C$58,'1.2 Alternativ B'!AB207*'1.4 Øvrige forutsetninger'!$C$57)))),0)</f>
        <v>0</v>
      </c>
      <c r="AB17" s="1">
        <f ca="1">IFERROR(IF('1.2 Alternativ B'!AC207&gt;120,15*'1.4 Øvrige forutsetninger'!$C$57+15*'1.4 Øvrige forutsetninger'!$C$58+30*'1.4 Øvrige forutsetninger'!$C$59+60*'1.4 Øvrige forutsetninger'!$C$60+MAXA(0,'1.2 Alternativ B'!AC207-120)*'1.4 Øvrige forutsetninger'!$C$61,IF('1.2 Alternativ B'!AC207&gt;60,15*'1.4 Øvrige forutsetninger'!$C$57+15*'1.4 Øvrige forutsetninger'!$C$58+30*'1.4 Øvrige forutsetninger'!$C$59+MAXA(0,'1.2 Alternativ B'!AC207-60)*'1.4 Øvrige forutsetninger'!$C$60,IF('1.2 Alternativ B'!AC207&gt;30,15*'1.4 Øvrige forutsetninger'!$C$57+15*'1.4 Øvrige forutsetninger'!$C$58+MAXA(0,'1.2 Alternativ B'!AC207-30)*'1.4 Øvrige forutsetninger'!$C$59,IF('1.2 Alternativ B'!AC207&gt;15,15*'1.4 Øvrige forutsetninger'!$C$57+MAXA(0,'1.2 Alternativ B'!AC207-15)*'1.4 Øvrige forutsetninger'!$C$58,'1.2 Alternativ B'!AC207*'1.4 Øvrige forutsetninger'!$C$57)))),0)</f>
        <v>0</v>
      </c>
      <c r="AC17" s="1">
        <f ca="1">IFERROR(IF('1.2 Alternativ B'!AD207&gt;120,15*'1.4 Øvrige forutsetninger'!$C$57+15*'1.4 Øvrige forutsetninger'!$C$58+30*'1.4 Øvrige forutsetninger'!$C$59+60*'1.4 Øvrige forutsetninger'!$C$60+MAXA(0,'1.2 Alternativ B'!AD207-120)*'1.4 Øvrige forutsetninger'!$C$61,IF('1.2 Alternativ B'!AD207&gt;60,15*'1.4 Øvrige forutsetninger'!$C$57+15*'1.4 Øvrige forutsetninger'!$C$58+30*'1.4 Øvrige forutsetninger'!$C$59+MAXA(0,'1.2 Alternativ B'!AD207-60)*'1.4 Øvrige forutsetninger'!$C$60,IF('1.2 Alternativ B'!AD207&gt;30,15*'1.4 Øvrige forutsetninger'!$C$57+15*'1.4 Øvrige forutsetninger'!$C$58+MAXA(0,'1.2 Alternativ B'!AD207-30)*'1.4 Øvrige forutsetninger'!$C$59,IF('1.2 Alternativ B'!AD207&gt;15,15*'1.4 Øvrige forutsetninger'!$C$57+MAXA(0,'1.2 Alternativ B'!AD207-15)*'1.4 Øvrige forutsetninger'!$C$58,'1.2 Alternativ B'!AD207*'1.4 Øvrige forutsetninger'!$C$57)))),0)</f>
        <v>0</v>
      </c>
      <c r="AD17" s="1">
        <f ca="1">IFERROR(IF('1.2 Alternativ B'!AE207&gt;120,15*'1.4 Øvrige forutsetninger'!$C$57+15*'1.4 Øvrige forutsetninger'!$C$58+30*'1.4 Øvrige forutsetninger'!$C$59+60*'1.4 Øvrige forutsetninger'!$C$60+MAXA(0,'1.2 Alternativ B'!AE207-120)*'1.4 Øvrige forutsetninger'!$C$61,IF('1.2 Alternativ B'!AE207&gt;60,15*'1.4 Øvrige forutsetninger'!$C$57+15*'1.4 Øvrige forutsetninger'!$C$58+30*'1.4 Øvrige forutsetninger'!$C$59+MAXA(0,'1.2 Alternativ B'!AE207-60)*'1.4 Øvrige forutsetninger'!$C$60,IF('1.2 Alternativ B'!AE207&gt;30,15*'1.4 Øvrige forutsetninger'!$C$57+15*'1.4 Øvrige forutsetninger'!$C$58+MAXA(0,'1.2 Alternativ B'!AE207-30)*'1.4 Øvrige forutsetninger'!$C$59,IF('1.2 Alternativ B'!AE207&gt;15,15*'1.4 Øvrige forutsetninger'!$C$57+MAXA(0,'1.2 Alternativ B'!AE207-15)*'1.4 Øvrige forutsetninger'!$C$58,'1.2 Alternativ B'!AE207*'1.4 Øvrige forutsetninger'!$C$57)))),0)</f>
        <v>0</v>
      </c>
      <c r="AE17" s="1">
        <f ca="1">IFERROR(IF('1.2 Alternativ B'!AF207&gt;120,15*'1.4 Øvrige forutsetninger'!$C$57+15*'1.4 Øvrige forutsetninger'!$C$58+30*'1.4 Øvrige forutsetninger'!$C$59+60*'1.4 Øvrige forutsetninger'!$C$60+MAXA(0,'1.2 Alternativ B'!AF207-120)*'1.4 Øvrige forutsetninger'!$C$61,IF('1.2 Alternativ B'!AF207&gt;60,15*'1.4 Øvrige forutsetninger'!$C$57+15*'1.4 Øvrige forutsetninger'!$C$58+30*'1.4 Øvrige forutsetninger'!$C$59+MAXA(0,'1.2 Alternativ B'!AF207-60)*'1.4 Øvrige forutsetninger'!$C$60,IF('1.2 Alternativ B'!AF207&gt;30,15*'1.4 Øvrige forutsetninger'!$C$57+15*'1.4 Øvrige forutsetninger'!$C$58+MAXA(0,'1.2 Alternativ B'!AF207-30)*'1.4 Øvrige forutsetninger'!$C$59,IF('1.2 Alternativ B'!AF207&gt;15,15*'1.4 Øvrige forutsetninger'!$C$57+MAXA(0,'1.2 Alternativ B'!AF207-15)*'1.4 Øvrige forutsetninger'!$C$58,'1.2 Alternativ B'!AF207*'1.4 Øvrige forutsetninger'!$C$57)))),0)</f>
        <v>0</v>
      </c>
      <c r="AF17" s="1">
        <f ca="1">IFERROR(IF('1.2 Alternativ B'!AG207&gt;120,15*'1.4 Øvrige forutsetninger'!$C$57+15*'1.4 Øvrige forutsetninger'!$C$58+30*'1.4 Øvrige forutsetninger'!$C$59+60*'1.4 Øvrige forutsetninger'!$C$60+MAXA(0,'1.2 Alternativ B'!AG207-120)*'1.4 Øvrige forutsetninger'!$C$61,IF('1.2 Alternativ B'!AG207&gt;60,15*'1.4 Øvrige forutsetninger'!$C$57+15*'1.4 Øvrige forutsetninger'!$C$58+30*'1.4 Øvrige forutsetninger'!$C$59+MAXA(0,'1.2 Alternativ B'!AG207-60)*'1.4 Øvrige forutsetninger'!$C$60,IF('1.2 Alternativ B'!AG207&gt;30,15*'1.4 Øvrige forutsetninger'!$C$57+15*'1.4 Øvrige forutsetninger'!$C$58+MAXA(0,'1.2 Alternativ B'!AG207-30)*'1.4 Øvrige forutsetninger'!$C$59,IF('1.2 Alternativ B'!AG207&gt;15,15*'1.4 Øvrige forutsetninger'!$C$57+MAXA(0,'1.2 Alternativ B'!AG207-15)*'1.4 Øvrige forutsetninger'!$C$58,'1.2 Alternativ B'!AG207*'1.4 Øvrige forutsetninger'!$C$57)))),0)</f>
        <v>0</v>
      </c>
    </row>
    <row r="18" spans="2:32" x14ac:dyDescent="0.2">
      <c r="B18" s="1" t="str">
        <f ca="1">IF(OFFSET('1.2 Alternativ B'!$E$19,0,ROW()-ROW($B$12))&gt;0,OFFSET('1.2 Alternativ B'!$E$19,0,ROW()-ROW($B$12)),"")</f>
        <v/>
      </c>
      <c r="C18" s="1">
        <f ca="1">IFERROR(IF('1.2 Alternativ B'!D208&gt;120,15*'1.4 Øvrige forutsetninger'!$C$57+15*'1.4 Øvrige forutsetninger'!$C$58+30*'1.4 Øvrige forutsetninger'!$C$59+60*'1.4 Øvrige forutsetninger'!$C$60+MAXA(0,'1.2 Alternativ B'!D208-120)*'1.4 Øvrige forutsetninger'!$C$61,IF('1.2 Alternativ B'!D208&gt;60,15*'1.4 Øvrige forutsetninger'!$C$57+15*'1.4 Øvrige forutsetninger'!$C$58+30*'1.4 Øvrige forutsetninger'!$C$59+MAXA(0,'1.2 Alternativ B'!D208-60)*'1.4 Øvrige forutsetninger'!$C$60,IF('1.2 Alternativ B'!D208&gt;30,15*'1.4 Øvrige forutsetninger'!$C$57+15*'1.4 Øvrige forutsetninger'!$C$58+MAXA(0,'1.2 Alternativ B'!D208-30)*'1.4 Øvrige forutsetninger'!$C$59,IF('1.2 Alternativ B'!D208&gt;15,15*'1.4 Øvrige forutsetninger'!$C$57+MAXA(0,'1.2 Alternativ B'!D208-15)*'1.4 Øvrige forutsetninger'!$C$58,'1.2 Alternativ B'!D208*'1.4 Øvrige forutsetninger'!$C$57)))),0)</f>
        <v>0</v>
      </c>
      <c r="D18" s="1">
        <f ca="1">IFERROR(IF('1.2 Alternativ B'!E208&gt;120,15*'1.4 Øvrige forutsetninger'!$C$57+15*'1.4 Øvrige forutsetninger'!$C$58+30*'1.4 Øvrige forutsetninger'!$C$59+60*'1.4 Øvrige forutsetninger'!$C$60+MAXA(0,'1.2 Alternativ B'!E208-120)*'1.4 Øvrige forutsetninger'!$C$61,IF('1.2 Alternativ B'!E208&gt;60,15*'1.4 Øvrige forutsetninger'!$C$57+15*'1.4 Øvrige forutsetninger'!$C$58+30*'1.4 Øvrige forutsetninger'!$C$59+MAXA(0,'1.2 Alternativ B'!E208-60)*'1.4 Øvrige forutsetninger'!$C$60,IF('1.2 Alternativ B'!E208&gt;30,15*'1.4 Øvrige forutsetninger'!$C$57+15*'1.4 Øvrige forutsetninger'!$C$58+MAXA(0,'1.2 Alternativ B'!E208-30)*'1.4 Øvrige forutsetninger'!$C$59,IF('1.2 Alternativ B'!E208&gt;15,15*'1.4 Øvrige forutsetninger'!$C$57+MAXA(0,'1.2 Alternativ B'!E208-15)*'1.4 Øvrige forutsetninger'!$C$58,'1.2 Alternativ B'!E208*'1.4 Øvrige forutsetninger'!$C$57)))),0)</f>
        <v>0</v>
      </c>
      <c r="E18" s="1">
        <f ca="1">IFERROR(IF('1.2 Alternativ B'!F208&gt;120,15*'1.4 Øvrige forutsetninger'!$C$57+15*'1.4 Øvrige forutsetninger'!$C$58+30*'1.4 Øvrige forutsetninger'!$C$59+60*'1.4 Øvrige forutsetninger'!$C$60+MAXA(0,'1.2 Alternativ B'!F208-120)*'1.4 Øvrige forutsetninger'!$C$61,IF('1.2 Alternativ B'!F208&gt;60,15*'1.4 Øvrige forutsetninger'!$C$57+15*'1.4 Øvrige forutsetninger'!$C$58+30*'1.4 Øvrige forutsetninger'!$C$59+MAXA(0,'1.2 Alternativ B'!F208-60)*'1.4 Øvrige forutsetninger'!$C$60,IF('1.2 Alternativ B'!F208&gt;30,15*'1.4 Øvrige forutsetninger'!$C$57+15*'1.4 Øvrige forutsetninger'!$C$58+MAXA(0,'1.2 Alternativ B'!F208-30)*'1.4 Øvrige forutsetninger'!$C$59,IF('1.2 Alternativ B'!F208&gt;15,15*'1.4 Øvrige forutsetninger'!$C$57+MAXA(0,'1.2 Alternativ B'!F208-15)*'1.4 Øvrige forutsetninger'!$C$58,'1.2 Alternativ B'!F208*'1.4 Øvrige forutsetninger'!$C$57)))),0)</f>
        <v>0</v>
      </c>
      <c r="F18" s="1">
        <f ca="1">IFERROR(IF('1.2 Alternativ B'!G208&gt;120,15*'1.4 Øvrige forutsetninger'!$C$57+15*'1.4 Øvrige forutsetninger'!$C$58+30*'1.4 Øvrige forutsetninger'!$C$59+60*'1.4 Øvrige forutsetninger'!$C$60+MAXA(0,'1.2 Alternativ B'!G208-120)*'1.4 Øvrige forutsetninger'!$C$61,IF('1.2 Alternativ B'!G208&gt;60,15*'1.4 Øvrige forutsetninger'!$C$57+15*'1.4 Øvrige forutsetninger'!$C$58+30*'1.4 Øvrige forutsetninger'!$C$59+MAXA(0,'1.2 Alternativ B'!G208-60)*'1.4 Øvrige forutsetninger'!$C$60,IF('1.2 Alternativ B'!G208&gt;30,15*'1.4 Øvrige forutsetninger'!$C$57+15*'1.4 Øvrige forutsetninger'!$C$58+MAXA(0,'1.2 Alternativ B'!G208-30)*'1.4 Øvrige forutsetninger'!$C$59,IF('1.2 Alternativ B'!G208&gt;15,15*'1.4 Øvrige forutsetninger'!$C$57+MAXA(0,'1.2 Alternativ B'!G208-15)*'1.4 Øvrige forutsetninger'!$C$58,'1.2 Alternativ B'!G208*'1.4 Øvrige forutsetninger'!$C$57)))),0)</f>
        <v>0</v>
      </c>
      <c r="G18" s="1">
        <f ca="1">IFERROR(IF('1.2 Alternativ B'!H208&gt;120,15*'1.4 Øvrige forutsetninger'!$C$57+15*'1.4 Øvrige forutsetninger'!$C$58+30*'1.4 Øvrige forutsetninger'!$C$59+60*'1.4 Øvrige forutsetninger'!$C$60+MAXA(0,'1.2 Alternativ B'!H208-120)*'1.4 Øvrige forutsetninger'!$C$61,IF('1.2 Alternativ B'!H208&gt;60,15*'1.4 Øvrige forutsetninger'!$C$57+15*'1.4 Øvrige forutsetninger'!$C$58+30*'1.4 Øvrige forutsetninger'!$C$59+MAXA(0,'1.2 Alternativ B'!H208-60)*'1.4 Øvrige forutsetninger'!$C$60,IF('1.2 Alternativ B'!H208&gt;30,15*'1.4 Øvrige forutsetninger'!$C$57+15*'1.4 Øvrige forutsetninger'!$C$58+MAXA(0,'1.2 Alternativ B'!H208-30)*'1.4 Øvrige forutsetninger'!$C$59,IF('1.2 Alternativ B'!H208&gt;15,15*'1.4 Øvrige forutsetninger'!$C$57+MAXA(0,'1.2 Alternativ B'!H208-15)*'1.4 Øvrige forutsetninger'!$C$58,'1.2 Alternativ B'!H208*'1.4 Øvrige forutsetninger'!$C$57)))),0)</f>
        <v>0</v>
      </c>
      <c r="H18" s="1">
        <f ca="1">IFERROR(IF('1.2 Alternativ B'!I208&gt;120,15*'1.4 Øvrige forutsetninger'!$C$57+15*'1.4 Øvrige forutsetninger'!$C$58+30*'1.4 Øvrige forutsetninger'!$C$59+60*'1.4 Øvrige forutsetninger'!$C$60+MAXA(0,'1.2 Alternativ B'!I208-120)*'1.4 Øvrige forutsetninger'!$C$61,IF('1.2 Alternativ B'!I208&gt;60,15*'1.4 Øvrige forutsetninger'!$C$57+15*'1.4 Øvrige forutsetninger'!$C$58+30*'1.4 Øvrige forutsetninger'!$C$59+MAXA(0,'1.2 Alternativ B'!I208-60)*'1.4 Øvrige forutsetninger'!$C$60,IF('1.2 Alternativ B'!I208&gt;30,15*'1.4 Øvrige forutsetninger'!$C$57+15*'1.4 Øvrige forutsetninger'!$C$58+MAXA(0,'1.2 Alternativ B'!I208-30)*'1.4 Øvrige forutsetninger'!$C$59,IF('1.2 Alternativ B'!I208&gt;15,15*'1.4 Øvrige forutsetninger'!$C$57+MAXA(0,'1.2 Alternativ B'!I208-15)*'1.4 Øvrige forutsetninger'!$C$58,'1.2 Alternativ B'!I208*'1.4 Øvrige forutsetninger'!$C$57)))),0)</f>
        <v>0</v>
      </c>
      <c r="I18" s="1">
        <f ca="1">IFERROR(IF('1.2 Alternativ B'!J208&gt;120,15*'1.4 Øvrige forutsetninger'!$C$57+15*'1.4 Øvrige forutsetninger'!$C$58+30*'1.4 Øvrige forutsetninger'!$C$59+60*'1.4 Øvrige forutsetninger'!$C$60+MAXA(0,'1.2 Alternativ B'!J208-120)*'1.4 Øvrige forutsetninger'!$C$61,IF('1.2 Alternativ B'!J208&gt;60,15*'1.4 Øvrige forutsetninger'!$C$57+15*'1.4 Øvrige forutsetninger'!$C$58+30*'1.4 Øvrige forutsetninger'!$C$59+MAXA(0,'1.2 Alternativ B'!J208-60)*'1.4 Øvrige forutsetninger'!$C$60,IF('1.2 Alternativ B'!J208&gt;30,15*'1.4 Øvrige forutsetninger'!$C$57+15*'1.4 Øvrige forutsetninger'!$C$58+MAXA(0,'1.2 Alternativ B'!J208-30)*'1.4 Øvrige forutsetninger'!$C$59,IF('1.2 Alternativ B'!J208&gt;15,15*'1.4 Øvrige forutsetninger'!$C$57+MAXA(0,'1.2 Alternativ B'!J208-15)*'1.4 Øvrige forutsetninger'!$C$58,'1.2 Alternativ B'!J208*'1.4 Øvrige forutsetninger'!$C$57)))),0)</f>
        <v>0</v>
      </c>
      <c r="J18" s="1">
        <f ca="1">IFERROR(IF('1.2 Alternativ B'!K208&gt;120,15*'1.4 Øvrige forutsetninger'!$C$57+15*'1.4 Øvrige forutsetninger'!$C$58+30*'1.4 Øvrige forutsetninger'!$C$59+60*'1.4 Øvrige forutsetninger'!$C$60+MAXA(0,'1.2 Alternativ B'!K208-120)*'1.4 Øvrige forutsetninger'!$C$61,IF('1.2 Alternativ B'!K208&gt;60,15*'1.4 Øvrige forutsetninger'!$C$57+15*'1.4 Øvrige forutsetninger'!$C$58+30*'1.4 Øvrige forutsetninger'!$C$59+MAXA(0,'1.2 Alternativ B'!K208-60)*'1.4 Øvrige forutsetninger'!$C$60,IF('1.2 Alternativ B'!K208&gt;30,15*'1.4 Øvrige forutsetninger'!$C$57+15*'1.4 Øvrige forutsetninger'!$C$58+MAXA(0,'1.2 Alternativ B'!K208-30)*'1.4 Øvrige forutsetninger'!$C$59,IF('1.2 Alternativ B'!K208&gt;15,15*'1.4 Øvrige forutsetninger'!$C$57+MAXA(0,'1.2 Alternativ B'!K208-15)*'1.4 Øvrige forutsetninger'!$C$58,'1.2 Alternativ B'!K208*'1.4 Øvrige forutsetninger'!$C$57)))),0)</f>
        <v>0</v>
      </c>
      <c r="K18" s="1">
        <f ca="1">IFERROR(IF('1.2 Alternativ B'!L208&gt;120,15*'1.4 Øvrige forutsetninger'!$C$57+15*'1.4 Øvrige forutsetninger'!$C$58+30*'1.4 Øvrige forutsetninger'!$C$59+60*'1.4 Øvrige forutsetninger'!$C$60+MAXA(0,'1.2 Alternativ B'!L208-120)*'1.4 Øvrige forutsetninger'!$C$61,IF('1.2 Alternativ B'!L208&gt;60,15*'1.4 Øvrige forutsetninger'!$C$57+15*'1.4 Øvrige forutsetninger'!$C$58+30*'1.4 Øvrige forutsetninger'!$C$59+MAXA(0,'1.2 Alternativ B'!L208-60)*'1.4 Øvrige forutsetninger'!$C$60,IF('1.2 Alternativ B'!L208&gt;30,15*'1.4 Øvrige forutsetninger'!$C$57+15*'1.4 Øvrige forutsetninger'!$C$58+MAXA(0,'1.2 Alternativ B'!L208-30)*'1.4 Øvrige forutsetninger'!$C$59,IF('1.2 Alternativ B'!L208&gt;15,15*'1.4 Øvrige forutsetninger'!$C$57+MAXA(0,'1.2 Alternativ B'!L208-15)*'1.4 Øvrige forutsetninger'!$C$58,'1.2 Alternativ B'!L208*'1.4 Øvrige forutsetninger'!$C$57)))),0)</f>
        <v>0</v>
      </c>
      <c r="L18" s="1">
        <f ca="1">IFERROR(IF('1.2 Alternativ B'!M208&gt;120,15*'1.4 Øvrige forutsetninger'!$C$57+15*'1.4 Øvrige forutsetninger'!$C$58+30*'1.4 Øvrige forutsetninger'!$C$59+60*'1.4 Øvrige forutsetninger'!$C$60+MAXA(0,'1.2 Alternativ B'!M208-120)*'1.4 Øvrige forutsetninger'!$C$61,IF('1.2 Alternativ B'!M208&gt;60,15*'1.4 Øvrige forutsetninger'!$C$57+15*'1.4 Øvrige forutsetninger'!$C$58+30*'1.4 Øvrige forutsetninger'!$C$59+MAXA(0,'1.2 Alternativ B'!M208-60)*'1.4 Øvrige forutsetninger'!$C$60,IF('1.2 Alternativ B'!M208&gt;30,15*'1.4 Øvrige forutsetninger'!$C$57+15*'1.4 Øvrige forutsetninger'!$C$58+MAXA(0,'1.2 Alternativ B'!M208-30)*'1.4 Øvrige forutsetninger'!$C$59,IF('1.2 Alternativ B'!M208&gt;15,15*'1.4 Øvrige forutsetninger'!$C$57+MAXA(0,'1.2 Alternativ B'!M208-15)*'1.4 Øvrige forutsetninger'!$C$58,'1.2 Alternativ B'!M208*'1.4 Øvrige forutsetninger'!$C$57)))),0)</f>
        <v>0</v>
      </c>
      <c r="M18" s="1">
        <f ca="1">IFERROR(IF('1.2 Alternativ B'!N208&gt;120,15*'1.4 Øvrige forutsetninger'!$C$57+15*'1.4 Øvrige forutsetninger'!$C$58+30*'1.4 Øvrige forutsetninger'!$C$59+60*'1.4 Øvrige forutsetninger'!$C$60+MAXA(0,'1.2 Alternativ B'!N208-120)*'1.4 Øvrige forutsetninger'!$C$61,IF('1.2 Alternativ B'!N208&gt;60,15*'1.4 Øvrige forutsetninger'!$C$57+15*'1.4 Øvrige forutsetninger'!$C$58+30*'1.4 Øvrige forutsetninger'!$C$59+MAXA(0,'1.2 Alternativ B'!N208-60)*'1.4 Øvrige forutsetninger'!$C$60,IF('1.2 Alternativ B'!N208&gt;30,15*'1.4 Øvrige forutsetninger'!$C$57+15*'1.4 Øvrige forutsetninger'!$C$58+MAXA(0,'1.2 Alternativ B'!N208-30)*'1.4 Øvrige forutsetninger'!$C$59,IF('1.2 Alternativ B'!N208&gt;15,15*'1.4 Øvrige forutsetninger'!$C$57+MAXA(0,'1.2 Alternativ B'!N208-15)*'1.4 Øvrige forutsetninger'!$C$58,'1.2 Alternativ B'!N208*'1.4 Øvrige forutsetninger'!$C$57)))),0)</f>
        <v>0</v>
      </c>
      <c r="N18" s="1">
        <f ca="1">IFERROR(IF('1.2 Alternativ B'!O208&gt;120,15*'1.4 Øvrige forutsetninger'!$C$57+15*'1.4 Øvrige forutsetninger'!$C$58+30*'1.4 Øvrige forutsetninger'!$C$59+60*'1.4 Øvrige forutsetninger'!$C$60+MAXA(0,'1.2 Alternativ B'!O208-120)*'1.4 Øvrige forutsetninger'!$C$61,IF('1.2 Alternativ B'!O208&gt;60,15*'1.4 Øvrige forutsetninger'!$C$57+15*'1.4 Øvrige forutsetninger'!$C$58+30*'1.4 Øvrige forutsetninger'!$C$59+MAXA(0,'1.2 Alternativ B'!O208-60)*'1.4 Øvrige forutsetninger'!$C$60,IF('1.2 Alternativ B'!O208&gt;30,15*'1.4 Øvrige forutsetninger'!$C$57+15*'1.4 Øvrige forutsetninger'!$C$58+MAXA(0,'1.2 Alternativ B'!O208-30)*'1.4 Øvrige forutsetninger'!$C$59,IF('1.2 Alternativ B'!O208&gt;15,15*'1.4 Øvrige forutsetninger'!$C$57+MAXA(0,'1.2 Alternativ B'!O208-15)*'1.4 Øvrige forutsetninger'!$C$58,'1.2 Alternativ B'!O208*'1.4 Øvrige forutsetninger'!$C$57)))),0)</f>
        <v>0</v>
      </c>
      <c r="O18" s="1">
        <f ca="1">IFERROR(IF('1.2 Alternativ B'!P208&gt;120,15*'1.4 Øvrige forutsetninger'!$C$57+15*'1.4 Øvrige forutsetninger'!$C$58+30*'1.4 Øvrige forutsetninger'!$C$59+60*'1.4 Øvrige forutsetninger'!$C$60+MAXA(0,'1.2 Alternativ B'!P208-120)*'1.4 Øvrige forutsetninger'!$C$61,IF('1.2 Alternativ B'!P208&gt;60,15*'1.4 Øvrige forutsetninger'!$C$57+15*'1.4 Øvrige forutsetninger'!$C$58+30*'1.4 Øvrige forutsetninger'!$C$59+MAXA(0,'1.2 Alternativ B'!P208-60)*'1.4 Øvrige forutsetninger'!$C$60,IF('1.2 Alternativ B'!P208&gt;30,15*'1.4 Øvrige forutsetninger'!$C$57+15*'1.4 Øvrige forutsetninger'!$C$58+MAXA(0,'1.2 Alternativ B'!P208-30)*'1.4 Øvrige forutsetninger'!$C$59,IF('1.2 Alternativ B'!P208&gt;15,15*'1.4 Øvrige forutsetninger'!$C$57+MAXA(0,'1.2 Alternativ B'!P208-15)*'1.4 Øvrige forutsetninger'!$C$58,'1.2 Alternativ B'!P208*'1.4 Øvrige forutsetninger'!$C$57)))),0)</f>
        <v>0</v>
      </c>
      <c r="P18" s="1">
        <f ca="1">IFERROR(IF('1.2 Alternativ B'!Q208&gt;120,15*'1.4 Øvrige forutsetninger'!$C$57+15*'1.4 Øvrige forutsetninger'!$C$58+30*'1.4 Øvrige forutsetninger'!$C$59+60*'1.4 Øvrige forutsetninger'!$C$60+MAXA(0,'1.2 Alternativ B'!Q208-120)*'1.4 Øvrige forutsetninger'!$C$61,IF('1.2 Alternativ B'!Q208&gt;60,15*'1.4 Øvrige forutsetninger'!$C$57+15*'1.4 Øvrige forutsetninger'!$C$58+30*'1.4 Øvrige forutsetninger'!$C$59+MAXA(0,'1.2 Alternativ B'!Q208-60)*'1.4 Øvrige forutsetninger'!$C$60,IF('1.2 Alternativ B'!Q208&gt;30,15*'1.4 Øvrige forutsetninger'!$C$57+15*'1.4 Øvrige forutsetninger'!$C$58+MAXA(0,'1.2 Alternativ B'!Q208-30)*'1.4 Øvrige forutsetninger'!$C$59,IF('1.2 Alternativ B'!Q208&gt;15,15*'1.4 Øvrige forutsetninger'!$C$57+MAXA(0,'1.2 Alternativ B'!Q208-15)*'1.4 Øvrige forutsetninger'!$C$58,'1.2 Alternativ B'!Q208*'1.4 Øvrige forutsetninger'!$C$57)))),0)</f>
        <v>0</v>
      </c>
      <c r="Q18" s="1">
        <f ca="1">IFERROR(IF('1.2 Alternativ B'!R208&gt;120,15*'1.4 Øvrige forutsetninger'!$C$57+15*'1.4 Øvrige forutsetninger'!$C$58+30*'1.4 Øvrige forutsetninger'!$C$59+60*'1.4 Øvrige forutsetninger'!$C$60+MAXA(0,'1.2 Alternativ B'!R208-120)*'1.4 Øvrige forutsetninger'!$C$61,IF('1.2 Alternativ B'!R208&gt;60,15*'1.4 Øvrige forutsetninger'!$C$57+15*'1.4 Øvrige forutsetninger'!$C$58+30*'1.4 Øvrige forutsetninger'!$C$59+MAXA(0,'1.2 Alternativ B'!R208-60)*'1.4 Øvrige forutsetninger'!$C$60,IF('1.2 Alternativ B'!R208&gt;30,15*'1.4 Øvrige forutsetninger'!$C$57+15*'1.4 Øvrige forutsetninger'!$C$58+MAXA(0,'1.2 Alternativ B'!R208-30)*'1.4 Øvrige forutsetninger'!$C$59,IF('1.2 Alternativ B'!R208&gt;15,15*'1.4 Øvrige forutsetninger'!$C$57+MAXA(0,'1.2 Alternativ B'!R208-15)*'1.4 Øvrige forutsetninger'!$C$58,'1.2 Alternativ B'!R208*'1.4 Øvrige forutsetninger'!$C$57)))),0)</f>
        <v>0</v>
      </c>
      <c r="R18" s="1">
        <f ca="1">IFERROR(IF('1.2 Alternativ B'!S208&gt;120,15*'1.4 Øvrige forutsetninger'!$C$57+15*'1.4 Øvrige forutsetninger'!$C$58+30*'1.4 Øvrige forutsetninger'!$C$59+60*'1.4 Øvrige forutsetninger'!$C$60+MAXA(0,'1.2 Alternativ B'!S208-120)*'1.4 Øvrige forutsetninger'!$C$61,IF('1.2 Alternativ B'!S208&gt;60,15*'1.4 Øvrige forutsetninger'!$C$57+15*'1.4 Øvrige forutsetninger'!$C$58+30*'1.4 Øvrige forutsetninger'!$C$59+MAXA(0,'1.2 Alternativ B'!S208-60)*'1.4 Øvrige forutsetninger'!$C$60,IF('1.2 Alternativ B'!S208&gt;30,15*'1.4 Øvrige forutsetninger'!$C$57+15*'1.4 Øvrige forutsetninger'!$C$58+MAXA(0,'1.2 Alternativ B'!S208-30)*'1.4 Øvrige forutsetninger'!$C$59,IF('1.2 Alternativ B'!S208&gt;15,15*'1.4 Øvrige forutsetninger'!$C$57+MAXA(0,'1.2 Alternativ B'!S208-15)*'1.4 Øvrige forutsetninger'!$C$58,'1.2 Alternativ B'!S208*'1.4 Øvrige forutsetninger'!$C$57)))),0)</f>
        <v>0</v>
      </c>
      <c r="S18" s="1">
        <f ca="1">IFERROR(IF('1.2 Alternativ B'!T208&gt;120,15*'1.4 Øvrige forutsetninger'!$C$57+15*'1.4 Øvrige forutsetninger'!$C$58+30*'1.4 Øvrige forutsetninger'!$C$59+60*'1.4 Øvrige forutsetninger'!$C$60+MAXA(0,'1.2 Alternativ B'!T208-120)*'1.4 Øvrige forutsetninger'!$C$61,IF('1.2 Alternativ B'!T208&gt;60,15*'1.4 Øvrige forutsetninger'!$C$57+15*'1.4 Øvrige forutsetninger'!$C$58+30*'1.4 Øvrige forutsetninger'!$C$59+MAXA(0,'1.2 Alternativ B'!T208-60)*'1.4 Øvrige forutsetninger'!$C$60,IF('1.2 Alternativ B'!T208&gt;30,15*'1.4 Øvrige forutsetninger'!$C$57+15*'1.4 Øvrige forutsetninger'!$C$58+MAXA(0,'1.2 Alternativ B'!T208-30)*'1.4 Øvrige forutsetninger'!$C$59,IF('1.2 Alternativ B'!T208&gt;15,15*'1.4 Øvrige forutsetninger'!$C$57+MAXA(0,'1.2 Alternativ B'!T208-15)*'1.4 Øvrige forutsetninger'!$C$58,'1.2 Alternativ B'!T208*'1.4 Øvrige forutsetninger'!$C$57)))),0)</f>
        <v>0</v>
      </c>
      <c r="T18" s="1">
        <f ca="1">IFERROR(IF('1.2 Alternativ B'!U208&gt;120,15*'1.4 Øvrige forutsetninger'!$C$57+15*'1.4 Øvrige forutsetninger'!$C$58+30*'1.4 Øvrige forutsetninger'!$C$59+60*'1.4 Øvrige forutsetninger'!$C$60+MAXA(0,'1.2 Alternativ B'!U208-120)*'1.4 Øvrige forutsetninger'!$C$61,IF('1.2 Alternativ B'!U208&gt;60,15*'1.4 Øvrige forutsetninger'!$C$57+15*'1.4 Øvrige forutsetninger'!$C$58+30*'1.4 Øvrige forutsetninger'!$C$59+MAXA(0,'1.2 Alternativ B'!U208-60)*'1.4 Øvrige forutsetninger'!$C$60,IF('1.2 Alternativ B'!U208&gt;30,15*'1.4 Øvrige forutsetninger'!$C$57+15*'1.4 Øvrige forutsetninger'!$C$58+MAXA(0,'1.2 Alternativ B'!U208-30)*'1.4 Øvrige forutsetninger'!$C$59,IF('1.2 Alternativ B'!U208&gt;15,15*'1.4 Øvrige forutsetninger'!$C$57+MAXA(0,'1.2 Alternativ B'!U208-15)*'1.4 Øvrige forutsetninger'!$C$58,'1.2 Alternativ B'!U208*'1.4 Øvrige forutsetninger'!$C$57)))),0)</f>
        <v>0</v>
      </c>
      <c r="U18" s="1">
        <f ca="1">IFERROR(IF('1.2 Alternativ B'!V208&gt;120,15*'1.4 Øvrige forutsetninger'!$C$57+15*'1.4 Øvrige forutsetninger'!$C$58+30*'1.4 Øvrige forutsetninger'!$C$59+60*'1.4 Øvrige forutsetninger'!$C$60+MAXA(0,'1.2 Alternativ B'!V208-120)*'1.4 Øvrige forutsetninger'!$C$61,IF('1.2 Alternativ B'!V208&gt;60,15*'1.4 Øvrige forutsetninger'!$C$57+15*'1.4 Øvrige forutsetninger'!$C$58+30*'1.4 Øvrige forutsetninger'!$C$59+MAXA(0,'1.2 Alternativ B'!V208-60)*'1.4 Øvrige forutsetninger'!$C$60,IF('1.2 Alternativ B'!V208&gt;30,15*'1.4 Øvrige forutsetninger'!$C$57+15*'1.4 Øvrige forutsetninger'!$C$58+MAXA(0,'1.2 Alternativ B'!V208-30)*'1.4 Øvrige forutsetninger'!$C$59,IF('1.2 Alternativ B'!V208&gt;15,15*'1.4 Øvrige forutsetninger'!$C$57+MAXA(0,'1.2 Alternativ B'!V208-15)*'1.4 Øvrige forutsetninger'!$C$58,'1.2 Alternativ B'!V208*'1.4 Øvrige forutsetninger'!$C$57)))),0)</f>
        <v>0</v>
      </c>
      <c r="V18" s="1">
        <f ca="1">IFERROR(IF('1.2 Alternativ B'!W208&gt;120,15*'1.4 Øvrige forutsetninger'!$C$57+15*'1.4 Øvrige forutsetninger'!$C$58+30*'1.4 Øvrige forutsetninger'!$C$59+60*'1.4 Øvrige forutsetninger'!$C$60+MAXA(0,'1.2 Alternativ B'!W208-120)*'1.4 Øvrige forutsetninger'!$C$61,IF('1.2 Alternativ B'!W208&gt;60,15*'1.4 Øvrige forutsetninger'!$C$57+15*'1.4 Øvrige forutsetninger'!$C$58+30*'1.4 Øvrige forutsetninger'!$C$59+MAXA(0,'1.2 Alternativ B'!W208-60)*'1.4 Øvrige forutsetninger'!$C$60,IF('1.2 Alternativ B'!W208&gt;30,15*'1.4 Øvrige forutsetninger'!$C$57+15*'1.4 Øvrige forutsetninger'!$C$58+MAXA(0,'1.2 Alternativ B'!W208-30)*'1.4 Øvrige forutsetninger'!$C$59,IF('1.2 Alternativ B'!W208&gt;15,15*'1.4 Øvrige forutsetninger'!$C$57+MAXA(0,'1.2 Alternativ B'!W208-15)*'1.4 Øvrige forutsetninger'!$C$58,'1.2 Alternativ B'!W208*'1.4 Øvrige forutsetninger'!$C$57)))),0)</f>
        <v>0</v>
      </c>
      <c r="W18" s="1">
        <f ca="1">IFERROR(IF('1.2 Alternativ B'!X208&gt;120,15*'1.4 Øvrige forutsetninger'!$C$57+15*'1.4 Øvrige forutsetninger'!$C$58+30*'1.4 Øvrige forutsetninger'!$C$59+60*'1.4 Øvrige forutsetninger'!$C$60+MAXA(0,'1.2 Alternativ B'!X208-120)*'1.4 Øvrige forutsetninger'!$C$61,IF('1.2 Alternativ B'!X208&gt;60,15*'1.4 Øvrige forutsetninger'!$C$57+15*'1.4 Øvrige forutsetninger'!$C$58+30*'1.4 Øvrige forutsetninger'!$C$59+MAXA(0,'1.2 Alternativ B'!X208-60)*'1.4 Øvrige forutsetninger'!$C$60,IF('1.2 Alternativ B'!X208&gt;30,15*'1.4 Øvrige forutsetninger'!$C$57+15*'1.4 Øvrige forutsetninger'!$C$58+MAXA(0,'1.2 Alternativ B'!X208-30)*'1.4 Øvrige forutsetninger'!$C$59,IF('1.2 Alternativ B'!X208&gt;15,15*'1.4 Øvrige forutsetninger'!$C$57+MAXA(0,'1.2 Alternativ B'!X208-15)*'1.4 Øvrige forutsetninger'!$C$58,'1.2 Alternativ B'!X208*'1.4 Øvrige forutsetninger'!$C$57)))),0)</f>
        <v>0</v>
      </c>
      <c r="X18" s="1">
        <f ca="1">IFERROR(IF('1.2 Alternativ B'!Y208&gt;120,15*'1.4 Øvrige forutsetninger'!$C$57+15*'1.4 Øvrige forutsetninger'!$C$58+30*'1.4 Øvrige forutsetninger'!$C$59+60*'1.4 Øvrige forutsetninger'!$C$60+MAXA(0,'1.2 Alternativ B'!Y208-120)*'1.4 Øvrige forutsetninger'!$C$61,IF('1.2 Alternativ B'!Y208&gt;60,15*'1.4 Øvrige forutsetninger'!$C$57+15*'1.4 Øvrige forutsetninger'!$C$58+30*'1.4 Øvrige forutsetninger'!$C$59+MAXA(0,'1.2 Alternativ B'!Y208-60)*'1.4 Øvrige forutsetninger'!$C$60,IF('1.2 Alternativ B'!Y208&gt;30,15*'1.4 Øvrige forutsetninger'!$C$57+15*'1.4 Øvrige forutsetninger'!$C$58+MAXA(0,'1.2 Alternativ B'!Y208-30)*'1.4 Øvrige forutsetninger'!$C$59,IF('1.2 Alternativ B'!Y208&gt;15,15*'1.4 Øvrige forutsetninger'!$C$57+MAXA(0,'1.2 Alternativ B'!Y208-15)*'1.4 Øvrige forutsetninger'!$C$58,'1.2 Alternativ B'!Y208*'1.4 Øvrige forutsetninger'!$C$57)))),0)</f>
        <v>0</v>
      </c>
      <c r="Y18" s="1">
        <f ca="1">IFERROR(IF('1.2 Alternativ B'!Z208&gt;120,15*'1.4 Øvrige forutsetninger'!$C$57+15*'1.4 Øvrige forutsetninger'!$C$58+30*'1.4 Øvrige forutsetninger'!$C$59+60*'1.4 Øvrige forutsetninger'!$C$60+MAXA(0,'1.2 Alternativ B'!Z208-120)*'1.4 Øvrige forutsetninger'!$C$61,IF('1.2 Alternativ B'!Z208&gt;60,15*'1.4 Øvrige forutsetninger'!$C$57+15*'1.4 Øvrige forutsetninger'!$C$58+30*'1.4 Øvrige forutsetninger'!$C$59+MAXA(0,'1.2 Alternativ B'!Z208-60)*'1.4 Øvrige forutsetninger'!$C$60,IF('1.2 Alternativ B'!Z208&gt;30,15*'1.4 Øvrige forutsetninger'!$C$57+15*'1.4 Øvrige forutsetninger'!$C$58+MAXA(0,'1.2 Alternativ B'!Z208-30)*'1.4 Øvrige forutsetninger'!$C$59,IF('1.2 Alternativ B'!Z208&gt;15,15*'1.4 Øvrige forutsetninger'!$C$57+MAXA(0,'1.2 Alternativ B'!Z208-15)*'1.4 Øvrige forutsetninger'!$C$58,'1.2 Alternativ B'!Z208*'1.4 Øvrige forutsetninger'!$C$57)))),0)</f>
        <v>0</v>
      </c>
      <c r="Z18" s="1">
        <f ca="1">IFERROR(IF('1.2 Alternativ B'!AA208&gt;120,15*'1.4 Øvrige forutsetninger'!$C$57+15*'1.4 Øvrige forutsetninger'!$C$58+30*'1.4 Øvrige forutsetninger'!$C$59+60*'1.4 Øvrige forutsetninger'!$C$60+MAXA(0,'1.2 Alternativ B'!AA208-120)*'1.4 Øvrige forutsetninger'!$C$61,IF('1.2 Alternativ B'!AA208&gt;60,15*'1.4 Øvrige forutsetninger'!$C$57+15*'1.4 Øvrige forutsetninger'!$C$58+30*'1.4 Øvrige forutsetninger'!$C$59+MAXA(0,'1.2 Alternativ B'!AA208-60)*'1.4 Øvrige forutsetninger'!$C$60,IF('1.2 Alternativ B'!AA208&gt;30,15*'1.4 Øvrige forutsetninger'!$C$57+15*'1.4 Øvrige forutsetninger'!$C$58+MAXA(0,'1.2 Alternativ B'!AA208-30)*'1.4 Øvrige forutsetninger'!$C$59,IF('1.2 Alternativ B'!AA208&gt;15,15*'1.4 Øvrige forutsetninger'!$C$57+MAXA(0,'1.2 Alternativ B'!AA208-15)*'1.4 Øvrige forutsetninger'!$C$58,'1.2 Alternativ B'!AA208*'1.4 Øvrige forutsetninger'!$C$57)))),0)</f>
        <v>0</v>
      </c>
      <c r="AA18" s="1">
        <f ca="1">IFERROR(IF('1.2 Alternativ B'!AB208&gt;120,15*'1.4 Øvrige forutsetninger'!$C$57+15*'1.4 Øvrige forutsetninger'!$C$58+30*'1.4 Øvrige forutsetninger'!$C$59+60*'1.4 Øvrige forutsetninger'!$C$60+MAXA(0,'1.2 Alternativ B'!AB208-120)*'1.4 Øvrige forutsetninger'!$C$61,IF('1.2 Alternativ B'!AB208&gt;60,15*'1.4 Øvrige forutsetninger'!$C$57+15*'1.4 Øvrige forutsetninger'!$C$58+30*'1.4 Øvrige forutsetninger'!$C$59+MAXA(0,'1.2 Alternativ B'!AB208-60)*'1.4 Øvrige forutsetninger'!$C$60,IF('1.2 Alternativ B'!AB208&gt;30,15*'1.4 Øvrige forutsetninger'!$C$57+15*'1.4 Øvrige forutsetninger'!$C$58+MAXA(0,'1.2 Alternativ B'!AB208-30)*'1.4 Øvrige forutsetninger'!$C$59,IF('1.2 Alternativ B'!AB208&gt;15,15*'1.4 Øvrige forutsetninger'!$C$57+MAXA(0,'1.2 Alternativ B'!AB208-15)*'1.4 Øvrige forutsetninger'!$C$58,'1.2 Alternativ B'!AB208*'1.4 Øvrige forutsetninger'!$C$57)))),0)</f>
        <v>0</v>
      </c>
      <c r="AB18" s="1">
        <f ca="1">IFERROR(IF('1.2 Alternativ B'!AC208&gt;120,15*'1.4 Øvrige forutsetninger'!$C$57+15*'1.4 Øvrige forutsetninger'!$C$58+30*'1.4 Øvrige forutsetninger'!$C$59+60*'1.4 Øvrige forutsetninger'!$C$60+MAXA(0,'1.2 Alternativ B'!AC208-120)*'1.4 Øvrige forutsetninger'!$C$61,IF('1.2 Alternativ B'!AC208&gt;60,15*'1.4 Øvrige forutsetninger'!$C$57+15*'1.4 Øvrige forutsetninger'!$C$58+30*'1.4 Øvrige forutsetninger'!$C$59+MAXA(0,'1.2 Alternativ B'!AC208-60)*'1.4 Øvrige forutsetninger'!$C$60,IF('1.2 Alternativ B'!AC208&gt;30,15*'1.4 Øvrige forutsetninger'!$C$57+15*'1.4 Øvrige forutsetninger'!$C$58+MAXA(0,'1.2 Alternativ B'!AC208-30)*'1.4 Øvrige forutsetninger'!$C$59,IF('1.2 Alternativ B'!AC208&gt;15,15*'1.4 Øvrige forutsetninger'!$C$57+MAXA(0,'1.2 Alternativ B'!AC208-15)*'1.4 Øvrige forutsetninger'!$C$58,'1.2 Alternativ B'!AC208*'1.4 Øvrige forutsetninger'!$C$57)))),0)</f>
        <v>0</v>
      </c>
      <c r="AC18" s="1">
        <f ca="1">IFERROR(IF('1.2 Alternativ B'!AD208&gt;120,15*'1.4 Øvrige forutsetninger'!$C$57+15*'1.4 Øvrige forutsetninger'!$C$58+30*'1.4 Øvrige forutsetninger'!$C$59+60*'1.4 Øvrige forutsetninger'!$C$60+MAXA(0,'1.2 Alternativ B'!AD208-120)*'1.4 Øvrige forutsetninger'!$C$61,IF('1.2 Alternativ B'!AD208&gt;60,15*'1.4 Øvrige forutsetninger'!$C$57+15*'1.4 Øvrige forutsetninger'!$C$58+30*'1.4 Øvrige forutsetninger'!$C$59+MAXA(0,'1.2 Alternativ B'!AD208-60)*'1.4 Øvrige forutsetninger'!$C$60,IF('1.2 Alternativ B'!AD208&gt;30,15*'1.4 Øvrige forutsetninger'!$C$57+15*'1.4 Øvrige forutsetninger'!$C$58+MAXA(0,'1.2 Alternativ B'!AD208-30)*'1.4 Øvrige forutsetninger'!$C$59,IF('1.2 Alternativ B'!AD208&gt;15,15*'1.4 Øvrige forutsetninger'!$C$57+MAXA(0,'1.2 Alternativ B'!AD208-15)*'1.4 Øvrige forutsetninger'!$C$58,'1.2 Alternativ B'!AD208*'1.4 Øvrige forutsetninger'!$C$57)))),0)</f>
        <v>0</v>
      </c>
      <c r="AD18" s="1">
        <f ca="1">IFERROR(IF('1.2 Alternativ B'!AE208&gt;120,15*'1.4 Øvrige forutsetninger'!$C$57+15*'1.4 Øvrige forutsetninger'!$C$58+30*'1.4 Øvrige forutsetninger'!$C$59+60*'1.4 Øvrige forutsetninger'!$C$60+MAXA(0,'1.2 Alternativ B'!AE208-120)*'1.4 Øvrige forutsetninger'!$C$61,IF('1.2 Alternativ B'!AE208&gt;60,15*'1.4 Øvrige forutsetninger'!$C$57+15*'1.4 Øvrige forutsetninger'!$C$58+30*'1.4 Øvrige forutsetninger'!$C$59+MAXA(0,'1.2 Alternativ B'!AE208-60)*'1.4 Øvrige forutsetninger'!$C$60,IF('1.2 Alternativ B'!AE208&gt;30,15*'1.4 Øvrige forutsetninger'!$C$57+15*'1.4 Øvrige forutsetninger'!$C$58+MAXA(0,'1.2 Alternativ B'!AE208-30)*'1.4 Øvrige forutsetninger'!$C$59,IF('1.2 Alternativ B'!AE208&gt;15,15*'1.4 Øvrige forutsetninger'!$C$57+MAXA(0,'1.2 Alternativ B'!AE208-15)*'1.4 Øvrige forutsetninger'!$C$58,'1.2 Alternativ B'!AE208*'1.4 Øvrige forutsetninger'!$C$57)))),0)</f>
        <v>0</v>
      </c>
      <c r="AE18" s="1">
        <f ca="1">IFERROR(IF('1.2 Alternativ B'!AF208&gt;120,15*'1.4 Øvrige forutsetninger'!$C$57+15*'1.4 Øvrige forutsetninger'!$C$58+30*'1.4 Øvrige forutsetninger'!$C$59+60*'1.4 Øvrige forutsetninger'!$C$60+MAXA(0,'1.2 Alternativ B'!AF208-120)*'1.4 Øvrige forutsetninger'!$C$61,IF('1.2 Alternativ B'!AF208&gt;60,15*'1.4 Øvrige forutsetninger'!$C$57+15*'1.4 Øvrige forutsetninger'!$C$58+30*'1.4 Øvrige forutsetninger'!$C$59+MAXA(0,'1.2 Alternativ B'!AF208-60)*'1.4 Øvrige forutsetninger'!$C$60,IF('1.2 Alternativ B'!AF208&gt;30,15*'1.4 Øvrige forutsetninger'!$C$57+15*'1.4 Øvrige forutsetninger'!$C$58+MAXA(0,'1.2 Alternativ B'!AF208-30)*'1.4 Øvrige forutsetninger'!$C$59,IF('1.2 Alternativ B'!AF208&gt;15,15*'1.4 Øvrige forutsetninger'!$C$57+MAXA(0,'1.2 Alternativ B'!AF208-15)*'1.4 Øvrige forutsetninger'!$C$58,'1.2 Alternativ B'!AF208*'1.4 Øvrige forutsetninger'!$C$57)))),0)</f>
        <v>0</v>
      </c>
      <c r="AF18" s="1">
        <f ca="1">IFERROR(IF('1.2 Alternativ B'!AG208&gt;120,15*'1.4 Øvrige forutsetninger'!$C$57+15*'1.4 Øvrige forutsetninger'!$C$58+30*'1.4 Øvrige forutsetninger'!$C$59+60*'1.4 Øvrige forutsetninger'!$C$60+MAXA(0,'1.2 Alternativ B'!AG208-120)*'1.4 Øvrige forutsetninger'!$C$61,IF('1.2 Alternativ B'!AG208&gt;60,15*'1.4 Øvrige forutsetninger'!$C$57+15*'1.4 Øvrige forutsetninger'!$C$58+30*'1.4 Øvrige forutsetninger'!$C$59+MAXA(0,'1.2 Alternativ B'!AG208-60)*'1.4 Øvrige forutsetninger'!$C$60,IF('1.2 Alternativ B'!AG208&gt;30,15*'1.4 Øvrige forutsetninger'!$C$57+15*'1.4 Øvrige forutsetninger'!$C$58+MAXA(0,'1.2 Alternativ B'!AG208-30)*'1.4 Øvrige forutsetninger'!$C$59,IF('1.2 Alternativ B'!AG208&gt;15,15*'1.4 Øvrige forutsetninger'!$C$57+MAXA(0,'1.2 Alternativ B'!AG208-15)*'1.4 Øvrige forutsetninger'!$C$58,'1.2 Alternativ B'!AG208*'1.4 Øvrige forutsetninger'!$C$57)))),0)</f>
        <v>0</v>
      </c>
    </row>
    <row r="19" spans="2:32" x14ac:dyDescent="0.2">
      <c r="B19" s="1" t="str">
        <f ca="1">IF(OFFSET('1.2 Alternativ B'!$E$19,0,ROW()-ROW($B$12))&gt;0,OFFSET('1.2 Alternativ B'!$E$19,0,ROW()-ROW($B$12)),"")</f>
        <v/>
      </c>
      <c r="C19" s="1">
        <f ca="1">IFERROR(IF('1.2 Alternativ B'!D209&gt;120,15*'1.4 Øvrige forutsetninger'!$C$57+15*'1.4 Øvrige forutsetninger'!$C$58+30*'1.4 Øvrige forutsetninger'!$C$59+60*'1.4 Øvrige forutsetninger'!$C$60+MAXA(0,'1.2 Alternativ B'!D209-120)*'1.4 Øvrige forutsetninger'!$C$61,IF('1.2 Alternativ B'!D209&gt;60,15*'1.4 Øvrige forutsetninger'!$C$57+15*'1.4 Øvrige forutsetninger'!$C$58+30*'1.4 Øvrige forutsetninger'!$C$59+MAXA(0,'1.2 Alternativ B'!D209-60)*'1.4 Øvrige forutsetninger'!$C$60,IF('1.2 Alternativ B'!D209&gt;30,15*'1.4 Øvrige forutsetninger'!$C$57+15*'1.4 Øvrige forutsetninger'!$C$58+MAXA(0,'1.2 Alternativ B'!D209-30)*'1.4 Øvrige forutsetninger'!$C$59,IF('1.2 Alternativ B'!D209&gt;15,15*'1.4 Øvrige forutsetninger'!$C$57+MAXA(0,'1.2 Alternativ B'!D209-15)*'1.4 Øvrige forutsetninger'!$C$58,'1.2 Alternativ B'!D209*'1.4 Øvrige forutsetninger'!$C$57)))),0)</f>
        <v>0</v>
      </c>
      <c r="D19" s="1">
        <f ca="1">IFERROR(IF('1.2 Alternativ B'!E209&gt;120,15*'1.4 Øvrige forutsetninger'!$C$57+15*'1.4 Øvrige forutsetninger'!$C$58+30*'1.4 Øvrige forutsetninger'!$C$59+60*'1.4 Øvrige forutsetninger'!$C$60+MAXA(0,'1.2 Alternativ B'!E209-120)*'1.4 Øvrige forutsetninger'!$C$61,IF('1.2 Alternativ B'!E209&gt;60,15*'1.4 Øvrige forutsetninger'!$C$57+15*'1.4 Øvrige forutsetninger'!$C$58+30*'1.4 Øvrige forutsetninger'!$C$59+MAXA(0,'1.2 Alternativ B'!E209-60)*'1.4 Øvrige forutsetninger'!$C$60,IF('1.2 Alternativ B'!E209&gt;30,15*'1.4 Øvrige forutsetninger'!$C$57+15*'1.4 Øvrige forutsetninger'!$C$58+MAXA(0,'1.2 Alternativ B'!E209-30)*'1.4 Øvrige forutsetninger'!$C$59,IF('1.2 Alternativ B'!E209&gt;15,15*'1.4 Øvrige forutsetninger'!$C$57+MAXA(0,'1.2 Alternativ B'!E209-15)*'1.4 Øvrige forutsetninger'!$C$58,'1.2 Alternativ B'!E209*'1.4 Øvrige forutsetninger'!$C$57)))),0)</f>
        <v>0</v>
      </c>
      <c r="E19" s="1">
        <f ca="1">IFERROR(IF('1.2 Alternativ B'!F209&gt;120,15*'1.4 Øvrige forutsetninger'!$C$57+15*'1.4 Øvrige forutsetninger'!$C$58+30*'1.4 Øvrige forutsetninger'!$C$59+60*'1.4 Øvrige forutsetninger'!$C$60+MAXA(0,'1.2 Alternativ B'!F209-120)*'1.4 Øvrige forutsetninger'!$C$61,IF('1.2 Alternativ B'!F209&gt;60,15*'1.4 Øvrige forutsetninger'!$C$57+15*'1.4 Øvrige forutsetninger'!$C$58+30*'1.4 Øvrige forutsetninger'!$C$59+MAXA(0,'1.2 Alternativ B'!F209-60)*'1.4 Øvrige forutsetninger'!$C$60,IF('1.2 Alternativ B'!F209&gt;30,15*'1.4 Øvrige forutsetninger'!$C$57+15*'1.4 Øvrige forutsetninger'!$C$58+MAXA(0,'1.2 Alternativ B'!F209-30)*'1.4 Øvrige forutsetninger'!$C$59,IF('1.2 Alternativ B'!F209&gt;15,15*'1.4 Øvrige forutsetninger'!$C$57+MAXA(0,'1.2 Alternativ B'!F209-15)*'1.4 Øvrige forutsetninger'!$C$58,'1.2 Alternativ B'!F209*'1.4 Øvrige forutsetninger'!$C$57)))),0)</f>
        <v>0</v>
      </c>
      <c r="F19" s="1">
        <f ca="1">IFERROR(IF('1.2 Alternativ B'!G209&gt;120,15*'1.4 Øvrige forutsetninger'!$C$57+15*'1.4 Øvrige forutsetninger'!$C$58+30*'1.4 Øvrige forutsetninger'!$C$59+60*'1.4 Øvrige forutsetninger'!$C$60+MAXA(0,'1.2 Alternativ B'!G209-120)*'1.4 Øvrige forutsetninger'!$C$61,IF('1.2 Alternativ B'!G209&gt;60,15*'1.4 Øvrige forutsetninger'!$C$57+15*'1.4 Øvrige forutsetninger'!$C$58+30*'1.4 Øvrige forutsetninger'!$C$59+MAXA(0,'1.2 Alternativ B'!G209-60)*'1.4 Øvrige forutsetninger'!$C$60,IF('1.2 Alternativ B'!G209&gt;30,15*'1.4 Øvrige forutsetninger'!$C$57+15*'1.4 Øvrige forutsetninger'!$C$58+MAXA(0,'1.2 Alternativ B'!G209-30)*'1.4 Øvrige forutsetninger'!$C$59,IF('1.2 Alternativ B'!G209&gt;15,15*'1.4 Øvrige forutsetninger'!$C$57+MAXA(0,'1.2 Alternativ B'!G209-15)*'1.4 Øvrige forutsetninger'!$C$58,'1.2 Alternativ B'!G209*'1.4 Øvrige forutsetninger'!$C$57)))),0)</f>
        <v>0</v>
      </c>
      <c r="G19" s="1">
        <f ca="1">IFERROR(IF('1.2 Alternativ B'!H209&gt;120,15*'1.4 Øvrige forutsetninger'!$C$57+15*'1.4 Øvrige forutsetninger'!$C$58+30*'1.4 Øvrige forutsetninger'!$C$59+60*'1.4 Øvrige forutsetninger'!$C$60+MAXA(0,'1.2 Alternativ B'!H209-120)*'1.4 Øvrige forutsetninger'!$C$61,IF('1.2 Alternativ B'!H209&gt;60,15*'1.4 Øvrige forutsetninger'!$C$57+15*'1.4 Øvrige forutsetninger'!$C$58+30*'1.4 Øvrige forutsetninger'!$C$59+MAXA(0,'1.2 Alternativ B'!H209-60)*'1.4 Øvrige forutsetninger'!$C$60,IF('1.2 Alternativ B'!H209&gt;30,15*'1.4 Øvrige forutsetninger'!$C$57+15*'1.4 Øvrige forutsetninger'!$C$58+MAXA(0,'1.2 Alternativ B'!H209-30)*'1.4 Øvrige forutsetninger'!$C$59,IF('1.2 Alternativ B'!H209&gt;15,15*'1.4 Øvrige forutsetninger'!$C$57+MAXA(0,'1.2 Alternativ B'!H209-15)*'1.4 Øvrige forutsetninger'!$C$58,'1.2 Alternativ B'!H209*'1.4 Øvrige forutsetninger'!$C$57)))),0)</f>
        <v>0</v>
      </c>
      <c r="H19" s="1">
        <f ca="1">IFERROR(IF('1.2 Alternativ B'!I209&gt;120,15*'1.4 Øvrige forutsetninger'!$C$57+15*'1.4 Øvrige forutsetninger'!$C$58+30*'1.4 Øvrige forutsetninger'!$C$59+60*'1.4 Øvrige forutsetninger'!$C$60+MAXA(0,'1.2 Alternativ B'!I209-120)*'1.4 Øvrige forutsetninger'!$C$61,IF('1.2 Alternativ B'!I209&gt;60,15*'1.4 Øvrige forutsetninger'!$C$57+15*'1.4 Øvrige forutsetninger'!$C$58+30*'1.4 Øvrige forutsetninger'!$C$59+MAXA(0,'1.2 Alternativ B'!I209-60)*'1.4 Øvrige forutsetninger'!$C$60,IF('1.2 Alternativ B'!I209&gt;30,15*'1.4 Øvrige forutsetninger'!$C$57+15*'1.4 Øvrige forutsetninger'!$C$58+MAXA(0,'1.2 Alternativ B'!I209-30)*'1.4 Øvrige forutsetninger'!$C$59,IF('1.2 Alternativ B'!I209&gt;15,15*'1.4 Øvrige forutsetninger'!$C$57+MAXA(0,'1.2 Alternativ B'!I209-15)*'1.4 Øvrige forutsetninger'!$C$58,'1.2 Alternativ B'!I209*'1.4 Øvrige forutsetninger'!$C$57)))),0)</f>
        <v>0</v>
      </c>
      <c r="I19" s="1">
        <f ca="1">IFERROR(IF('1.2 Alternativ B'!J209&gt;120,15*'1.4 Øvrige forutsetninger'!$C$57+15*'1.4 Øvrige forutsetninger'!$C$58+30*'1.4 Øvrige forutsetninger'!$C$59+60*'1.4 Øvrige forutsetninger'!$C$60+MAXA(0,'1.2 Alternativ B'!J209-120)*'1.4 Øvrige forutsetninger'!$C$61,IF('1.2 Alternativ B'!J209&gt;60,15*'1.4 Øvrige forutsetninger'!$C$57+15*'1.4 Øvrige forutsetninger'!$C$58+30*'1.4 Øvrige forutsetninger'!$C$59+MAXA(0,'1.2 Alternativ B'!J209-60)*'1.4 Øvrige forutsetninger'!$C$60,IF('1.2 Alternativ B'!J209&gt;30,15*'1.4 Øvrige forutsetninger'!$C$57+15*'1.4 Øvrige forutsetninger'!$C$58+MAXA(0,'1.2 Alternativ B'!J209-30)*'1.4 Øvrige forutsetninger'!$C$59,IF('1.2 Alternativ B'!J209&gt;15,15*'1.4 Øvrige forutsetninger'!$C$57+MAXA(0,'1.2 Alternativ B'!J209-15)*'1.4 Øvrige forutsetninger'!$C$58,'1.2 Alternativ B'!J209*'1.4 Øvrige forutsetninger'!$C$57)))),0)</f>
        <v>0</v>
      </c>
      <c r="J19" s="1">
        <f ca="1">IFERROR(IF('1.2 Alternativ B'!K209&gt;120,15*'1.4 Øvrige forutsetninger'!$C$57+15*'1.4 Øvrige forutsetninger'!$C$58+30*'1.4 Øvrige forutsetninger'!$C$59+60*'1.4 Øvrige forutsetninger'!$C$60+MAXA(0,'1.2 Alternativ B'!K209-120)*'1.4 Øvrige forutsetninger'!$C$61,IF('1.2 Alternativ B'!K209&gt;60,15*'1.4 Øvrige forutsetninger'!$C$57+15*'1.4 Øvrige forutsetninger'!$C$58+30*'1.4 Øvrige forutsetninger'!$C$59+MAXA(0,'1.2 Alternativ B'!K209-60)*'1.4 Øvrige forutsetninger'!$C$60,IF('1.2 Alternativ B'!K209&gt;30,15*'1.4 Øvrige forutsetninger'!$C$57+15*'1.4 Øvrige forutsetninger'!$C$58+MAXA(0,'1.2 Alternativ B'!K209-30)*'1.4 Øvrige forutsetninger'!$C$59,IF('1.2 Alternativ B'!K209&gt;15,15*'1.4 Øvrige forutsetninger'!$C$57+MAXA(0,'1.2 Alternativ B'!K209-15)*'1.4 Øvrige forutsetninger'!$C$58,'1.2 Alternativ B'!K209*'1.4 Øvrige forutsetninger'!$C$57)))),0)</f>
        <v>0</v>
      </c>
      <c r="K19" s="1">
        <f ca="1">IFERROR(IF('1.2 Alternativ B'!L209&gt;120,15*'1.4 Øvrige forutsetninger'!$C$57+15*'1.4 Øvrige forutsetninger'!$C$58+30*'1.4 Øvrige forutsetninger'!$C$59+60*'1.4 Øvrige forutsetninger'!$C$60+MAXA(0,'1.2 Alternativ B'!L209-120)*'1.4 Øvrige forutsetninger'!$C$61,IF('1.2 Alternativ B'!L209&gt;60,15*'1.4 Øvrige forutsetninger'!$C$57+15*'1.4 Øvrige forutsetninger'!$C$58+30*'1.4 Øvrige forutsetninger'!$C$59+MAXA(0,'1.2 Alternativ B'!L209-60)*'1.4 Øvrige forutsetninger'!$C$60,IF('1.2 Alternativ B'!L209&gt;30,15*'1.4 Øvrige forutsetninger'!$C$57+15*'1.4 Øvrige forutsetninger'!$C$58+MAXA(0,'1.2 Alternativ B'!L209-30)*'1.4 Øvrige forutsetninger'!$C$59,IF('1.2 Alternativ B'!L209&gt;15,15*'1.4 Øvrige forutsetninger'!$C$57+MAXA(0,'1.2 Alternativ B'!L209-15)*'1.4 Øvrige forutsetninger'!$C$58,'1.2 Alternativ B'!L209*'1.4 Øvrige forutsetninger'!$C$57)))),0)</f>
        <v>0</v>
      </c>
      <c r="L19" s="1">
        <f ca="1">IFERROR(IF('1.2 Alternativ B'!M209&gt;120,15*'1.4 Øvrige forutsetninger'!$C$57+15*'1.4 Øvrige forutsetninger'!$C$58+30*'1.4 Øvrige forutsetninger'!$C$59+60*'1.4 Øvrige forutsetninger'!$C$60+MAXA(0,'1.2 Alternativ B'!M209-120)*'1.4 Øvrige forutsetninger'!$C$61,IF('1.2 Alternativ B'!M209&gt;60,15*'1.4 Øvrige forutsetninger'!$C$57+15*'1.4 Øvrige forutsetninger'!$C$58+30*'1.4 Øvrige forutsetninger'!$C$59+MAXA(0,'1.2 Alternativ B'!M209-60)*'1.4 Øvrige forutsetninger'!$C$60,IF('1.2 Alternativ B'!M209&gt;30,15*'1.4 Øvrige forutsetninger'!$C$57+15*'1.4 Øvrige forutsetninger'!$C$58+MAXA(0,'1.2 Alternativ B'!M209-30)*'1.4 Øvrige forutsetninger'!$C$59,IF('1.2 Alternativ B'!M209&gt;15,15*'1.4 Øvrige forutsetninger'!$C$57+MAXA(0,'1.2 Alternativ B'!M209-15)*'1.4 Øvrige forutsetninger'!$C$58,'1.2 Alternativ B'!M209*'1.4 Øvrige forutsetninger'!$C$57)))),0)</f>
        <v>0</v>
      </c>
      <c r="M19" s="1">
        <f ca="1">IFERROR(IF('1.2 Alternativ B'!N209&gt;120,15*'1.4 Øvrige forutsetninger'!$C$57+15*'1.4 Øvrige forutsetninger'!$C$58+30*'1.4 Øvrige forutsetninger'!$C$59+60*'1.4 Øvrige forutsetninger'!$C$60+MAXA(0,'1.2 Alternativ B'!N209-120)*'1.4 Øvrige forutsetninger'!$C$61,IF('1.2 Alternativ B'!N209&gt;60,15*'1.4 Øvrige forutsetninger'!$C$57+15*'1.4 Øvrige forutsetninger'!$C$58+30*'1.4 Øvrige forutsetninger'!$C$59+MAXA(0,'1.2 Alternativ B'!N209-60)*'1.4 Øvrige forutsetninger'!$C$60,IF('1.2 Alternativ B'!N209&gt;30,15*'1.4 Øvrige forutsetninger'!$C$57+15*'1.4 Øvrige forutsetninger'!$C$58+MAXA(0,'1.2 Alternativ B'!N209-30)*'1.4 Øvrige forutsetninger'!$C$59,IF('1.2 Alternativ B'!N209&gt;15,15*'1.4 Øvrige forutsetninger'!$C$57+MAXA(0,'1.2 Alternativ B'!N209-15)*'1.4 Øvrige forutsetninger'!$C$58,'1.2 Alternativ B'!N209*'1.4 Øvrige forutsetninger'!$C$57)))),0)</f>
        <v>0</v>
      </c>
      <c r="N19" s="1">
        <f ca="1">IFERROR(IF('1.2 Alternativ B'!O209&gt;120,15*'1.4 Øvrige forutsetninger'!$C$57+15*'1.4 Øvrige forutsetninger'!$C$58+30*'1.4 Øvrige forutsetninger'!$C$59+60*'1.4 Øvrige forutsetninger'!$C$60+MAXA(0,'1.2 Alternativ B'!O209-120)*'1.4 Øvrige forutsetninger'!$C$61,IF('1.2 Alternativ B'!O209&gt;60,15*'1.4 Øvrige forutsetninger'!$C$57+15*'1.4 Øvrige forutsetninger'!$C$58+30*'1.4 Øvrige forutsetninger'!$C$59+MAXA(0,'1.2 Alternativ B'!O209-60)*'1.4 Øvrige forutsetninger'!$C$60,IF('1.2 Alternativ B'!O209&gt;30,15*'1.4 Øvrige forutsetninger'!$C$57+15*'1.4 Øvrige forutsetninger'!$C$58+MAXA(0,'1.2 Alternativ B'!O209-30)*'1.4 Øvrige forutsetninger'!$C$59,IF('1.2 Alternativ B'!O209&gt;15,15*'1.4 Øvrige forutsetninger'!$C$57+MAXA(0,'1.2 Alternativ B'!O209-15)*'1.4 Øvrige forutsetninger'!$C$58,'1.2 Alternativ B'!O209*'1.4 Øvrige forutsetninger'!$C$57)))),0)</f>
        <v>0</v>
      </c>
      <c r="O19" s="1">
        <f ca="1">IFERROR(IF('1.2 Alternativ B'!P209&gt;120,15*'1.4 Øvrige forutsetninger'!$C$57+15*'1.4 Øvrige forutsetninger'!$C$58+30*'1.4 Øvrige forutsetninger'!$C$59+60*'1.4 Øvrige forutsetninger'!$C$60+MAXA(0,'1.2 Alternativ B'!P209-120)*'1.4 Øvrige forutsetninger'!$C$61,IF('1.2 Alternativ B'!P209&gt;60,15*'1.4 Øvrige forutsetninger'!$C$57+15*'1.4 Øvrige forutsetninger'!$C$58+30*'1.4 Øvrige forutsetninger'!$C$59+MAXA(0,'1.2 Alternativ B'!P209-60)*'1.4 Øvrige forutsetninger'!$C$60,IF('1.2 Alternativ B'!P209&gt;30,15*'1.4 Øvrige forutsetninger'!$C$57+15*'1.4 Øvrige forutsetninger'!$C$58+MAXA(0,'1.2 Alternativ B'!P209-30)*'1.4 Øvrige forutsetninger'!$C$59,IF('1.2 Alternativ B'!P209&gt;15,15*'1.4 Øvrige forutsetninger'!$C$57+MAXA(0,'1.2 Alternativ B'!P209-15)*'1.4 Øvrige forutsetninger'!$C$58,'1.2 Alternativ B'!P209*'1.4 Øvrige forutsetninger'!$C$57)))),0)</f>
        <v>0</v>
      </c>
      <c r="P19" s="1">
        <f ca="1">IFERROR(IF('1.2 Alternativ B'!Q209&gt;120,15*'1.4 Øvrige forutsetninger'!$C$57+15*'1.4 Øvrige forutsetninger'!$C$58+30*'1.4 Øvrige forutsetninger'!$C$59+60*'1.4 Øvrige forutsetninger'!$C$60+MAXA(0,'1.2 Alternativ B'!Q209-120)*'1.4 Øvrige forutsetninger'!$C$61,IF('1.2 Alternativ B'!Q209&gt;60,15*'1.4 Øvrige forutsetninger'!$C$57+15*'1.4 Øvrige forutsetninger'!$C$58+30*'1.4 Øvrige forutsetninger'!$C$59+MAXA(0,'1.2 Alternativ B'!Q209-60)*'1.4 Øvrige forutsetninger'!$C$60,IF('1.2 Alternativ B'!Q209&gt;30,15*'1.4 Øvrige forutsetninger'!$C$57+15*'1.4 Øvrige forutsetninger'!$C$58+MAXA(0,'1.2 Alternativ B'!Q209-30)*'1.4 Øvrige forutsetninger'!$C$59,IF('1.2 Alternativ B'!Q209&gt;15,15*'1.4 Øvrige forutsetninger'!$C$57+MAXA(0,'1.2 Alternativ B'!Q209-15)*'1.4 Øvrige forutsetninger'!$C$58,'1.2 Alternativ B'!Q209*'1.4 Øvrige forutsetninger'!$C$57)))),0)</f>
        <v>0</v>
      </c>
      <c r="Q19" s="1">
        <f ca="1">IFERROR(IF('1.2 Alternativ B'!R209&gt;120,15*'1.4 Øvrige forutsetninger'!$C$57+15*'1.4 Øvrige forutsetninger'!$C$58+30*'1.4 Øvrige forutsetninger'!$C$59+60*'1.4 Øvrige forutsetninger'!$C$60+MAXA(0,'1.2 Alternativ B'!R209-120)*'1.4 Øvrige forutsetninger'!$C$61,IF('1.2 Alternativ B'!R209&gt;60,15*'1.4 Øvrige forutsetninger'!$C$57+15*'1.4 Øvrige forutsetninger'!$C$58+30*'1.4 Øvrige forutsetninger'!$C$59+MAXA(0,'1.2 Alternativ B'!R209-60)*'1.4 Øvrige forutsetninger'!$C$60,IF('1.2 Alternativ B'!R209&gt;30,15*'1.4 Øvrige forutsetninger'!$C$57+15*'1.4 Øvrige forutsetninger'!$C$58+MAXA(0,'1.2 Alternativ B'!R209-30)*'1.4 Øvrige forutsetninger'!$C$59,IF('1.2 Alternativ B'!R209&gt;15,15*'1.4 Øvrige forutsetninger'!$C$57+MAXA(0,'1.2 Alternativ B'!R209-15)*'1.4 Øvrige forutsetninger'!$C$58,'1.2 Alternativ B'!R209*'1.4 Øvrige forutsetninger'!$C$57)))),0)</f>
        <v>0</v>
      </c>
      <c r="R19" s="1">
        <f ca="1">IFERROR(IF('1.2 Alternativ B'!S209&gt;120,15*'1.4 Øvrige forutsetninger'!$C$57+15*'1.4 Øvrige forutsetninger'!$C$58+30*'1.4 Øvrige forutsetninger'!$C$59+60*'1.4 Øvrige forutsetninger'!$C$60+MAXA(0,'1.2 Alternativ B'!S209-120)*'1.4 Øvrige forutsetninger'!$C$61,IF('1.2 Alternativ B'!S209&gt;60,15*'1.4 Øvrige forutsetninger'!$C$57+15*'1.4 Øvrige forutsetninger'!$C$58+30*'1.4 Øvrige forutsetninger'!$C$59+MAXA(0,'1.2 Alternativ B'!S209-60)*'1.4 Øvrige forutsetninger'!$C$60,IF('1.2 Alternativ B'!S209&gt;30,15*'1.4 Øvrige forutsetninger'!$C$57+15*'1.4 Øvrige forutsetninger'!$C$58+MAXA(0,'1.2 Alternativ B'!S209-30)*'1.4 Øvrige forutsetninger'!$C$59,IF('1.2 Alternativ B'!S209&gt;15,15*'1.4 Øvrige forutsetninger'!$C$57+MAXA(0,'1.2 Alternativ B'!S209-15)*'1.4 Øvrige forutsetninger'!$C$58,'1.2 Alternativ B'!S209*'1.4 Øvrige forutsetninger'!$C$57)))),0)</f>
        <v>0</v>
      </c>
      <c r="S19" s="1">
        <f ca="1">IFERROR(IF('1.2 Alternativ B'!T209&gt;120,15*'1.4 Øvrige forutsetninger'!$C$57+15*'1.4 Øvrige forutsetninger'!$C$58+30*'1.4 Øvrige forutsetninger'!$C$59+60*'1.4 Øvrige forutsetninger'!$C$60+MAXA(0,'1.2 Alternativ B'!T209-120)*'1.4 Øvrige forutsetninger'!$C$61,IF('1.2 Alternativ B'!T209&gt;60,15*'1.4 Øvrige forutsetninger'!$C$57+15*'1.4 Øvrige forutsetninger'!$C$58+30*'1.4 Øvrige forutsetninger'!$C$59+MAXA(0,'1.2 Alternativ B'!T209-60)*'1.4 Øvrige forutsetninger'!$C$60,IF('1.2 Alternativ B'!T209&gt;30,15*'1.4 Øvrige forutsetninger'!$C$57+15*'1.4 Øvrige forutsetninger'!$C$58+MAXA(0,'1.2 Alternativ B'!T209-30)*'1.4 Øvrige forutsetninger'!$C$59,IF('1.2 Alternativ B'!T209&gt;15,15*'1.4 Øvrige forutsetninger'!$C$57+MAXA(0,'1.2 Alternativ B'!T209-15)*'1.4 Øvrige forutsetninger'!$C$58,'1.2 Alternativ B'!T209*'1.4 Øvrige forutsetninger'!$C$57)))),0)</f>
        <v>0</v>
      </c>
      <c r="T19" s="1">
        <f ca="1">IFERROR(IF('1.2 Alternativ B'!U209&gt;120,15*'1.4 Øvrige forutsetninger'!$C$57+15*'1.4 Øvrige forutsetninger'!$C$58+30*'1.4 Øvrige forutsetninger'!$C$59+60*'1.4 Øvrige forutsetninger'!$C$60+MAXA(0,'1.2 Alternativ B'!U209-120)*'1.4 Øvrige forutsetninger'!$C$61,IF('1.2 Alternativ B'!U209&gt;60,15*'1.4 Øvrige forutsetninger'!$C$57+15*'1.4 Øvrige forutsetninger'!$C$58+30*'1.4 Øvrige forutsetninger'!$C$59+MAXA(0,'1.2 Alternativ B'!U209-60)*'1.4 Øvrige forutsetninger'!$C$60,IF('1.2 Alternativ B'!U209&gt;30,15*'1.4 Øvrige forutsetninger'!$C$57+15*'1.4 Øvrige forutsetninger'!$C$58+MAXA(0,'1.2 Alternativ B'!U209-30)*'1.4 Øvrige forutsetninger'!$C$59,IF('1.2 Alternativ B'!U209&gt;15,15*'1.4 Øvrige forutsetninger'!$C$57+MAXA(0,'1.2 Alternativ B'!U209-15)*'1.4 Øvrige forutsetninger'!$C$58,'1.2 Alternativ B'!U209*'1.4 Øvrige forutsetninger'!$C$57)))),0)</f>
        <v>0</v>
      </c>
      <c r="U19" s="1">
        <f ca="1">IFERROR(IF('1.2 Alternativ B'!V209&gt;120,15*'1.4 Øvrige forutsetninger'!$C$57+15*'1.4 Øvrige forutsetninger'!$C$58+30*'1.4 Øvrige forutsetninger'!$C$59+60*'1.4 Øvrige forutsetninger'!$C$60+MAXA(0,'1.2 Alternativ B'!V209-120)*'1.4 Øvrige forutsetninger'!$C$61,IF('1.2 Alternativ B'!V209&gt;60,15*'1.4 Øvrige forutsetninger'!$C$57+15*'1.4 Øvrige forutsetninger'!$C$58+30*'1.4 Øvrige forutsetninger'!$C$59+MAXA(0,'1.2 Alternativ B'!V209-60)*'1.4 Øvrige forutsetninger'!$C$60,IF('1.2 Alternativ B'!V209&gt;30,15*'1.4 Øvrige forutsetninger'!$C$57+15*'1.4 Øvrige forutsetninger'!$C$58+MAXA(0,'1.2 Alternativ B'!V209-30)*'1.4 Øvrige forutsetninger'!$C$59,IF('1.2 Alternativ B'!V209&gt;15,15*'1.4 Øvrige forutsetninger'!$C$57+MAXA(0,'1.2 Alternativ B'!V209-15)*'1.4 Øvrige forutsetninger'!$C$58,'1.2 Alternativ B'!V209*'1.4 Øvrige forutsetninger'!$C$57)))),0)</f>
        <v>0</v>
      </c>
      <c r="V19" s="1">
        <f ca="1">IFERROR(IF('1.2 Alternativ B'!W209&gt;120,15*'1.4 Øvrige forutsetninger'!$C$57+15*'1.4 Øvrige forutsetninger'!$C$58+30*'1.4 Øvrige forutsetninger'!$C$59+60*'1.4 Øvrige forutsetninger'!$C$60+MAXA(0,'1.2 Alternativ B'!W209-120)*'1.4 Øvrige forutsetninger'!$C$61,IF('1.2 Alternativ B'!W209&gt;60,15*'1.4 Øvrige forutsetninger'!$C$57+15*'1.4 Øvrige forutsetninger'!$C$58+30*'1.4 Øvrige forutsetninger'!$C$59+MAXA(0,'1.2 Alternativ B'!W209-60)*'1.4 Øvrige forutsetninger'!$C$60,IF('1.2 Alternativ B'!W209&gt;30,15*'1.4 Øvrige forutsetninger'!$C$57+15*'1.4 Øvrige forutsetninger'!$C$58+MAXA(0,'1.2 Alternativ B'!W209-30)*'1.4 Øvrige forutsetninger'!$C$59,IF('1.2 Alternativ B'!W209&gt;15,15*'1.4 Øvrige forutsetninger'!$C$57+MAXA(0,'1.2 Alternativ B'!W209-15)*'1.4 Øvrige forutsetninger'!$C$58,'1.2 Alternativ B'!W209*'1.4 Øvrige forutsetninger'!$C$57)))),0)</f>
        <v>0</v>
      </c>
      <c r="W19" s="1">
        <f ca="1">IFERROR(IF('1.2 Alternativ B'!X209&gt;120,15*'1.4 Øvrige forutsetninger'!$C$57+15*'1.4 Øvrige forutsetninger'!$C$58+30*'1.4 Øvrige forutsetninger'!$C$59+60*'1.4 Øvrige forutsetninger'!$C$60+MAXA(0,'1.2 Alternativ B'!X209-120)*'1.4 Øvrige forutsetninger'!$C$61,IF('1.2 Alternativ B'!X209&gt;60,15*'1.4 Øvrige forutsetninger'!$C$57+15*'1.4 Øvrige forutsetninger'!$C$58+30*'1.4 Øvrige forutsetninger'!$C$59+MAXA(0,'1.2 Alternativ B'!X209-60)*'1.4 Øvrige forutsetninger'!$C$60,IF('1.2 Alternativ B'!X209&gt;30,15*'1.4 Øvrige forutsetninger'!$C$57+15*'1.4 Øvrige forutsetninger'!$C$58+MAXA(0,'1.2 Alternativ B'!X209-30)*'1.4 Øvrige forutsetninger'!$C$59,IF('1.2 Alternativ B'!X209&gt;15,15*'1.4 Øvrige forutsetninger'!$C$57+MAXA(0,'1.2 Alternativ B'!X209-15)*'1.4 Øvrige forutsetninger'!$C$58,'1.2 Alternativ B'!X209*'1.4 Øvrige forutsetninger'!$C$57)))),0)</f>
        <v>0</v>
      </c>
      <c r="X19" s="1">
        <f ca="1">IFERROR(IF('1.2 Alternativ B'!Y209&gt;120,15*'1.4 Øvrige forutsetninger'!$C$57+15*'1.4 Øvrige forutsetninger'!$C$58+30*'1.4 Øvrige forutsetninger'!$C$59+60*'1.4 Øvrige forutsetninger'!$C$60+MAXA(0,'1.2 Alternativ B'!Y209-120)*'1.4 Øvrige forutsetninger'!$C$61,IF('1.2 Alternativ B'!Y209&gt;60,15*'1.4 Øvrige forutsetninger'!$C$57+15*'1.4 Øvrige forutsetninger'!$C$58+30*'1.4 Øvrige forutsetninger'!$C$59+MAXA(0,'1.2 Alternativ B'!Y209-60)*'1.4 Øvrige forutsetninger'!$C$60,IF('1.2 Alternativ B'!Y209&gt;30,15*'1.4 Øvrige forutsetninger'!$C$57+15*'1.4 Øvrige forutsetninger'!$C$58+MAXA(0,'1.2 Alternativ B'!Y209-30)*'1.4 Øvrige forutsetninger'!$C$59,IF('1.2 Alternativ B'!Y209&gt;15,15*'1.4 Øvrige forutsetninger'!$C$57+MAXA(0,'1.2 Alternativ B'!Y209-15)*'1.4 Øvrige forutsetninger'!$C$58,'1.2 Alternativ B'!Y209*'1.4 Øvrige forutsetninger'!$C$57)))),0)</f>
        <v>0</v>
      </c>
      <c r="Y19" s="1">
        <f ca="1">IFERROR(IF('1.2 Alternativ B'!Z209&gt;120,15*'1.4 Øvrige forutsetninger'!$C$57+15*'1.4 Øvrige forutsetninger'!$C$58+30*'1.4 Øvrige forutsetninger'!$C$59+60*'1.4 Øvrige forutsetninger'!$C$60+MAXA(0,'1.2 Alternativ B'!Z209-120)*'1.4 Øvrige forutsetninger'!$C$61,IF('1.2 Alternativ B'!Z209&gt;60,15*'1.4 Øvrige forutsetninger'!$C$57+15*'1.4 Øvrige forutsetninger'!$C$58+30*'1.4 Øvrige forutsetninger'!$C$59+MAXA(0,'1.2 Alternativ B'!Z209-60)*'1.4 Øvrige forutsetninger'!$C$60,IF('1.2 Alternativ B'!Z209&gt;30,15*'1.4 Øvrige forutsetninger'!$C$57+15*'1.4 Øvrige forutsetninger'!$C$58+MAXA(0,'1.2 Alternativ B'!Z209-30)*'1.4 Øvrige forutsetninger'!$C$59,IF('1.2 Alternativ B'!Z209&gt;15,15*'1.4 Øvrige forutsetninger'!$C$57+MAXA(0,'1.2 Alternativ B'!Z209-15)*'1.4 Øvrige forutsetninger'!$C$58,'1.2 Alternativ B'!Z209*'1.4 Øvrige forutsetninger'!$C$57)))),0)</f>
        <v>0</v>
      </c>
      <c r="Z19" s="1">
        <f ca="1">IFERROR(IF('1.2 Alternativ B'!AA209&gt;120,15*'1.4 Øvrige forutsetninger'!$C$57+15*'1.4 Øvrige forutsetninger'!$C$58+30*'1.4 Øvrige forutsetninger'!$C$59+60*'1.4 Øvrige forutsetninger'!$C$60+MAXA(0,'1.2 Alternativ B'!AA209-120)*'1.4 Øvrige forutsetninger'!$C$61,IF('1.2 Alternativ B'!AA209&gt;60,15*'1.4 Øvrige forutsetninger'!$C$57+15*'1.4 Øvrige forutsetninger'!$C$58+30*'1.4 Øvrige forutsetninger'!$C$59+MAXA(0,'1.2 Alternativ B'!AA209-60)*'1.4 Øvrige forutsetninger'!$C$60,IF('1.2 Alternativ B'!AA209&gt;30,15*'1.4 Øvrige forutsetninger'!$C$57+15*'1.4 Øvrige forutsetninger'!$C$58+MAXA(0,'1.2 Alternativ B'!AA209-30)*'1.4 Øvrige forutsetninger'!$C$59,IF('1.2 Alternativ B'!AA209&gt;15,15*'1.4 Øvrige forutsetninger'!$C$57+MAXA(0,'1.2 Alternativ B'!AA209-15)*'1.4 Øvrige forutsetninger'!$C$58,'1.2 Alternativ B'!AA209*'1.4 Øvrige forutsetninger'!$C$57)))),0)</f>
        <v>0</v>
      </c>
      <c r="AA19" s="1">
        <f ca="1">IFERROR(IF('1.2 Alternativ B'!AB209&gt;120,15*'1.4 Øvrige forutsetninger'!$C$57+15*'1.4 Øvrige forutsetninger'!$C$58+30*'1.4 Øvrige forutsetninger'!$C$59+60*'1.4 Øvrige forutsetninger'!$C$60+MAXA(0,'1.2 Alternativ B'!AB209-120)*'1.4 Øvrige forutsetninger'!$C$61,IF('1.2 Alternativ B'!AB209&gt;60,15*'1.4 Øvrige forutsetninger'!$C$57+15*'1.4 Øvrige forutsetninger'!$C$58+30*'1.4 Øvrige forutsetninger'!$C$59+MAXA(0,'1.2 Alternativ B'!AB209-60)*'1.4 Øvrige forutsetninger'!$C$60,IF('1.2 Alternativ B'!AB209&gt;30,15*'1.4 Øvrige forutsetninger'!$C$57+15*'1.4 Øvrige forutsetninger'!$C$58+MAXA(0,'1.2 Alternativ B'!AB209-30)*'1.4 Øvrige forutsetninger'!$C$59,IF('1.2 Alternativ B'!AB209&gt;15,15*'1.4 Øvrige forutsetninger'!$C$57+MAXA(0,'1.2 Alternativ B'!AB209-15)*'1.4 Øvrige forutsetninger'!$C$58,'1.2 Alternativ B'!AB209*'1.4 Øvrige forutsetninger'!$C$57)))),0)</f>
        <v>0</v>
      </c>
      <c r="AB19" s="1">
        <f ca="1">IFERROR(IF('1.2 Alternativ B'!AC209&gt;120,15*'1.4 Øvrige forutsetninger'!$C$57+15*'1.4 Øvrige forutsetninger'!$C$58+30*'1.4 Øvrige forutsetninger'!$C$59+60*'1.4 Øvrige forutsetninger'!$C$60+MAXA(0,'1.2 Alternativ B'!AC209-120)*'1.4 Øvrige forutsetninger'!$C$61,IF('1.2 Alternativ B'!AC209&gt;60,15*'1.4 Øvrige forutsetninger'!$C$57+15*'1.4 Øvrige forutsetninger'!$C$58+30*'1.4 Øvrige forutsetninger'!$C$59+MAXA(0,'1.2 Alternativ B'!AC209-60)*'1.4 Øvrige forutsetninger'!$C$60,IF('1.2 Alternativ B'!AC209&gt;30,15*'1.4 Øvrige forutsetninger'!$C$57+15*'1.4 Øvrige forutsetninger'!$C$58+MAXA(0,'1.2 Alternativ B'!AC209-30)*'1.4 Øvrige forutsetninger'!$C$59,IF('1.2 Alternativ B'!AC209&gt;15,15*'1.4 Øvrige forutsetninger'!$C$57+MAXA(0,'1.2 Alternativ B'!AC209-15)*'1.4 Øvrige forutsetninger'!$C$58,'1.2 Alternativ B'!AC209*'1.4 Øvrige forutsetninger'!$C$57)))),0)</f>
        <v>0</v>
      </c>
      <c r="AC19" s="1">
        <f ca="1">IFERROR(IF('1.2 Alternativ B'!AD209&gt;120,15*'1.4 Øvrige forutsetninger'!$C$57+15*'1.4 Øvrige forutsetninger'!$C$58+30*'1.4 Øvrige forutsetninger'!$C$59+60*'1.4 Øvrige forutsetninger'!$C$60+MAXA(0,'1.2 Alternativ B'!AD209-120)*'1.4 Øvrige forutsetninger'!$C$61,IF('1.2 Alternativ B'!AD209&gt;60,15*'1.4 Øvrige forutsetninger'!$C$57+15*'1.4 Øvrige forutsetninger'!$C$58+30*'1.4 Øvrige forutsetninger'!$C$59+MAXA(0,'1.2 Alternativ B'!AD209-60)*'1.4 Øvrige forutsetninger'!$C$60,IF('1.2 Alternativ B'!AD209&gt;30,15*'1.4 Øvrige forutsetninger'!$C$57+15*'1.4 Øvrige forutsetninger'!$C$58+MAXA(0,'1.2 Alternativ B'!AD209-30)*'1.4 Øvrige forutsetninger'!$C$59,IF('1.2 Alternativ B'!AD209&gt;15,15*'1.4 Øvrige forutsetninger'!$C$57+MAXA(0,'1.2 Alternativ B'!AD209-15)*'1.4 Øvrige forutsetninger'!$C$58,'1.2 Alternativ B'!AD209*'1.4 Øvrige forutsetninger'!$C$57)))),0)</f>
        <v>0</v>
      </c>
      <c r="AD19" s="1">
        <f ca="1">IFERROR(IF('1.2 Alternativ B'!AE209&gt;120,15*'1.4 Øvrige forutsetninger'!$C$57+15*'1.4 Øvrige forutsetninger'!$C$58+30*'1.4 Øvrige forutsetninger'!$C$59+60*'1.4 Øvrige forutsetninger'!$C$60+MAXA(0,'1.2 Alternativ B'!AE209-120)*'1.4 Øvrige forutsetninger'!$C$61,IF('1.2 Alternativ B'!AE209&gt;60,15*'1.4 Øvrige forutsetninger'!$C$57+15*'1.4 Øvrige forutsetninger'!$C$58+30*'1.4 Øvrige forutsetninger'!$C$59+MAXA(0,'1.2 Alternativ B'!AE209-60)*'1.4 Øvrige forutsetninger'!$C$60,IF('1.2 Alternativ B'!AE209&gt;30,15*'1.4 Øvrige forutsetninger'!$C$57+15*'1.4 Øvrige forutsetninger'!$C$58+MAXA(0,'1.2 Alternativ B'!AE209-30)*'1.4 Øvrige forutsetninger'!$C$59,IF('1.2 Alternativ B'!AE209&gt;15,15*'1.4 Øvrige forutsetninger'!$C$57+MAXA(0,'1.2 Alternativ B'!AE209-15)*'1.4 Øvrige forutsetninger'!$C$58,'1.2 Alternativ B'!AE209*'1.4 Øvrige forutsetninger'!$C$57)))),0)</f>
        <v>0</v>
      </c>
      <c r="AE19" s="1">
        <f ca="1">IFERROR(IF('1.2 Alternativ B'!AF209&gt;120,15*'1.4 Øvrige forutsetninger'!$C$57+15*'1.4 Øvrige forutsetninger'!$C$58+30*'1.4 Øvrige forutsetninger'!$C$59+60*'1.4 Øvrige forutsetninger'!$C$60+MAXA(0,'1.2 Alternativ B'!AF209-120)*'1.4 Øvrige forutsetninger'!$C$61,IF('1.2 Alternativ B'!AF209&gt;60,15*'1.4 Øvrige forutsetninger'!$C$57+15*'1.4 Øvrige forutsetninger'!$C$58+30*'1.4 Øvrige forutsetninger'!$C$59+MAXA(0,'1.2 Alternativ B'!AF209-60)*'1.4 Øvrige forutsetninger'!$C$60,IF('1.2 Alternativ B'!AF209&gt;30,15*'1.4 Øvrige forutsetninger'!$C$57+15*'1.4 Øvrige forutsetninger'!$C$58+MAXA(0,'1.2 Alternativ B'!AF209-30)*'1.4 Øvrige forutsetninger'!$C$59,IF('1.2 Alternativ B'!AF209&gt;15,15*'1.4 Øvrige forutsetninger'!$C$57+MAXA(0,'1.2 Alternativ B'!AF209-15)*'1.4 Øvrige forutsetninger'!$C$58,'1.2 Alternativ B'!AF209*'1.4 Øvrige forutsetninger'!$C$57)))),0)</f>
        <v>0</v>
      </c>
      <c r="AF19" s="1">
        <f ca="1">IFERROR(IF('1.2 Alternativ B'!AG209&gt;120,15*'1.4 Øvrige forutsetninger'!$C$57+15*'1.4 Øvrige forutsetninger'!$C$58+30*'1.4 Øvrige forutsetninger'!$C$59+60*'1.4 Øvrige forutsetninger'!$C$60+MAXA(0,'1.2 Alternativ B'!AG209-120)*'1.4 Øvrige forutsetninger'!$C$61,IF('1.2 Alternativ B'!AG209&gt;60,15*'1.4 Øvrige forutsetninger'!$C$57+15*'1.4 Øvrige forutsetninger'!$C$58+30*'1.4 Øvrige forutsetninger'!$C$59+MAXA(0,'1.2 Alternativ B'!AG209-60)*'1.4 Øvrige forutsetninger'!$C$60,IF('1.2 Alternativ B'!AG209&gt;30,15*'1.4 Øvrige forutsetninger'!$C$57+15*'1.4 Øvrige forutsetninger'!$C$58+MAXA(0,'1.2 Alternativ B'!AG209-30)*'1.4 Øvrige forutsetninger'!$C$59,IF('1.2 Alternativ B'!AG209&gt;15,15*'1.4 Øvrige forutsetninger'!$C$57+MAXA(0,'1.2 Alternativ B'!AG209-15)*'1.4 Øvrige forutsetninger'!$C$58,'1.2 Alternativ B'!AG209*'1.4 Øvrige forutsetninger'!$C$57)))),0)</f>
        <v>0</v>
      </c>
    </row>
    <row r="20" spans="2:32" x14ac:dyDescent="0.2">
      <c r="B20" s="1" t="str">
        <f ca="1">IF(OFFSET('1.2 Alternativ B'!$E$19,0,ROW()-ROW($B$12))&gt;0,OFFSET('1.2 Alternativ B'!$E$19,0,ROW()-ROW($B$12)),"")</f>
        <v/>
      </c>
      <c r="C20" s="1">
        <f ca="1">IFERROR(IF('1.2 Alternativ B'!D210&gt;120,15*'1.4 Øvrige forutsetninger'!$C$57+15*'1.4 Øvrige forutsetninger'!$C$58+30*'1.4 Øvrige forutsetninger'!$C$59+60*'1.4 Øvrige forutsetninger'!$C$60+MAXA(0,'1.2 Alternativ B'!D210-120)*'1.4 Øvrige forutsetninger'!$C$61,IF('1.2 Alternativ B'!D210&gt;60,15*'1.4 Øvrige forutsetninger'!$C$57+15*'1.4 Øvrige forutsetninger'!$C$58+30*'1.4 Øvrige forutsetninger'!$C$59+MAXA(0,'1.2 Alternativ B'!D210-60)*'1.4 Øvrige forutsetninger'!$C$60,IF('1.2 Alternativ B'!D210&gt;30,15*'1.4 Øvrige forutsetninger'!$C$57+15*'1.4 Øvrige forutsetninger'!$C$58+MAXA(0,'1.2 Alternativ B'!D210-30)*'1.4 Øvrige forutsetninger'!$C$59,IF('1.2 Alternativ B'!D210&gt;15,15*'1.4 Øvrige forutsetninger'!$C$57+MAXA(0,'1.2 Alternativ B'!D210-15)*'1.4 Øvrige forutsetninger'!$C$58,'1.2 Alternativ B'!D210*'1.4 Øvrige forutsetninger'!$C$57)))),0)</f>
        <v>0</v>
      </c>
      <c r="D20" s="1">
        <f ca="1">IFERROR(IF('1.2 Alternativ B'!E210&gt;120,15*'1.4 Øvrige forutsetninger'!$C$57+15*'1.4 Øvrige forutsetninger'!$C$58+30*'1.4 Øvrige forutsetninger'!$C$59+60*'1.4 Øvrige forutsetninger'!$C$60+MAXA(0,'1.2 Alternativ B'!E210-120)*'1.4 Øvrige forutsetninger'!$C$61,IF('1.2 Alternativ B'!E210&gt;60,15*'1.4 Øvrige forutsetninger'!$C$57+15*'1.4 Øvrige forutsetninger'!$C$58+30*'1.4 Øvrige forutsetninger'!$C$59+MAXA(0,'1.2 Alternativ B'!E210-60)*'1.4 Øvrige forutsetninger'!$C$60,IF('1.2 Alternativ B'!E210&gt;30,15*'1.4 Øvrige forutsetninger'!$C$57+15*'1.4 Øvrige forutsetninger'!$C$58+MAXA(0,'1.2 Alternativ B'!E210-30)*'1.4 Øvrige forutsetninger'!$C$59,IF('1.2 Alternativ B'!E210&gt;15,15*'1.4 Øvrige forutsetninger'!$C$57+MAXA(0,'1.2 Alternativ B'!E210-15)*'1.4 Øvrige forutsetninger'!$C$58,'1.2 Alternativ B'!E210*'1.4 Øvrige forutsetninger'!$C$57)))),0)</f>
        <v>0</v>
      </c>
      <c r="E20" s="1">
        <f ca="1">IFERROR(IF('1.2 Alternativ B'!F210&gt;120,15*'1.4 Øvrige forutsetninger'!$C$57+15*'1.4 Øvrige forutsetninger'!$C$58+30*'1.4 Øvrige forutsetninger'!$C$59+60*'1.4 Øvrige forutsetninger'!$C$60+MAXA(0,'1.2 Alternativ B'!F210-120)*'1.4 Øvrige forutsetninger'!$C$61,IF('1.2 Alternativ B'!F210&gt;60,15*'1.4 Øvrige forutsetninger'!$C$57+15*'1.4 Øvrige forutsetninger'!$C$58+30*'1.4 Øvrige forutsetninger'!$C$59+MAXA(0,'1.2 Alternativ B'!F210-60)*'1.4 Øvrige forutsetninger'!$C$60,IF('1.2 Alternativ B'!F210&gt;30,15*'1.4 Øvrige forutsetninger'!$C$57+15*'1.4 Øvrige forutsetninger'!$C$58+MAXA(0,'1.2 Alternativ B'!F210-30)*'1.4 Øvrige forutsetninger'!$C$59,IF('1.2 Alternativ B'!F210&gt;15,15*'1.4 Øvrige forutsetninger'!$C$57+MAXA(0,'1.2 Alternativ B'!F210-15)*'1.4 Øvrige forutsetninger'!$C$58,'1.2 Alternativ B'!F210*'1.4 Øvrige forutsetninger'!$C$57)))),0)</f>
        <v>0</v>
      </c>
      <c r="F20" s="1">
        <f ca="1">IFERROR(IF('1.2 Alternativ B'!G210&gt;120,15*'1.4 Øvrige forutsetninger'!$C$57+15*'1.4 Øvrige forutsetninger'!$C$58+30*'1.4 Øvrige forutsetninger'!$C$59+60*'1.4 Øvrige forutsetninger'!$C$60+MAXA(0,'1.2 Alternativ B'!G210-120)*'1.4 Øvrige forutsetninger'!$C$61,IF('1.2 Alternativ B'!G210&gt;60,15*'1.4 Øvrige forutsetninger'!$C$57+15*'1.4 Øvrige forutsetninger'!$C$58+30*'1.4 Øvrige forutsetninger'!$C$59+MAXA(0,'1.2 Alternativ B'!G210-60)*'1.4 Øvrige forutsetninger'!$C$60,IF('1.2 Alternativ B'!G210&gt;30,15*'1.4 Øvrige forutsetninger'!$C$57+15*'1.4 Øvrige forutsetninger'!$C$58+MAXA(0,'1.2 Alternativ B'!G210-30)*'1.4 Øvrige forutsetninger'!$C$59,IF('1.2 Alternativ B'!G210&gt;15,15*'1.4 Øvrige forutsetninger'!$C$57+MAXA(0,'1.2 Alternativ B'!G210-15)*'1.4 Øvrige forutsetninger'!$C$58,'1.2 Alternativ B'!G210*'1.4 Øvrige forutsetninger'!$C$57)))),0)</f>
        <v>0</v>
      </c>
      <c r="G20" s="1">
        <f ca="1">IFERROR(IF('1.2 Alternativ B'!H210&gt;120,15*'1.4 Øvrige forutsetninger'!$C$57+15*'1.4 Øvrige forutsetninger'!$C$58+30*'1.4 Øvrige forutsetninger'!$C$59+60*'1.4 Øvrige forutsetninger'!$C$60+MAXA(0,'1.2 Alternativ B'!H210-120)*'1.4 Øvrige forutsetninger'!$C$61,IF('1.2 Alternativ B'!H210&gt;60,15*'1.4 Øvrige forutsetninger'!$C$57+15*'1.4 Øvrige forutsetninger'!$C$58+30*'1.4 Øvrige forutsetninger'!$C$59+MAXA(0,'1.2 Alternativ B'!H210-60)*'1.4 Øvrige forutsetninger'!$C$60,IF('1.2 Alternativ B'!H210&gt;30,15*'1.4 Øvrige forutsetninger'!$C$57+15*'1.4 Øvrige forutsetninger'!$C$58+MAXA(0,'1.2 Alternativ B'!H210-30)*'1.4 Øvrige forutsetninger'!$C$59,IF('1.2 Alternativ B'!H210&gt;15,15*'1.4 Øvrige forutsetninger'!$C$57+MAXA(0,'1.2 Alternativ B'!H210-15)*'1.4 Øvrige forutsetninger'!$C$58,'1.2 Alternativ B'!H210*'1.4 Øvrige forutsetninger'!$C$57)))),0)</f>
        <v>0</v>
      </c>
      <c r="H20" s="1">
        <f ca="1">IFERROR(IF('1.2 Alternativ B'!I210&gt;120,15*'1.4 Øvrige forutsetninger'!$C$57+15*'1.4 Øvrige forutsetninger'!$C$58+30*'1.4 Øvrige forutsetninger'!$C$59+60*'1.4 Øvrige forutsetninger'!$C$60+MAXA(0,'1.2 Alternativ B'!I210-120)*'1.4 Øvrige forutsetninger'!$C$61,IF('1.2 Alternativ B'!I210&gt;60,15*'1.4 Øvrige forutsetninger'!$C$57+15*'1.4 Øvrige forutsetninger'!$C$58+30*'1.4 Øvrige forutsetninger'!$C$59+MAXA(0,'1.2 Alternativ B'!I210-60)*'1.4 Øvrige forutsetninger'!$C$60,IF('1.2 Alternativ B'!I210&gt;30,15*'1.4 Øvrige forutsetninger'!$C$57+15*'1.4 Øvrige forutsetninger'!$C$58+MAXA(0,'1.2 Alternativ B'!I210-30)*'1.4 Øvrige forutsetninger'!$C$59,IF('1.2 Alternativ B'!I210&gt;15,15*'1.4 Øvrige forutsetninger'!$C$57+MAXA(0,'1.2 Alternativ B'!I210-15)*'1.4 Øvrige forutsetninger'!$C$58,'1.2 Alternativ B'!I210*'1.4 Øvrige forutsetninger'!$C$57)))),0)</f>
        <v>0</v>
      </c>
      <c r="I20" s="1">
        <f ca="1">IFERROR(IF('1.2 Alternativ B'!J210&gt;120,15*'1.4 Øvrige forutsetninger'!$C$57+15*'1.4 Øvrige forutsetninger'!$C$58+30*'1.4 Øvrige forutsetninger'!$C$59+60*'1.4 Øvrige forutsetninger'!$C$60+MAXA(0,'1.2 Alternativ B'!J210-120)*'1.4 Øvrige forutsetninger'!$C$61,IF('1.2 Alternativ B'!J210&gt;60,15*'1.4 Øvrige forutsetninger'!$C$57+15*'1.4 Øvrige forutsetninger'!$C$58+30*'1.4 Øvrige forutsetninger'!$C$59+MAXA(0,'1.2 Alternativ B'!J210-60)*'1.4 Øvrige forutsetninger'!$C$60,IF('1.2 Alternativ B'!J210&gt;30,15*'1.4 Øvrige forutsetninger'!$C$57+15*'1.4 Øvrige forutsetninger'!$C$58+MAXA(0,'1.2 Alternativ B'!J210-30)*'1.4 Øvrige forutsetninger'!$C$59,IF('1.2 Alternativ B'!J210&gt;15,15*'1.4 Øvrige forutsetninger'!$C$57+MAXA(0,'1.2 Alternativ B'!J210-15)*'1.4 Øvrige forutsetninger'!$C$58,'1.2 Alternativ B'!J210*'1.4 Øvrige forutsetninger'!$C$57)))),0)</f>
        <v>0</v>
      </c>
      <c r="J20" s="1">
        <f ca="1">IFERROR(IF('1.2 Alternativ B'!K210&gt;120,15*'1.4 Øvrige forutsetninger'!$C$57+15*'1.4 Øvrige forutsetninger'!$C$58+30*'1.4 Øvrige forutsetninger'!$C$59+60*'1.4 Øvrige forutsetninger'!$C$60+MAXA(0,'1.2 Alternativ B'!K210-120)*'1.4 Øvrige forutsetninger'!$C$61,IF('1.2 Alternativ B'!K210&gt;60,15*'1.4 Øvrige forutsetninger'!$C$57+15*'1.4 Øvrige forutsetninger'!$C$58+30*'1.4 Øvrige forutsetninger'!$C$59+MAXA(0,'1.2 Alternativ B'!K210-60)*'1.4 Øvrige forutsetninger'!$C$60,IF('1.2 Alternativ B'!K210&gt;30,15*'1.4 Øvrige forutsetninger'!$C$57+15*'1.4 Øvrige forutsetninger'!$C$58+MAXA(0,'1.2 Alternativ B'!K210-30)*'1.4 Øvrige forutsetninger'!$C$59,IF('1.2 Alternativ B'!K210&gt;15,15*'1.4 Øvrige forutsetninger'!$C$57+MAXA(0,'1.2 Alternativ B'!K210-15)*'1.4 Øvrige forutsetninger'!$C$58,'1.2 Alternativ B'!K210*'1.4 Øvrige forutsetninger'!$C$57)))),0)</f>
        <v>0</v>
      </c>
      <c r="K20" s="1">
        <f ca="1">IFERROR(IF('1.2 Alternativ B'!L210&gt;120,15*'1.4 Øvrige forutsetninger'!$C$57+15*'1.4 Øvrige forutsetninger'!$C$58+30*'1.4 Øvrige forutsetninger'!$C$59+60*'1.4 Øvrige forutsetninger'!$C$60+MAXA(0,'1.2 Alternativ B'!L210-120)*'1.4 Øvrige forutsetninger'!$C$61,IF('1.2 Alternativ B'!L210&gt;60,15*'1.4 Øvrige forutsetninger'!$C$57+15*'1.4 Øvrige forutsetninger'!$C$58+30*'1.4 Øvrige forutsetninger'!$C$59+MAXA(0,'1.2 Alternativ B'!L210-60)*'1.4 Øvrige forutsetninger'!$C$60,IF('1.2 Alternativ B'!L210&gt;30,15*'1.4 Øvrige forutsetninger'!$C$57+15*'1.4 Øvrige forutsetninger'!$C$58+MAXA(0,'1.2 Alternativ B'!L210-30)*'1.4 Øvrige forutsetninger'!$C$59,IF('1.2 Alternativ B'!L210&gt;15,15*'1.4 Øvrige forutsetninger'!$C$57+MAXA(0,'1.2 Alternativ B'!L210-15)*'1.4 Øvrige forutsetninger'!$C$58,'1.2 Alternativ B'!L210*'1.4 Øvrige forutsetninger'!$C$57)))),0)</f>
        <v>0</v>
      </c>
      <c r="L20" s="1">
        <f ca="1">IFERROR(IF('1.2 Alternativ B'!M210&gt;120,15*'1.4 Øvrige forutsetninger'!$C$57+15*'1.4 Øvrige forutsetninger'!$C$58+30*'1.4 Øvrige forutsetninger'!$C$59+60*'1.4 Øvrige forutsetninger'!$C$60+MAXA(0,'1.2 Alternativ B'!M210-120)*'1.4 Øvrige forutsetninger'!$C$61,IF('1.2 Alternativ B'!M210&gt;60,15*'1.4 Øvrige forutsetninger'!$C$57+15*'1.4 Øvrige forutsetninger'!$C$58+30*'1.4 Øvrige forutsetninger'!$C$59+MAXA(0,'1.2 Alternativ B'!M210-60)*'1.4 Øvrige forutsetninger'!$C$60,IF('1.2 Alternativ B'!M210&gt;30,15*'1.4 Øvrige forutsetninger'!$C$57+15*'1.4 Øvrige forutsetninger'!$C$58+MAXA(0,'1.2 Alternativ B'!M210-30)*'1.4 Øvrige forutsetninger'!$C$59,IF('1.2 Alternativ B'!M210&gt;15,15*'1.4 Øvrige forutsetninger'!$C$57+MAXA(0,'1.2 Alternativ B'!M210-15)*'1.4 Øvrige forutsetninger'!$C$58,'1.2 Alternativ B'!M210*'1.4 Øvrige forutsetninger'!$C$57)))),0)</f>
        <v>0</v>
      </c>
      <c r="M20" s="1">
        <f ca="1">IFERROR(IF('1.2 Alternativ B'!N210&gt;120,15*'1.4 Øvrige forutsetninger'!$C$57+15*'1.4 Øvrige forutsetninger'!$C$58+30*'1.4 Øvrige forutsetninger'!$C$59+60*'1.4 Øvrige forutsetninger'!$C$60+MAXA(0,'1.2 Alternativ B'!N210-120)*'1.4 Øvrige forutsetninger'!$C$61,IF('1.2 Alternativ B'!N210&gt;60,15*'1.4 Øvrige forutsetninger'!$C$57+15*'1.4 Øvrige forutsetninger'!$C$58+30*'1.4 Øvrige forutsetninger'!$C$59+MAXA(0,'1.2 Alternativ B'!N210-60)*'1.4 Øvrige forutsetninger'!$C$60,IF('1.2 Alternativ B'!N210&gt;30,15*'1.4 Øvrige forutsetninger'!$C$57+15*'1.4 Øvrige forutsetninger'!$C$58+MAXA(0,'1.2 Alternativ B'!N210-30)*'1.4 Øvrige forutsetninger'!$C$59,IF('1.2 Alternativ B'!N210&gt;15,15*'1.4 Øvrige forutsetninger'!$C$57+MAXA(0,'1.2 Alternativ B'!N210-15)*'1.4 Øvrige forutsetninger'!$C$58,'1.2 Alternativ B'!N210*'1.4 Øvrige forutsetninger'!$C$57)))),0)</f>
        <v>0</v>
      </c>
      <c r="N20" s="1">
        <f ca="1">IFERROR(IF('1.2 Alternativ B'!O210&gt;120,15*'1.4 Øvrige forutsetninger'!$C$57+15*'1.4 Øvrige forutsetninger'!$C$58+30*'1.4 Øvrige forutsetninger'!$C$59+60*'1.4 Øvrige forutsetninger'!$C$60+MAXA(0,'1.2 Alternativ B'!O210-120)*'1.4 Øvrige forutsetninger'!$C$61,IF('1.2 Alternativ B'!O210&gt;60,15*'1.4 Øvrige forutsetninger'!$C$57+15*'1.4 Øvrige forutsetninger'!$C$58+30*'1.4 Øvrige forutsetninger'!$C$59+MAXA(0,'1.2 Alternativ B'!O210-60)*'1.4 Øvrige forutsetninger'!$C$60,IF('1.2 Alternativ B'!O210&gt;30,15*'1.4 Øvrige forutsetninger'!$C$57+15*'1.4 Øvrige forutsetninger'!$C$58+MAXA(0,'1.2 Alternativ B'!O210-30)*'1.4 Øvrige forutsetninger'!$C$59,IF('1.2 Alternativ B'!O210&gt;15,15*'1.4 Øvrige forutsetninger'!$C$57+MAXA(0,'1.2 Alternativ B'!O210-15)*'1.4 Øvrige forutsetninger'!$C$58,'1.2 Alternativ B'!O210*'1.4 Øvrige forutsetninger'!$C$57)))),0)</f>
        <v>0</v>
      </c>
      <c r="O20" s="1">
        <f ca="1">IFERROR(IF('1.2 Alternativ B'!P210&gt;120,15*'1.4 Øvrige forutsetninger'!$C$57+15*'1.4 Øvrige forutsetninger'!$C$58+30*'1.4 Øvrige forutsetninger'!$C$59+60*'1.4 Øvrige forutsetninger'!$C$60+MAXA(0,'1.2 Alternativ B'!P210-120)*'1.4 Øvrige forutsetninger'!$C$61,IF('1.2 Alternativ B'!P210&gt;60,15*'1.4 Øvrige forutsetninger'!$C$57+15*'1.4 Øvrige forutsetninger'!$C$58+30*'1.4 Øvrige forutsetninger'!$C$59+MAXA(0,'1.2 Alternativ B'!P210-60)*'1.4 Øvrige forutsetninger'!$C$60,IF('1.2 Alternativ B'!P210&gt;30,15*'1.4 Øvrige forutsetninger'!$C$57+15*'1.4 Øvrige forutsetninger'!$C$58+MAXA(0,'1.2 Alternativ B'!P210-30)*'1.4 Øvrige forutsetninger'!$C$59,IF('1.2 Alternativ B'!P210&gt;15,15*'1.4 Øvrige forutsetninger'!$C$57+MAXA(0,'1.2 Alternativ B'!P210-15)*'1.4 Øvrige forutsetninger'!$C$58,'1.2 Alternativ B'!P210*'1.4 Øvrige forutsetninger'!$C$57)))),0)</f>
        <v>0</v>
      </c>
      <c r="P20" s="1">
        <f ca="1">IFERROR(IF('1.2 Alternativ B'!Q210&gt;120,15*'1.4 Øvrige forutsetninger'!$C$57+15*'1.4 Øvrige forutsetninger'!$C$58+30*'1.4 Øvrige forutsetninger'!$C$59+60*'1.4 Øvrige forutsetninger'!$C$60+MAXA(0,'1.2 Alternativ B'!Q210-120)*'1.4 Øvrige forutsetninger'!$C$61,IF('1.2 Alternativ B'!Q210&gt;60,15*'1.4 Øvrige forutsetninger'!$C$57+15*'1.4 Øvrige forutsetninger'!$C$58+30*'1.4 Øvrige forutsetninger'!$C$59+MAXA(0,'1.2 Alternativ B'!Q210-60)*'1.4 Øvrige forutsetninger'!$C$60,IF('1.2 Alternativ B'!Q210&gt;30,15*'1.4 Øvrige forutsetninger'!$C$57+15*'1.4 Øvrige forutsetninger'!$C$58+MAXA(0,'1.2 Alternativ B'!Q210-30)*'1.4 Øvrige forutsetninger'!$C$59,IF('1.2 Alternativ B'!Q210&gt;15,15*'1.4 Øvrige forutsetninger'!$C$57+MAXA(0,'1.2 Alternativ B'!Q210-15)*'1.4 Øvrige forutsetninger'!$C$58,'1.2 Alternativ B'!Q210*'1.4 Øvrige forutsetninger'!$C$57)))),0)</f>
        <v>0</v>
      </c>
      <c r="Q20" s="1">
        <f ca="1">IFERROR(IF('1.2 Alternativ B'!R210&gt;120,15*'1.4 Øvrige forutsetninger'!$C$57+15*'1.4 Øvrige forutsetninger'!$C$58+30*'1.4 Øvrige forutsetninger'!$C$59+60*'1.4 Øvrige forutsetninger'!$C$60+MAXA(0,'1.2 Alternativ B'!R210-120)*'1.4 Øvrige forutsetninger'!$C$61,IF('1.2 Alternativ B'!R210&gt;60,15*'1.4 Øvrige forutsetninger'!$C$57+15*'1.4 Øvrige forutsetninger'!$C$58+30*'1.4 Øvrige forutsetninger'!$C$59+MAXA(0,'1.2 Alternativ B'!R210-60)*'1.4 Øvrige forutsetninger'!$C$60,IF('1.2 Alternativ B'!R210&gt;30,15*'1.4 Øvrige forutsetninger'!$C$57+15*'1.4 Øvrige forutsetninger'!$C$58+MAXA(0,'1.2 Alternativ B'!R210-30)*'1.4 Øvrige forutsetninger'!$C$59,IF('1.2 Alternativ B'!R210&gt;15,15*'1.4 Øvrige forutsetninger'!$C$57+MAXA(0,'1.2 Alternativ B'!R210-15)*'1.4 Øvrige forutsetninger'!$C$58,'1.2 Alternativ B'!R210*'1.4 Øvrige forutsetninger'!$C$57)))),0)</f>
        <v>0</v>
      </c>
      <c r="R20" s="1">
        <f ca="1">IFERROR(IF('1.2 Alternativ B'!S210&gt;120,15*'1.4 Øvrige forutsetninger'!$C$57+15*'1.4 Øvrige forutsetninger'!$C$58+30*'1.4 Øvrige forutsetninger'!$C$59+60*'1.4 Øvrige forutsetninger'!$C$60+MAXA(0,'1.2 Alternativ B'!S210-120)*'1.4 Øvrige forutsetninger'!$C$61,IF('1.2 Alternativ B'!S210&gt;60,15*'1.4 Øvrige forutsetninger'!$C$57+15*'1.4 Øvrige forutsetninger'!$C$58+30*'1.4 Øvrige forutsetninger'!$C$59+MAXA(0,'1.2 Alternativ B'!S210-60)*'1.4 Øvrige forutsetninger'!$C$60,IF('1.2 Alternativ B'!S210&gt;30,15*'1.4 Øvrige forutsetninger'!$C$57+15*'1.4 Øvrige forutsetninger'!$C$58+MAXA(0,'1.2 Alternativ B'!S210-30)*'1.4 Øvrige forutsetninger'!$C$59,IF('1.2 Alternativ B'!S210&gt;15,15*'1.4 Øvrige forutsetninger'!$C$57+MAXA(0,'1.2 Alternativ B'!S210-15)*'1.4 Øvrige forutsetninger'!$C$58,'1.2 Alternativ B'!S210*'1.4 Øvrige forutsetninger'!$C$57)))),0)</f>
        <v>0</v>
      </c>
      <c r="S20" s="1">
        <f ca="1">IFERROR(IF('1.2 Alternativ B'!T210&gt;120,15*'1.4 Øvrige forutsetninger'!$C$57+15*'1.4 Øvrige forutsetninger'!$C$58+30*'1.4 Øvrige forutsetninger'!$C$59+60*'1.4 Øvrige forutsetninger'!$C$60+MAXA(0,'1.2 Alternativ B'!T210-120)*'1.4 Øvrige forutsetninger'!$C$61,IF('1.2 Alternativ B'!T210&gt;60,15*'1.4 Øvrige forutsetninger'!$C$57+15*'1.4 Øvrige forutsetninger'!$C$58+30*'1.4 Øvrige forutsetninger'!$C$59+MAXA(0,'1.2 Alternativ B'!T210-60)*'1.4 Øvrige forutsetninger'!$C$60,IF('1.2 Alternativ B'!T210&gt;30,15*'1.4 Øvrige forutsetninger'!$C$57+15*'1.4 Øvrige forutsetninger'!$C$58+MAXA(0,'1.2 Alternativ B'!T210-30)*'1.4 Øvrige forutsetninger'!$C$59,IF('1.2 Alternativ B'!T210&gt;15,15*'1.4 Øvrige forutsetninger'!$C$57+MAXA(0,'1.2 Alternativ B'!T210-15)*'1.4 Øvrige forutsetninger'!$C$58,'1.2 Alternativ B'!T210*'1.4 Øvrige forutsetninger'!$C$57)))),0)</f>
        <v>0</v>
      </c>
      <c r="T20" s="1">
        <f ca="1">IFERROR(IF('1.2 Alternativ B'!U210&gt;120,15*'1.4 Øvrige forutsetninger'!$C$57+15*'1.4 Øvrige forutsetninger'!$C$58+30*'1.4 Øvrige forutsetninger'!$C$59+60*'1.4 Øvrige forutsetninger'!$C$60+MAXA(0,'1.2 Alternativ B'!U210-120)*'1.4 Øvrige forutsetninger'!$C$61,IF('1.2 Alternativ B'!U210&gt;60,15*'1.4 Øvrige forutsetninger'!$C$57+15*'1.4 Øvrige forutsetninger'!$C$58+30*'1.4 Øvrige forutsetninger'!$C$59+MAXA(0,'1.2 Alternativ B'!U210-60)*'1.4 Øvrige forutsetninger'!$C$60,IF('1.2 Alternativ B'!U210&gt;30,15*'1.4 Øvrige forutsetninger'!$C$57+15*'1.4 Øvrige forutsetninger'!$C$58+MAXA(0,'1.2 Alternativ B'!U210-30)*'1.4 Øvrige forutsetninger'!$C$59,IF('1.2 Alternativ B'!U210&gt;15,15*'1.4 Øvrige forutsetninger'!$C$57+MAXA(0,'1.2 Alternativ B'!U210-15)*'1.4 Øvrige forutsetninger'!$C$58,'1.2 Alternativ B'!U210*'1.4 Øvrige forutsetninger'!$C$57)))),0)</f>
        <v>0</v>
      </c>
      <c r="U20" s="1">
        <f ca="1">IFERROR(IF('1.2 Alternativ B'!V210&gt;120,15*'1.4 Øvrige forutsetninger'!$C$57+15*'1.4 Øvrige forutsetninger'!$C$58+30*'1.4 Øvrige forutsetninger'!$C$59+60*'1.4 Øvrige forutsetninger'!$C$60+MAXA(0,'1.2 Alternativ B'!V210-120)*'1.4 Øvrige forutsetninger'!$C$61,IF('1.2 Alternativ B'!V210&gt;60,15*'1.4 Øvrige forutsetninger'!$C$57+15*'1.4 Øvrige forutsetninger'!$C$58+30*'1.4 Øvrige forutsetninger'!$C$59+MAXA(0,'1.2 Alternativ B'!V210-60)*'1.4 Øvrige forutsetninger'!$C$60,IF('1.2 Alternativ B'!V210&gt;30,15*'1.4 Øvrige forutsetninger'!$C$57+15*'1.4 Øvrige forutsetninger'!$C$58+MAXA(0,'1.2 Alternativ B'!V210-30)*'1.4 Øvrige forutsetninger'!$C$59,IF('1.2 Alternativ B'!V210&gt;15,15*'1.4 Øvrige forutsetninger'!$C$57+MAXA(0,'1.2 Alternativ B'!V210-15)*'1.4 Øvrige forutsetninger'!$C$58,'1.2 Alternativ B'!V210*'1.4 Øvrige forutsetninger'!$C$57)))),0)</f>
        <v>0</v>
      </c>
      <c r="V20" s="1">
        <f ca="1">IFERROR(IF('1.2 Alternativ B'!W210&gt;120,15*'1.4 Øvrige forutsetninger'!$C$57+15*'1.4 Øvrige forutsetninger'!$C$58+30*'1.4 Øvrige forutsetninger'!$C$59+60*'1.4 Øvrige forutsetninger'!$C$60+MAXA(0,'1.2 Alternativ B'!W210-120)*'1.4 Øvrige forutsetninger'!$C$61,IF('1.2 Alternativ B'!W210&gt;60,15*'1.4 Øvrige forutsetninger'!$C$57+15*'1.4 Øvrige forutsetninger'!$C$58+30*'1.4 Øvrige forutsetninger'!$C$59+MAXA(0,'1.2 Alternativ B'!W210-60)*'1.4 Øvrige forutsetninger'!$C$60,IF('1.2 Alternativ B'!W210&gt;30,15*'1.4 Øvrige forutsetninger'!$C$57+15*'1.4 Øvrige forutsetninger'!$C$58+MAXA(0,'1.2 Alternativ B'!W210-30)*'1.4 Øvrige forutsetninger'!$C$59,IF('1.2 Alternativ B'!W210&gt;15,15*'1.4 Øvrige forutsetninger'!$C$57+MAXA(0,'1.2 Alternativ B'!W210-15)*'1.4 Øvrige forutsetninger'!$C$58,'1.2 Alternativ B'!W210*'1.4 Øvrige forutsetninger'!$C$57)))),0)</f>
        <v>0</v>
      </c>
      <c r="W20" s="1">
        <f ca="1">IFERROR(IF('1.2 Alternativ B'!X210&gt;120,15*'1.4 Øvrige forutsetninger'!$C$57+15*'1.4 Øvrige forutsetninger'!$C$58+30*'1.4 Øvrige forutsetninger'!$C$59+60*'1.4 Øvrige forutsetninger'!$C$60+MAXA(0,'1.2 Alternativ B'!X210-120)*'1.4 Øvrige forutsetninger'!$C$61,IF('1.2 Alternativ B'!X210&gt;60,15*'1.4 Øvrige forutsetninger'!$C$57+15*'1.4 Øvrige forutsetninger'!$C$58+30*'1.4 Øvrige forutsetninger'!$C$59+MAXA(0,'1.2 Alternativ B'!X210-60)*'1.4 Øvrige forutsetninger'!$C$60,IF('1.2 Alternativ B'!X210&gt;30,15*'1.4 Øvrige forutsetninger'!$C$57+15*'1.4 Øvrige forutsetninger'!$C$58+MAXA(0,'1.2 Alternativ B'!X210-30)*'1.4 Øvrige forutsetninger'!$C$59,IF('1.2 Alternativ B'!X210&gt;15,15*'1.4 Øvrige forutsetninger'!$C$57+MAXA(0,'1.2 Alternativ B'!X210-15)*'1.4 Øvrige forutsetninger'!$C$58,'1.2 Alternativ B'!X210*'1.4 Øvrige forutsetninger'!$C$57)))),0)</f>
        <v>0</v>
      </c>
      <c r="X20" s="1">
        <f ca="1">IFERROR(IF('1.2 Alternativ B'!Y210&gt;120,15*'1.4 Øvrige forutsetninger'!$C$57+15*'1.4 Øvrige forutsetninger'!$C$58+30*'1.4 Øvrige forutsetninger'!$C$59+60*'1.4 Øvrige forutsetninger'!$C$60+MAXA(0,'1.2 Alternativ B'!Y210-120)*'1.4 Øvrige forutsetninger'!$C$61,IF('1.2 Alternativ B'!Y210&gt;60,15*'1.4 Øvrige forutsetninger'!$C$57+15*'1.4 Øvrige forutsetninger'!$C$58+30*'1.4 Øvrige forutsetninger'!$C$59+MAXA(0,'1.2 Alternativ B'!Y210-60)*'1.4 Øvrige forutsetninger'!$C$60,IF('1.2 Alternativ B'!Y210&gt;30,15*'1.4 Øvrige forutsetninger'!$C$57+15*'1.4 Øvrige forutsetninger'!$C$58+MAXA(0,'1.2 Alternativ B'!Y210-30)*'1.4 Øvrige forutsetninger'!$C$59,IF('1.2 Alternativ B'!Y210&gt;15,15*'1.4 Øvrige forutsetninger'!$C$57+MAXA(0,'1.2 Alternativ B'!Y210-15)*'1.4 Øvrige forutsetninger'!$C$58,'1.2 Alternativ B'!Y210*'1.4 Øvrige forutsetninger'!$C$57)))),0)</f>
        <v>0</v>
      </c>
      <c r="Y20" s="1">
        <f ca="1">IFERROR(IF('1.2 Alternativ B'!Z210&gt;120,15*'1.4 Øvrige forutsetninger'!$C$57+15*'1.4 Øvrige forutsetninger'!$C$58+30*'1.4 Øvrige forutsetninger'!$C$59+60*'1.4 Øvrige forutsetninger'!$C$60+MAXA(0,'1.2 Alternativ B'!Z210-120)*'1.4 Øvrige forutsetninger'!$C$61,IF('1.2 Alternativ B'!Z210&gt;60,15*'1.4 Øvrige forutsetninger'!$C$57+15*'1.4 Øvrige forutsetninger'!$C$58+30*'1.4 Øvrige forutsetninger'!$C$59+MAXA(0,'1.2 Alternativ B'!Z210-60)*'1.4 Øvrige forutsetninger'!$C$60,IF('1.2 Alternativ B'!Z210&gt;30,15*'1.4 Øvrige forutsetninger'!$C$57+15*'1.4 Øvrige forutsetninger'!$C$58+MAXA(0,'1.2 Alternativ B'!Z210-30)*'1.4 Øvrige forutsetninger'!$C$59,IF('1.2 Alternativ B'!Z210&gt;15,15*'1.4 Øvrige forutsetninger'!$C$57+MAXA(0,'1.2 Alternativ B'!Z210-15)*'1.4 Øvrige forutsetninger'!$C$58,'1.2 Alternativ B'!Z210*'1.4 Øvrige forutsetninger'!$C$57)))),0)</f>
        <v>0</v>
      </c>
      <c r="Z20" s="1">
        <f ca="1">IFERROR(IF('1.2 Alternativ B'!AA210&gt;120,15*'1.4 Øvrige forutsetninger'!$C$57+15*'1.4 Øvrige forutsetninger'!$C$58+30*'1.4 Øvrige forutsetninger'!$C$59+60*'1.4 Øvrige forutsetninger'!$C$60+MAXA(0,'1.2 Alternativ B'!AA210-120)*'1.4 Øvrige forutsetninger'!$C$61,IF('1.2 Alternativ B'!AA210&gt;60,15*'1.4 Øvrige forutsetninger'!$C$57+15*'1.4 Øvrige forutsetninger'!$C$58+30*'1.4 Øvrige forutsetninger'!$C$59+MAXA(0,'1.2 Alternativ B'!AA210-60)*'1.4 Øvrige forutsetninger'!$C$60,IF('1.2 Alternativ B'!AA210&gt;30,15*'1.4 Øvrige forutsetninger'!$C$57+15*'1.4 Øvrige forutsetninger'!$C$58+MAXA(0,'1.2 Alternativ B'!AA210-30)*'1.4 Øvrige forutsetninger'!$C$59,IF('1.2 Alternativ B'!AA210&gt;15,15*'1.4 Øvrige forutsetninger'!$C$57+MAXA(0,'1.2 Alternativ B'!AA210-15)*'1.4 Øvrige forutsetninger'!$C$58,'1.2 Alternativ B'!AA210*'1.4 Øvrige forutsetninger'!$C$57)))),0)</f>
        <v>0</v>
      </c>
      <c r="AA20" s="1">
        <f ca="1">IFERROR(IF('1.2 Alternativ B'!AB210&gt;120,15*'1.4 Øvrige forutsetninger'!$C$57+15*'1.4 Øvrige forutsetninger'!$C$58+30*'1.4 Øvrige forutsetninger'!$C$59+60*'1.4 Øvrige forutsetninger'!$C$60+MAXA(0,'1.2 Alternativ B'!AB210-120)*'1.4 Øvrige forutsetninger'!$C$61,IF('1.2 Alternativ B'!AB210&gt;60,15*'1.4 Øvrige forutsetninger'!$C$57+15*'1.4 Øvrige forutsetninger'!$C$58+30*'1.4 Øvrige forutsetninger'!$C$59+MAXA(0,'1.2 Alternativ B'!AB210-60)*'1.4 Øvrige forutsetninger'!$C$60,IF('1.2 Alternativ B'!AB210&gt;30,15*'1.4 Øvrige forutsetninger'!$C$57+15*'1.4 Øvrige forutsetninger'!$C$58+MAXA(0,'1.2 Alternativ B'!AB210-30)*'1.4 Øvrige forutsetninger'!$C$59,IF('1.2 Alternativ B'!AB210&gt;15,15*'1.4 Øvrige forutsetninger'!$C$57+MAXA(0,'1.2 Alternativ B'!AB210-15)*'1.4 Øvrige forutsetninger'!$C$58,'1.2 Alternativ B'!AB210*'1.4 Øvrige forutsetninger'!$C$57)))),0)</f>
        <v>0</v>
      </c>
      <c r="AB20" s="1">
        <f ca="1">IFERROR(IF('1.2 Alternativ B'!AC210&gt;120,15*'1.4 Øvrige forutsetninger'!$C$57+15*'1.4 Øvrige forutsetninger'!$C$58+30*'1.4 Øvrige forutsetninger'!$C$59+60*'1.4 Øvrige forutsetninger'!$C$60+MAXA(0,'1.2 Alternativ B'!AC210-120)*'1.4 Øvrige forutsetninger'!$C$61,IF('1.2 Alternativ B'!AC210&gt;60,15*'1.4 Øvrige forutsetninger'!$C$57+15*'1.4 Øvrige forutsetninger'!$C$58+30*'1.4 Øvrige forutsetninger'!$C$59+MAXA(0,'1.2 Alternativ B'!AC210-60)*'1.4 Øvrige forutsetninger'!$C$60,IF('1.2 Alternativ B'!AC210&gt;30,15*'1.4 Øvrige forutsetninger'!$C$57+15*'1.4 Øvrige forutsetninger'!$C$58+MAXA(0,'1.2 Alternativ B'!AC210-30)*'1.4 Øvrige forutsetninger'!$C$59,IF('1.2 Alternativ B'!AC210&gt;15,15*'1.4 Øvrige forutsetninger'!$C$57+MAXA(0,'1.2 Alternativ B'!AC210-15)*'1.4 Øvrige forutsetninger'!$C$58,'1.2 Alternativ B'!AC210*'1.4 Øvrige forutsetninger'!$C$57)))),0)</f>
        <v>0</v>
      </c>
      <c r="AC20" s="1">
        <f ca="1">IFERROR(IF('1.2 Alternativ B'!AD210&gt;120,15*'1.4 Øvrige forutsetninger'!$C$57+15*'1.4 Øvrige forutsetninger'!$C$58+30*'1.4 Øvrige forutsetninger'!$C$59+60*'1.4 Øvrige forutsetninger'!$C$60+MAXA(0,'1.2 Alternativ B'!AD210-120)*'1.4 Øvrige forutsetninger'!$C$61,IF('1.2 Alternativ B'!AD210&gt;60,15*'1.4 Øvrige forutsetninger'!$C$57+15*'1.4 Øvrige forutsetninger'!$C$58+30*'1.4 Øvrige forutsetninger'!$C$59+MAXA(0,'1.2 Alternativ B'!AD210-60)*'1.4 Øvrige forutsetninger'!$C$60,IF('1.2 Alternativ B'!AD210&gt;30,15*'1.4 Øvrige forutsetninger'!$C$57+15*'1.4 Øvrige forutsetninger'!$C$58+MAXA(0,'1.2 Alternativ B'!AD210-30)*'1.4 Øvrige forutsetninger'!$C$59,IF('1.2 Alternativ B'!AD210&gt;15,15*'1.4 Øvrige forutsetninger'!$C$57+MAXA(0,'1.2 Alternativ B'!AD210-15)*'1.4 Øvrige forutsetninger'!$C$58,'1.2 Alternativ B'!AD210*'1.4 Øvrige forutsetninger'!$C$57)))),0)</f>
        <v>0</v>
      </c>
      <c r="AD20" s="1">
        <f ca="1">IFERROR(IF('1.2 Alternativ B'!AE210&gt;120,15*'1.4 Øvrige forutsetninger'!$C$57+15*'1.4 Øvrige forutsetninger'!$C$58+30*'1.4 Øvrige forutsetninger'!$C$59+60*'1.4 Øvrige forutsetninger'!$C$60+MAXA(0,'1.2 Alternativ B'!AE210-120)*'1.4 Øvrige forutsetninger'!$C$61,IF('1.2 Alternativ B'!AE210&gt;60,15*'1.4 Øvrige forutsetninger'!$C$57+15*'1.4 Øvrige forutsetninger'!$C$58+30*'1.4 Øvrige forutsetninger'!$C$59+MAXA(0,'1.2 Alternativ B'!AE210-60)*'1.4 Øvrige forutsetninger'!$C$60,IF('1.2 Alternativ B'!AE210&gt;30,15*'1.4 Øvrige forutsetninger'!$C$57+15*'1.4 Øvrige forutsetninger'!$C$58+MAXA(0,'1.2 Alternativ B'!AE210-30)*'1.4 Øvrige forutsetninger'!$C$59,IF('1.2 Alternativ B'!AE210&gt;15,15*'1.4 Øvrige forutsetninger'!$C$57+MAXA(0,'1.2 Alternativ B'!AE210-15)*'1.4 Øvrige forutsetninger'!$C$58,'1.2 Alternativ B'!AE210*'1.4 Øvrige forutsetninger'!$C$57)))),0)</f>
        <v>0</v>
      </c>
      <c r="AE20" s="1">
        <f ca="1">IFERROR(IF('1.2 Alternativ B'!AF210&gt;120,15*'1.4 Øvrige forutsetninger'!$C$57+15*'1.4 Øvrige forutsetninger'!$C$58+30*'1.4 Øvrige forutsetninger'!$C$59+60*'1.4 Øvrige forutsetninger'!$C$60+MAXA(0,'1.2 Alternativ B'!AF210-120)*'1.4 Øvrige forutsetninger'!$C$61,IF('1.2 Alternativ B'!AF210&gt;60,15*'1.4 Øvrige forutsetninger'!$C$57+15*'1.4 Øvrige forutsetninger'!$C$58+30*'1.4 Øvrige forutsetninger'!$C$59+MAXA(0,'1.2 Alternativ B'!AF210-60)*'1.4 Øvrige forutsetninger'!$C$60,IF('1.2 Alternativ B'!AF210&gt;30,15*'1.4 Øvrige forutsetninger'!$C$57+15*'1.4 Øvrige forutsetninger'!$C$58+MAXA(0,'1.2 Alternativ B'!AF210-30)*'1.4 Øvrige forutsetninger'!$C$59,IF('1.2 Alternativ B'!AF210&gt;15,15*'1.4 Øvrige forutsetninger'!$C$57+MAXA(0,'1.2 Alternativ B'!AF210-15)*'1.4 Øvrige forutsetninger'!$C$58,'1.2 Alternativ B'!AF210*'1.4 Øvrige forutsetninger'!$C$57)))),0)</f>
        <v>0</v>
      </c>
      <c r="AF20" s="1">
        <f ca="1">IFERROR(IF('1.2 Alternativ B'!AG210&gt;120,15*'1.4 Øvrige forutsetninger'!$C$57+15*'1.4 Øvrige forutsetninger'!$C$58+30*'1.4 Øvrige forutsetninger'!$C$59+60*'1.4 Øvrige forutsetninger'!$C$60+MAXA(0,'1.2 Alternativ B'!AG210-120)*'1.4 Øvrige forutsetninger'!$C$61,IF('1.2 Alternativ B'!AG210&gt;60,15*'1.4 Øvrige forutsetninger'!$C$57+15*'1.4 Øvrige forutsetninger'!$C$58+30*'1.4 Øvrige forutsetninger'!$C$59+MAXA(0,'1.2 Alternativ B'!AG210-60)*'1.4 Øvrige forutsetninger'!$C$60,IF('1.2 Alternativ B'!AG210&gt;30,15*'1.4 Øvrige forutsetninger'!$C$57+15*'1.4 Øvrige forutsetninger'!$C$58+MAXA(0,'1.2 Alternativ B'!AG210-30)*'1.4 Øvrige forutsetninger'!$C$59,IF('1.2 Alternativ B'!AG210&gt;15,15*'1.4 Øvrige forutsetninger'!$C$57+MAXA(0,'1.2 Alternativ B'!AG210-15)*'1.4 Øvrige forutsetninger'!$C$58,'1.2 Alternativ B'!AG210*'1.4 Øvrige forutsetninger'!$C$57)))),0)</f>
        <v>0</v>
      </c>
    </row>
    <row r="21" spans="2:32" x14ac:dyDescent="0.2">
      <c r="B21" s="1" t="str">
        <f ca="1">IF(OFFSET('1.2 Alternativ B'!$E$19,0,ROW()-ROW($B$12))&gt;0,OFFSET('1.2 Alternativ B'!$E$19,0,ROW()-ROW($B$12)),"")</f>
        <v/>
      </c>
      <c r="C21" s="1">
        <f ca="1">IFERROR(IF('1.2 Alternativ B'!D211&gt;120,15*'1.4 Øvrige forutsetninger'!$C$57+15*'1.4 Øvrige forutsetninger'!$C$58+30*'1.4 Øvrige forutsetninger'!$C$59+60*'1.4 Øvrige forutsetninger'!$C$60+MAXA(0,'1.2 Alternativ B'!D211-120)*'1.4 Øvrige forutsetninger'!$C$61,IF('1.2 Alternativ B'!D211&gt;60,15*'1.4 Øvrige forutsetninger'!$C$57+15*'1.4 Øvrige forutsetninger'!$C$58+30*'1.4 Øvrige forutsetninger'!$C$59+MAXA(0,'1.2 Alternativ B'!D211-60)*'1.4 Øvrige forutsetninger'!$C$60,IF('1.2 Alternativ B'!D211&gt;30,15*'1.4 Øvrige forutsetninger'!$C$57+15*'1.4 Øvrige forutsetninger'!$C$58+MAXA(0,'1.2 Alternativ B'!D211-30)*'1.4 Øvrige forutsetninger'!$C$59,IF('1.2 Alternativ B'!D211&gt;15,15*'1.4 Øvrige forutsetninger'!$C$57+MAXA(0,'1.2 Alternativ B'!D211-15)*'1.4 Øvrige forutsetninger'!$C$58,'1.2 Alternativ B'!D211*'1.4 Øvrige forutsetninger'!$C$57)))),0)</f>
        <v>0</v>
      </c>
      <c r="D21" s="1">
        <f ca="1">IFERROR(IF('1.2 Alternativ B'!E211&gt;120,15*'1.4 Øvrige forutsetninger'!$C$57+15*'1.4 Øvrige forutsetninger'!$C$58+30*'1.4 Øvrige forutsetninger'!$C$59+60*'1.4 Øvrige forutsetninger'!$C$60+MAXA(0,'1.2 Alternativ B'!E211-120)*'1.4 Øvrige forutsetninger'!$C$61,IF('1.2 Alternativ B'!E211&gt;60,15*'1.4 Øvrige forutsetninger'!$C$57+15*'1.4 Øvrige forutsetninger'!$C$58+30*'1.4 Øvrige forutsetninger'!$C$59+MAXA(0,'1.2 Alternativ B'!E211-60)*'1.4 Øvrige forutsetninger'!$C$60,IF('1.2 Alternativ B'!E211&gt;30,15*'1.4 Øvrige forutsetninger'!$C$57+15*'1.4 Øvrige forutsetninger'!$C$58+MAXA(0,'1.2 Alternativ B'!E211-30)*'1.4 Øvrige forutsetninger'!$C$59,IF('1.2 Alternativ B'!E211&gt;15,15*'1.4 Øvrige forutsetninger'!$C$57+MAXA(0,'1.2 Alternativ B'!E211-15)*'1.4 Øvrige forutsetninger'!$C$58,'1.2 Alternativ B'!E211*'1.4 Øvrige forutsetninger'!$C$57)))),0)</f>
        <v>0</v>
      </c>
      <c r="E21" s="1">
        <f ca="1">IFERROR(IF('1.2 Alternativ B'!F211&gt;120,15*'1.4 Øvrige forutsetninger'!$C$57+15*'1.4 Øvrige forutsetninger'!$C$58+30*'1.4 Øvrige forutsetninger'!$C$59+60*'1.4 Øvrige forutsetninger'!$C$60+MAXA(0,'1.2 Alternativ B'!F211-120)*'1.4 Øvrige forutsetninger'!$C$61,IF('1.2 Alternativ B'!F211&gt;60,15*'1.4 Øvrige forutsetninger'!$C$57+15*'1.4 Øvrige forutsetninger'!$C$58+30*'1.4 Øvrige forutsetninger'!$C$59+MAXA(0,'1.2 Alternativ B'!F211-60)*'1.4 Øvrige forutsetninger'!$C$60,IF('1.2 Alternativ B'!F211&gt;30,15*'1.4 Øvrige forutsetninger'!$C$57+15*'1.4 Øvrige forutsetninger'!$C$58+MAXA(0,'1.2 Alternativ B'!F211-30)*'1.4 Øvrige forutsetninger'!$C$59,IF('1.2 Alternativ B'!F211&gt;15,15*'1.4 Øvrige forutsetninger'!$C$57+MAXA(0,'1.2 Alternativ B'!F211-15)*'1.4 Øvrige forutsetninger'!$C$58,'1.2 Alternativ B'!F211*'1.4 Øvrige forutsetninger'!$C$57)))),0)</f>
        <v>0</v>
      </c>
      <c r="F21" s="1">
        <f ca="1">IFERROR(IF('1.2 Alternativ B'!G211&gt;120,15*'1.4 Øvrige forutsetninger'!$C$57+15*'1.4 Øvrige forutsetninger'!$C$58+30*'1.4 Øvrige forutsetninger'!$C$59+60*'1.4 Øvrige forutsetninger'!$C$60+MAXA(0,'1.2 Alternativ B'!G211-120)*'1.4 Øvrige forutsetninger'!$C$61,IF('1.2 Alternativ B'!G211&gt;60,15*'1.4 Øvrige forutsetninger'!$C$57+15*'1.4 Øvrige forutsetninger'!$C$58+30*'1.4 Øvrige forutsetninger'!$C$59+MAXA(0,'1.2 Alternativ B'!G211-60)*'1.4 Øvrige forutsetninger'!$C$60,IF('1.2 Alternativ B'!G211&gt;30,15*'1.4 Øvrige forutsetninger'!$C$57+15*'1.4 Øvrige forutsetninger'!$C$58+MAXA(0,'1.2 Alternativ B'!G211-30)*'1.4 Øvrige forutsetninger'!$C$59,IF('1.2 Alternativ B'!G211&gt;15,15*'1.4 Øvrige forutsetninger'!$C$57+MAXA(0,'1.2 Alternativ B'!G211-15)*'1.4 Øvrige forutsetninger'!$C$58,'1.2 Alternativ B'!G211*'1.4 Øvrige forutsetninger'!$C$57)))),0)</f>
        <v>0</v>
      </c>
      <c r="G21" s="1">
        <f ca="1">IFERROR(IF('1.2 Alternativ B'!H211&gt;120,15*'1.4 Øvrige forutsetninger'!$C$57+15*'1.4 Øvrige forutsetninger'!$C$58+30*'1.4 Øvrige forutsetninger'!$C$59+60*'1.4 Øvrige forutsetninger'!$C$60+MAXA(0,'1.2 Alternativ B'!H211-120)*'1.4 Øvrige forutsetninger'!$C$61,IF('1.2 Alternativ B'!H211&gt;60,15*'1.4 Øvrige forutsetninger'!$C$57+15*'1.4 Øvrige forutsetninger'!$C$58+30*'1.4 Øvrige forutsetninger'!$C$59+MAXA(0,'1.2 Alternativ B'!H211-60)*'1.4 Øvrige forutsetninger'!$C$60,IF('1.2 Alternativ B'!H211&gt;30,15*'1.4 Øvrige forutsetninger'!$C$57+15*'1.4 Øvrige forutsetninger'!$C$58+MAXA(0,'1.2 Alternativ B'!H211-30)*'1.4 Øvrige forutsetninger'!$C$59,IF('1.2 Alternativ B'!H211&gt;15,15*'1.4 Øvrige forutsetninger'!$C$57+MAXA(0,'1.2 Alternativ B'!H211-15)*'1.4 Øvrige forutsetninger'!$C$58,'1.2 Alternativ B'!H211*'1.4 Øvrige forutsetninger'!$C$57)))),0)</f>
        <v>0</v>
      </c>
      <c r="H21" s="1">
        <f ca="1">IFERROR(IF('1.2 Alternativ B'!I211&gt;120,15*'1.4 Øvrige forutsetninger'!$C$57+15*'1.4 Øvrige forutsetninger'!$C$58+30*'1.4 Øvrige forutsetninger'!$C$59+60*'1.4 Øvrige forutsetninger'!$C$60+MAXA(0,'1.2 Alternativ B'!I211-120)*'1.4 Øvrige forutsetninger'!$C$61,IF('1.2 Alternativ B'!I211&gt;60,15*'1.4 Øvrige forutsetninger'!$C$57+15*'1.4 Øvrige forutsetninger'!$C$58+30*'1.4 Øvrige forutsetninger'!$C$59+MAXA(0,'1.2 Alternativ B'!I211-60)*'1.4 Øvrige forutsetninger'!$C$60,IF('1.2 Alternativ B'!I211&gt;30,15*'1.4 Øvrige forutsetninger'!$C$57+15*'1.4 Øvrige forutsetninger'!$C$58+MAXA(0,'1.2 Alternativ B'!I211-30)*'1.4 Øvrige forutsetninger'!$C$59,IF('1.2 Alternativ B'!I211&gt;15,15*'1.4 Øvrige forutsetninger'!$C$57+MAXA(0,'1.2 Alternativ B'!I211-15)*'1.4 Øvrige forutsetninger'!$C$58,'1.2 Alternativ B'!I211*'1.4 Øvrige forutsetninger'!$C$57)))),0)</f>
        <v>0</v>
      </c>
      <c r="I21" s="1">
        <f ca="1">IFERROR(IF('1.2 Alternativ B'!J211&gt;120,15*'1.4 Øvrige forutsetninger'!$C$57+15*'1.4 Øvrige forutsetninger'!$C$58+30*'1.4 Øvrige forutsetninger'!$C$59+60*'1.4 Øvrige forutsetninger'!$C$60+MAXA(0,'1.2 Alternativ B'!J211-120)*'1.4 Øvrige forutsetninger'!$C$61,IF('1.2 Alternativ B'!J211&gt;60,15*'1.4 Øvrige forutsetninger'!$C$57+15*'1.4 Øvrige forutsetninger'!$C$58+30*'1.4 Øvrige forutsetninger'!$C$59+MAXA(0,'1.2 Alternativ B'!J211-60)*'1.4 Øvrige forutsetninger'!$C$60,IF('1.2 Alternativ B'!J211&gt;30,15*'1.4 Øvrige forutsetninger'!$C$57+15*'1.4 Øvrige forutsetninger'!$C$58+MAXA(0,'1.2 Alternativ B'!J211-30)*'1.4 Øvrige forutsetninger'!$C$59,IF('1.2 Alternativ B'!J211&gt;15,15*'1.4 Øvrige forutsetninger'!$C$57+MAXA(0,'1.2 Alternativ B'!J211-15)*'1.4 Øvrige forutsetninger'!$C$58,'1.2 Alternativ B'!J211*'1.4 Øvrige forutsetninger'!$C$57)))),0)</f>
        <v>0</v>
      </c>
      <c r="J21" s="1">
        <f ca="1">IFERROR(IF('1.2 Alternativ B'!K211&gt;120,15*'1.4 Øvrige forutsetninger'!$C$57+15*'1.4 Øvrige forutsetninger'!$C$58+30*'1.4 Øvrige forutsetninger'!$C$59+60*'1.4 Øvrige forutsetninger'!$C$60+MAXA(0,'1.2 Alternativ B'!K211-120)*'1.4 Øvrige forutsetninger'!$C$61,IF('1.2 Alternativ B'!K211&gt;60,15*'1.4 Øvrige forutsetninger'!$C$57+15*'1.4 Øvrige forutsetninger'!$C$58+30*'1.4 Øvrige forutsetninger'!$C$59+MAXA(0,'1.2 Alternativ B'!K211-60)*'1.4 Øvrige forutsetninger'!$C$60,IF('1.2 Alternativ B'!K211&gt;30,15*'1.4 Øvrige forutsetninger'!$C$57+15*'1.4 Øvrige forutsetninger'!$C$58+MAXA(0,'1.2 Alternativ B'!K211-30)*'1.4 Øvrige forutsetninger'!$C$59,IF('1.2 Alternativ B'!K211&gt;15,15*'1.4 Øvrige forutsetninger'!$C$57+MAXA(0,'1.2 Alternativ B'!K211-15)*'1.4 Øvrige forutsetninger'!$C$58,'1.2 Alternativ B'!K211*'1.4 Øvrige forutsetninger'!$C$57)))),0)</f>
        <v>0</v>
      </c>
      <c r="K21" s="1">
        <f ca="1">IFERROR(IF('1.2 Alternativ B'!L211&gt;120,15*'1.4 Øvrige forutsetninger'!$C$57+15*'1.4 Øvrige forutsetninger'!$C$58+30*'1.4 Øvrige forutsetninger'!$C$59+60*'1.4 Øvrige forutsetninger'!$C$60+MAXA(0,'1.2 Alternativ B'!L211-120)*'1.4 Øvrige forutsetninger'!$C$61,IF('1.2 Alternativ B'!L211&gt;60,15*'1.4 Øvrige forutsetninger'!$C$57+15*'1.4 Øvrige forutsetninger'!$C$58+30*'1.4 Øvrige forutsetninger'!$C$59+MAXA(0,'1.2 Alternativ B'!L211-60)*'1.4 Øvrige forutsetninger'!$C$60,IF('1.2 Alternativ B'!L211&gt;30,15*'1.4 Øvrige forutsetninger'!$C$57+15*'1.4 Øvrige forutsetninger'!$C$58+MAXA(0,'1.2 Alternativ B'!L211-30)*'1.4 Øvrige forutsetninger'!$C$59,IF('1.2 Alternativ B'!L211&gt;15,15*'1.4 Øvrige forutsetninger'!$C$57+MAXA(0,'1.2 Alternativ B'!L211-15)*'1.4 Øvrige forutsetninger'!$C$58,'1.2 Alternativ B'!L211*'1.4 Øvrige forutsetninger'!$C$57)))),0)</f>
        <v>0</v>
      </c>
      <c r="L21" s="1">
        <f ca="1">IFERROR(IF('1.2 Alternativ B'!M211&gt;120,15*'1.4 Øvrige forutsetninger'!$C$57+15*'1.4 Øvrige forutsetninger'!$C$58+30*'1.4 Øvrige forutsetninger'!$C$59+60*'1.4 Øvrige forutsetninger'!$C$60+MAXA(0,'1.2 Alternativ B'!M211-120)*'1.4 Øvrige forutsetninger'!$C$61,IF('1.2 Alternativ B'!M211&gt;60,15*'1.4 Øvrige forutsetninger'!$C$57+15*'1.4 Øvrige forutsetninger'!$C$58+30*'1.4 Øvrige forutsetninger'!$C$59+MAXA(0,'1.2 Alternativ B'!M211-60)*'1.4 Øvrige forutsetninger'!$C$60,IF('1.2 Alternativ B'!M211&gt;30,15*'1.4 Øvrige forutsetninger'!$C$57+15*'1.4 Øvrige forutsetninger'!$C$58+MAXA(0,'1.2 Alternativ B'!M211-30)*'1.4 Øvrige forutsetninger'!$C$59,IF('1.2 Alternativ B'!M211&gt;15,15*'1.4 Øvrige forutsetninger'!$C$57+MAXA(0,'1.2 Alternativ B'!M211-15)*'1.4 Øvrige forutsetninger'!$C$58,'1.2 Alternativ B'!M211*'1.4 Øvrige forutsetninger'!$C$57)))),0)</f>
        <v>0</v>
      </c>
      <c r="M21" s="1">
        <f ca="1">IFERROR(IF('1.2 Alternativ B'!N211&gt;120,15*'1.4 Øvrige forutsetninger'!$C$57+15*'1.4 Øvrige forutsetninger'!$C$58+30*'1.4 Øvrige forutsetninger'!$C$59+60*'1.4 Øvrige forutsetninger'!$C$60+MAXA(0,'1.2 Alternativ B'!N211-120)*'1.4 Øvrige forutsetninger'!$C$61,IF('1.2 Alternativ B'!N211&gt;60,15*'1.4 Øvrige forutsetninger'!$C$57+15*'1.4 Øvrige forutsetninger'!$C$58+30*'1.4 Øvrige forutsetninger'!$C$59+MAXA(0,'1.2 Alternativ B'!N211-60)*'1.4 Øvrige forutsetninger'!$C$60,IF('1.2 Alternativ B'!N211&gt;30,15*'1.4 Øvrige forutsetninger'!$C$57+15*'1.4 Øvrige forutsetninger'!$C$58+MAXA(0,'1.2 Alternativ B'!N211-30)*'1.4 Øvrige forutsetninger'!$C$59,IF('1.2 Alternativ B'!N211&gt;15,15*'1.4 Øvrige forutsetninger'!$C$57+MAXA(0,'1.2 Alternativ B'!N211-15)*'1.4 Øvrige forutsetninger'!$C$58,'1.2 Alternativ B'!N211*'1.4 Øvrige forutsetninger'!$C$57)))),0)</f>
        <v>0</v>
      </c>
      <c r="N21" s="1">
        <f ca="1">IFERROR(IF('1.2 Alternativ B'!O211&gt;120,15*'1.4 Øvrige forutsetninger'!$C$57+15*'1.4 Øvrige forutsetninger'!$C$58+30*'1.4 Øvrige forutsetninger'!$C$59+60*'1.4 Øvrige forutsetninger'!$C$60+MAXA(0,'1.2 Alternativ B'!O211-120)*'1.4 Øvrige forutsetninger'!$C$61,IF('1.2 Alternativ B'!O211&gt;60,15*'1.4 Øvrige forutsetninger'!$C$57+15*'1.4 Øvrige forutsetninger'!$C$58+30*'1.4 Øvrige forutsetninger'!$C$59+MAXA(0,'1.2 Alternativ B'!O211-60)*'1.4 Øvrige forutsetninger'!$C$60,IF('1.2 Alternativ B'!O211&gt;30,15*'1.4 Øvrige forutsetninger'!$C$57+15*'1.4 Øvrige forutsetninger'!$C$58+MAXA(0,'1.2 Alternativ B'!O211-30)*'1.4 Øvrige forutsetninger'!$C$59,IF('1.2 Alternativ B'!O211&gt;15,15*'1.4 Øvrige forutsetninger'!$C$57+MAXA(0,'1.2 Alternativ B'!O211-15)*'1.4 Øvrige forutsetninger'!$C$58,'1.2 Alternativ B'!O211*'1.4 Øvrige forutsetninger'!$C$57)))),0)</f>
        <v>0</v>
      </c>
      <c r="O21" s="1">
        <f ca="1">IFERROR(IF('1.2 Alternativ B'!P211&gt;120,15*'1.4 Øvrige forutsetninger'!$C$57+15*'1.4 Øvrige forutsetninger'!$C$58+30*'1.4 Øvrige forutsetninger'!$C$59+60*'1.4 Øvrige forutsetninger'!$C$60+MAXA(0,'1.2 Alternativ B'!P211-120)*'1.4 Øvrige forutsetninger'!$C$61,IF('1.2 Alternativ B'!P211&gt;60,15*'1.4 Øvrige forutsetninger'!$C$57+15*'1.4 Øvrige forutsetninger'!$C$58+30*'1.4 Øvrige forutsetninger'!$C$59+MAXA(0,'1.2 Alternativ B'!P211-60)*'1.4 Øvrige forutsetninger'!$C$60,IF('1.2 Alternativ B'!P211&gt;30,15*'1.4 Øvrige forutsetninger'!$C$57+15*'1.4 Øvrige forutsetninger'!$C$58+MAXA(0,'1.2 Alternativ B'!P211-30)*'1.4 Øvrige forutsetninger'!$C$59,IF('1.2 Alternativ B'!P211&gt;15,15*'1.4 Øvrige forutsetninger'!$C$57+MAXA(0,'1.2 Alternativ B'!P211-15)*'1.4 Øvrige forutsetninger'!$C$58,'1.2 Alternativ B'!P211*'1.4 Øvrige forutsetninger'!$C$57)))),0)</f>
        <v>0</v>
      </c>
      <c r="P21" s="1">
        <f ca="1">IFERROR(IF('1.2 Alternativ B'!Q211&gt;120,15*'1.4 Øvrige forutsetninger'!$C$57+15*'1.4 Øvrige forutsetninger'!$C$58+30*'1.4 Øvrige forutsetninger'!$C$59+60*'1.4 Øvrige forutsetninger'!$C$60+MAXA(0,'1.2 Alternativ B'!Q211-120)*'1.4 Øvrige forutsetninger'!$C$61,IF('1.2 Alternativ B'!Q211&gt;60,15*'1.4 Øvrige forutsetninger'!$C$57+15*'1.4 Øvrige forutsetninger'!$C$58+30*'1.4 Øvrige forutsetninger'!$C$59+MAXA(0,'1.2 Alternativ B'!Q211-60)*'1.4 Øvrige forutsetninger'!$C$60,IF('1.2 Alternativ B'!Q211&gt;30,15*'1.4 Øvrige forutsetninger'!$C$57+15*'1.4 Øvrige forutsetninger'!$C$58+MAXA(0,'1.2 Alternativ B'!Q211-30)*'1.4 Øvrige forutsetninger'!$C$59,IF('1.2 Alternativ B'!Q211&gt;15,15*'1.4 Øvrige forutsetninger'!$C$57+MAXA(0,'1.2 Alternativ B'!Q211-15)*'1.4 Øvrige forutsetninger'!$C$58,'1.2 Alternativ B'!Q211*'1.4 Øvrige forutsetninger'!$C$57)))),0)</f>
        <v>0</v>
      </c>
      <c r="Q21" s="1">
        <f ca="1">IFERROR(IF('1.2 Alternativ B'!R211&gt;120,15*'1.4 Øvrige forutsetninger'!$C$57+15*'1.4 Øvrige forutsetninger'!$C$58+30*'1.4 Øvrige forutsetninger'!$C$59+60*'1.4 Øvrige forutsetninger'!$C$60+MAXA(0,'1.2 Alternativ B'!R211-120)*'1.4 Øvrige forutsetninger'!$C$61,IF('1.2 Alternativ B'!R211&gt;60,15*'1.4 Øvrige forutsetninger'!$C$57+15*'1.4 Øvrige forutsetninger'!$C$58+30*'1.4 Øvrige forutsetninger'!$C$59+MAXA(0,'1.2 Alternativ B'!R211-60)*'1.4 Øvrige forutsetninger'!$C$60,IF('1.2 Alternativ B'!R211&gt;30,15*'1.4 Øvrige forutsetninger'!$C$57+15*'1.4 Øvrige forutsetninger'!$C$58+MAXA(0,'1.2 Alternativ B'!R211-30)*'1.4 Øvrige forutsetninger'!$C$59,IF('1.2 Alternativ B'!R211&gt;15,15*'1.4 Øvrige forutsetninger'!$C$57+MAXA(0,'1.2 Alternativ B'!R211-15)*'1.4 Øvrige forutsetninger'!$C$58,'1.2 Alternativ B'!R211*'1.4 Øvrige forutsetninger'!$C$57)))),0)</f>
        <v>0</v>
      </c>
      <c r="R21" s="1">
        <f ca="1">IFERROR(IF('1.2 Alternativ B'!S211&gt;120,15*'1.4 Øvrige forutsetninger'!$C$57+15*'1.4 Øvrige forutsetninger'!$C$58+30*'1.4 Øvrige forutsetninger'!$C$59+60*'1.4 Øvrige forutsetninger'!$C$60+MAXA(0,'1.2 Alternativ B'!S211-120)*'1.4 Øvrige forutsetninger'!$C$61,IF('1.2 Alternativ B'!S211&gt;60,15*'1.4 Øvrige forutsetninger'!$C$57+15*'1.4 Øvrige forutsetninger'!$C$58+30*'1.4 Øvrige forutsetninger'!$C$59+MAXA(0,'1.2 Alternativ B'!S211-60)*'1.4 Øvrige forutsetninger'!$C$60,IF('1.2 Alternativ B'!S211&gt;30,15*'1.4 Øvrige forutsetninger'!$C$57+15*'1.4 Øvrige forutsetninger'!$C$58+MAXA(0,'1.2 Alternativ B'!S211-30)*'1.4 Øvrige forutsetninger'!$C$59,IF('1.2 Alternativ B'!S211&gt;15,15*'1.4 Øvrige forutsetninger'!$C$57+MAXA(0,'1.2 Alternativ B'!S211-15)*'1.4 Øvrige forutsetninger'!$C$58,'1.2 Alternativ B'!S211*'1.4 Øvrige forutsetninger'!$C$57)))),0)</f>
        <v>0</v>
      </c>
      <c r="S21" s="1">
        <f ca="1">IFERROR(IF('1.2 Alternativ B'!T211&gt;120,15*'1.4 Øvrige forutsetninger'!$C$57+15*'1.4 Øvrige forutsetninger'!$C$58+30*'1.4 Øvrige forutsetninger'!$C$59+60*'1.4 Øvrige forutsetninger'!$C$60+MAXA(0,'1.2 Alternativ B'!T211-120)*'1.4 Øvrige forutsetninger'!$C$61,IF('1.2 Alternativ B'!T211&gt;60,15*'1.4 Øvrige forutsetninger'!$C$57+15*'1.4 Øvrige forutsetninger'!$C$58+30*'1.4 Øvrige forutsetninger'!$C$59+MAXA(0,'1.2 Alternativ B'!T211-60)*'1.4 Øvrige forutsetninger'!$C$60,IF('1.2 Alternativ B'!T211&gt;30,15*'1.4 Øvrige forutsetninger'!$C$57+15*'1.4 Øvrige forutsetninger'!$C$58+MAXA(0,'1.2 Alternativ B'!T211-30)*'1.4 Øvrige forutsetninger'!$C$59,IF('1.2 Alternativ B'!T211&gt;15,15*'1.4 Øvrige forutsetninger'!$C$57+MAXA(0,'1.2 Alternativ B'!T211-15)*'1.4 Øvrige forutsetninger'!$C$58,'1.2 Alternativ B'!T211*'1.4 Øvrige forutsetninger'!$C$57)))),0)</f>
        <v>0</v>
      </c>
      <c r="T21" s="1">
        <f ca="1">IFERROR(IF('1.2 Alternativ B'!U211&gt;120,15*'1.4 Øvrige forutsetninger'!$C$57+15*'1.4 Øvrige forutsetninger'!$C$58+30*'1.4 Øvrige forutsetninger'!$C$59+60*'1.4 Øvrige forutsetninger'!$C$60+MAXA(0,'1.2 Alternativ B'!U211-120)*'1.4 Øvrige forutsetninger'!$C$61,IF('1.2 Alternativ B'!U211&gt;60,15*'1.4 Øvrige forutsetninger'!$C$57+15*'1.4 Øvrige forutsetninger'!$C$58+30*'1.4 Øvrige forutsetninger'!$C$59+MAXA(0,'1.2 Alternativ B'!U211-60)*'1.4 Øvrige forutsetninger'!$C$60,IF('1.2 Alternativ B'!U211&gt;30,15*'1.4 Øvrige forutsetninger'!$C$57+15*'1.4 Øvrige forutsetninger'!$C$58+MAXA(0,'1.2 Alternativ B'!U211-30)*'1.4 Øvrige forutsetninger'!$C$59,IF('1.2 Alternativ B'!U211&gt;15,15*'1.4 Øvrige forutsetninger'!$C$57+MAXA(0,'1.2 Alternativ B'!U211-15)*'1.4 Øvrige forutsetninger'!$C$58,'1.2 Alternativ B'!U211*'1.4 Øvrige forutsetninger'!$C$57)))),0)</f>
        <v>0</v>
      </c>
      <c r="U21" s="1">
        <f ca="1">IFERROR(IF('1.2 Alternativ B'!V211&gt;120,15*'1.4 Øvrige forutsetninger'!$C$57+15*'1.4 Øvrige forutsetninger'!$C$58+30*'1.4 Øvrige forutsetninger'!$C$59+60*'1.4 Øvrige forutsetninger'!$C$60+MAXA(0,'1.2 Alternativ B'!V211-120)*'1.4 Øvrige forutsetninger'!$C$61,IF('1.2 Alternativ B'!V211&gt;60,15*'1.4 Øvrige forutsetninger'!$C$57+15*'1.4 Øvrige forutsetninger'!$C$58+30*'1.4 Øvrige forutsetninger'!$C$59+MAXA(0,'1.2 Alternativ B'!V211-60)*'1.4 Øvrige forutsetninger'!$C$60,IF('1.2 Alternativ B'!V211&gt;30,15*'1.4 Øvrige forutsetninger'!$C$57+15*'1.4 Øvrige forutsetninger'!$C$58+MAXA(0,'1.2 Alternativ B'!V211-30)*'1.4 Øvrige forutsetninger'!$C$59,IF('1.2 Alternativ B'!V211&gt;15,15*'1.4 Øvrige forutsetninger'!$C$57+MAXA(0,'1.2 Alternativ B'!V211-15)*'1.4 Øvrige forutsetninger'!$C$58,'1.2 Alternativ B'!V211*'1.4 Øvrige forutsetninger'!$C$57)))),0)</f>
        <v>0</v>
      </c>
      <c r="V21" s="1">
        <f ca="1">IFERROR(IF('1.2 Alternativ B'!W211&gt;120,15*'1.4 Øvrige forutsetninger'!$C$57+15*'1.4 Øvrige forutsetninger'!$C$58+30*'1.4 Øvrige forutsetninger'!$C$59+60*'1.4 Øvrige forutsetninger'!$C$60+MAXA(0,'1.2 Alternativ B'!W211-120)*'1.4 Øvrige forutsetninger'!$C$61,IF('1.2 Alternativ B'!W211&gt;60,15*'1.4 Øvrige forutsetninger'!$C$57+15*'1.4 Øvrige forutsetninger'!$C$58+30*'1.4 Øvrige forutsetninger'!$C$59+MAXA(0,'1.2 Alternativ B'!W211-60)*'1.4 Øvrige forutsetninger'!$C$60,IF('1.2 Alternativ B'!W211&gt;30,15*'1.4 Øvrige forutsetninger'!$C$57+15*'1.4 Øvrige forutsetninger'!$C$58+MAXA(0,'1.2 Alternativ B'!W211-30)*'1.4 Øvrige forutsetninger'!$C$59,IF('1.2 Alternativ B'!W211&gt;15,15*'1.4 Øvrige forutsetninger'!$C$57+MAXA(0,'1.2 Alternativ B'!W211-15)*'1.4 Øvrige forutsetninger'!$C$58,'1.2 Alternativ B'!W211*'1.4 Øvrige forutsetninger'!$C$57)))),0)</f>
        <v>0</v>
      </c>
      <c r="W21" s="1">
        <f ca="1">IFERROR(IF('1.2 Alternativ B'!X211&gt;120,15*'1.4 Øvrige forutsetninger'!$C$57+15*'1.4 Øvrige forutsetninger'!$C$58+30*'1.4 Øvrige forutsetninger'!$C$59+60*'1.4 Øvrige forutsetninger'!$C$60+MAXA(0,'1.2 Alternativ B'!X211-120)*'1.4 Øvrige forutsetninger'!$C$61,IF('1.2 Alternativ B'!X211&gt;60,15*'1.4 Øvrige forutsetninger'!$C$57+15*'1.4 Øvrige forutsetninger'!$C$58+30*'1.4 Øvrige forutsetninger'!$C$59+MAXA(0,'1.2 Alternativ B'!X211-60)*'1.4 Øvrige forutsetninger'!$C$60,IF('1.2 Alternativ B'!X211&gt;30,15*'1.4 Øvrige forutsetninger'!$C$57+15*'1.4 Øvrige forutsetninger'!$C$58+MAXA(0,'1.2 Alternativ B'!X211-30)*'1.4 Øvrige forutsetninger'!$C$59,IF('1.2 Alternativ B'!X211&gt;15,15*'1.4 Øvrige forutsetninger'!$C$57+MAXA(0,'1.2 Alternativ B'!X211-15)*'1.4 Øvrige forutsetninger'!$C$58,'1.2 Alternativ B'!X211*'1.4 Øvrige forutsetninger'!$C$57)))),0)</f>
        <v>0</v>
      </c>
      <c r="X21" s="1">
        <f ca="1">IFERROR(IF('1.2 Alternativ B'!Y211&gt;120,15*'1.4 Øvrige forutsetninger'!$C$57+15*'1.4 Øvrige forutsetninger'!$C$58+30*'1.4 Øvrige forutsetninger'!$C$59+60*'1.4 Øvrige forutsetninger'!$C$60+MAXA(0,'1.2 Alternativ B'!Y211-120)*'1.4 Øvrige forutsetninger'!$C$61,IF('1.2 Alternativ B'!Y211&gt;60,15*'1.4 Øvrige forutsetninger'!$C$57+15*'1.4 Øvrige forutsetninger'!$C$58+30*'1.4 Øvrige forutsetninger'!$C$59+MAXA(0,'1.2 Alternativ B'!Y211-60)*'1.4 Øvrige forutsetninger'!$C$60,IF('1.2 Alternativ B'!Y211&gt;30,15*'1.4 Øvrige forutsetninger'!$C$57+15*'1.4 Øvrige forutsetninger'!$C$58+MAXA(0,'1.2 Alternativ B'!Y211-30)*'1.4 Øvrige forutsetninger'!$C$59,IF('1.2 Alternativ B'!Y211&gt;15,15*'1.4 Øvrige forutsetninger'!$C$57+MAXA(0,'1.2 Alternativ B'!Y211-15)*'1.4 Øvrige forutsetninger'!$C$58,'1.2 Alternativ B'!Y211*'1.4 Øvrige forutsetninger'!$C$57)))),0)</f>
        <v>0</v>
      </c>
      <c r="Y21" s="1">
        <f ca="1">IFERROR(IF('1.2 Alternativ B'!Z211&gt;120,15*'1.4 Øvrige forutsetninger'!$C$57+15*'1.4 Øvrige forutsetninger'!$C$58+30*'1.4 Øvrige forutsetninger'!$C$59+60*'1.4 Øvrige forutsetninger'!$C$60+MAXA(0,'1.2 Alternativ B'!Z211-120)*'1.4 Øvrige forutsetninger'!$C$61,IF('1.2 Alternativ B'!Z211&gt;60,15*'1.4 Øvrige forutsetninger'!$C$57+15*'1.4 Øvrige forutsetninger'!$C$58+30*'1.4 Øvrige forutsetninger'!$C$59+MAXA(0,'1.2 Alternativ B'!Z211-60)*'1.4 Øvrige forutsetninger'!$C$60,IF('1.2 Alternativ B'!Z211&gt;30,15*'1.4 Øvrige forutsetninger'!$C$57+15*'1.4 Øvrige forutsetninger'!$C$58+MAXA(0,'1.2 Alternativ B'!Z211-30)*'1.4 Øvrige forutsetninger'!$C$59,IF('1.2 Alternativ B'!Z211&gt;15,15*'1.4 Øvrige forutsetninger'!$C$57+MAXA(0,'1.2 Alternativ B'!Z211-15)*'1.4 Øvrige forutsetninger'!$C$58,'1.2 Alternativ B'!Z211*'1.4 Øvrige forutsetninger'!$C$57)))),0)</f>
        <v>0</v>
      </c>
      <c r="Z21" s="1">
        <f ca="1">IFERROR(IF('1.2 Alternativ B'!AA211&gt;120,15*'1.4 Øvrige forutsetninger'!$C$57+15*'1.4 Øvrige forutsetninger'!$C$58+30*'1.4 Øvrige forutsetninger'!$C$59+60*'1.4 Øvrige forutsetninger'!$C$60+MAXA(0,'1.2 Alternativ B'!AA211-120)*'1.4 Øvrige forutsetninger'!$C$61,IF('1.2 Alternativ B'!AA211&gt;60,15*'1.4 Øvrige forutsetninger'!$C$57+15*'1.4 Øvrige forutsetninger'!$C$58+30*'1.4 Øvrige forutsetninger'!$C$59+MAXA(0,'1.2 Alternativ B'!AA211-60)*'1.4 Øvrige forutsetninger'!$C$60,IF('1.2 Alternativ B'!AA211&gt;30,15*'1.4 Øvrige forutsetninger'!$C$57+15*'1.4 Øvrige forutsetninger'!$C$58+MAXA(0,'1.2 Alternativ B'!AA211-30)*'1.4 Øvrige forutsetninger'!$C$59,IF('1.2 Alternativ B'!AA211&gt;15,15*'1.4 Øvrige forutsetninger'!$C$57+MAXA(0,'1.2 Alternativ B'!AA211-15)*'1.4 Øvrige forutsetninger'!$C$58,'1.2 Alternativ B'!AA211*'1.4 Øvrige forutsetninger'!$C$57)))),0)</f>
        <v>0</v>
      </c>
      <c r="AA21" s="1">
        <f ca="1">IFERROR(IF('1.2 Alternativ B'!AB211&gt;120,15*'1.4 Øvrige forutsetninger'!$C$57+15*'1.4 Øvrige forutsetninger'!$C$58+30*'1.4 Øvrige forutsetninger'!$C$59+60*'1.4 Øvrige forutsetninger'!$C$60+MAXA(0,'1.2 Alternativ B'!AB211-120)*'1.4 Øvrige forutsetninger'!$C$61,IF('1.2 Alternativ B'!AB211&gt;60,15*'1.4 Øvrige forutsetninger'!$C$57+15*'1.4 Øvrige forutsetninger'!$C$58+30*'1.4 Øvrige forutsetninger'!$C$59+MAXA(0,'1.2 Alternativ B'!AB211-60)*'1.4 Øvrige forutsetninger'!$C$60,IF('1.2 Alternativ B'!AB211&gt;30,15*'1.4 Øvrige forutsetninger'!$C$57+15*'1.4 Øvrige forutsetninger'!$C$58+MAXA(0,'1.2 Alternativ B'!AB211-30)*'1.4 Øvrige forutsetninger'!$C$59,IF('1.2 Alternativ B'!AB211&gt;15,15*'1.4 Øvrige forutsetninger'!$C$57+MAXA(0,'1.2 Alternativ B'!AB211-15)*'1.4 Øvrige forutsetninger'!$C$58,'1.2 Alternativ B'!AB211*'1.4 Øvrige forutsetninger'!$C$57)))),0)</f>
        <v>0</v>
      </c>
      <c r="AB21" s="1">
        <f ca="1">IFERROR(IF('1.2 Alternativ B'!AC211&gt;120,15*'1.4 Øvrige forutsetninger'!$C$57+15*'1.4 Øvrige forutsetninger'!$C$58+30*'1.4 Øvrige forutsetninger'!$C$59+60*'1.4 Øvrige forutsetninger'!$C$60+MAXA(0,'1.2 Alternativ B'!AC211-120)*'1.4 Øvrige forutsetninger'!$C$61,IF('1.2 Alternativ B'!AC211&gt;60,15*'1.4 Øvrige forutsetninger'!$C$57+15*'1.4 Øvrige forutsetninger'!$C$58+30*'1.4 Øvrige forutsetninger'!$C$59+MAXA(0,'1.2 Alternativ B'!AC211-60)*'1.4 Øvrige forutsetninger'!$C$60,IF('1.2 Alternativ B'!AC211&gt;30,15*'1.4 Øvrige forutsetninger'!$C$57+15*'1.4 Øvrige forutsetninger'!$C$58+MAXA(0,'1.2 Alternativ B'!AC211-30)*'1.4 Øvrige forutsetninger'!$C$59,IF('1.2 Alternativ B'!AC211&gt;15,15*'1.4 Øvrige forutsetninger'!$C$57+MAXA(0,'1.2 Alternativ B'!AC211-15)*'1.4 Øvrige forutsetninger'!$C$58,'1.2 Alternativ B'!AC211*'1.4 Øvrige forutsetninger'!$C$57)))),0)</f>
        <v>0</v>
      </c>
      <c r="AC21" s="1">
        <f ca="1">IFERROR(IF('1.2 Alternativ B'!AD211&gt;120,15*'1.4 Øvrige forutsetninger'!$C$57+15*'1.4 Øvrige forutsetninger'!$C$58+30*'1.4 Øvrige forutsetninger'!$C$59+60*'1.4 Øvrige forutsetninger'!$C$60+MAXA(0,'1.2 Alternativ B'!AD211-120)*'1.4 Øvrige forutsetninger'!$C$61,IF('1.2 Alternativ B'!AD211&gt;60,15*'1.4 Øvrige forutsetninger'!$C$57+15*'1.4 Øvrige forutsetninger'!$C$58+30*'1.4 Øvrige forutsetninger'!$C$59+MAXA(0,'1.2 Alternativ B'!AD211-60)*'1.4 Øvrige forutsetninger'!$C$60,IF('1.2 Alternativ B'!AD211&gt;30,15*'1.4 Øvrige forutsetninger'!$C$57+15*'1.4 Øvrige forutsetninger'!$C$58+MAXA(0,'1.2 Alternativ B'!AD211-30)*'1.4 Øvrige forutsetninger'!$C$59,IF('1.2 Alternativ B'!AD211&gt;15,15*'1.4 Øvrige forutsetninger'!$C$57+MAXA(0,'1.2 Alternativ B'!AD211-15)*'1.4 Øvrige forutsetninger'!$C$58,'1.2 Alternativ B'!AD211*'1.4 Øvrige forutsetninger'!$C$57)))),0)</f>
        <v>0</v>
      </c>
      <c r="AD21" s="1">
        <f ca="1">IFERROR(IF('1.2 Alternativ B'!AE211&gt;120,15*'1.4 Øvrige forutsetninger'!$C$57+15*'1.4 Øvrige forutsetninger'!$C$58+30*'1.4 Øvrige forutsetninger'!$C$59+60*'1.4 Øvrige forutsetninger'!$C$60+MAXA(0,'1.2 Alternativ B'!AE211-120)*'1.4 Øvrige forutsetninger'!$C$61,IF('1.2 Alternativ B'!AE211&gt;60,15*'1.4 Øvrige forutsetninger'!$C$57+15*'1.4 Øvrige forutsetninger'!$C$58+30*'1.4 Øvrige forutsetninger'!$C$59+MAXA(0,'1.2 Alternativ B'!AE211-60)*'1.4 Øvrige forutsetninger'!$C$60,IF('1.2 Alternativ B'!AE211&gt;30,15*'1.4 Øvrige forutsetninger'!$C$57+15*'1.4 Øvrige forutsetninger'!$C$58+MAXA(0,'1.2 Alternativ B'!AE211-30)*'1.4 Øvrige forutsetninger'!$C$59,IF('1.2 Alternativ B'!AE211&gt;15,15*'1.4 Øvrige forutsetninger'!$C$57+MAXA(0,'1.2 Alternativ B'!AE211-15)*'1.4 Øvrige forutsetninger'!$C$58,'1.2 Alternativ B'!AE211*'1.4 Øvrige forutsetninger'!$C$57)))),0)</f>
        <v>0</v>
      </c>
      <c r="AE21" s="1">
        <f ca="1">IFERROR(IF('1.2 Alternativ B'!AF211&gt;120,15*'1.4 Øvrige forutsetninger'!$C$57+15*'1.4 Øvrige forutsetninger'!$C$58+30*'1.4 Øvrige forutsetninger'!$C$59+60*'1.4 Øvrige forutsetninger'!$C$60+MAXA(0,'1.2 Alternativ B'!AF211-120)*'1.4 Øvrige forutsetninger'!$C$61,IF('1.2 Alternativ B'!AF211&gt;60,15*'1.4 Øvrige forutsetninger'!$C$57+15*'1.4 Øvrige forutsetninger'!$C$58+30*'1.4 Øvrige forutsetninger'!$C$59+MAXA(0,'1.2 Alternativ B'!AF211-60)*'1.4 Øvrige forutsetninger'!$C$60,IF('1.2 Alternativ B'!AF211&gt;30,15*'1.4 Øvrige forutsetninger'!$C$57+15*'1.4 Øvrige forutsetninger'!$C$58+MAXA(0,'1.2 Alternativ B'!AF211-30)*'1.4 Øvrige forutsetninger'!$C$59,IF('1.2 Alternativ B'!AF211&gt;15,15*'1.4 Øvrige forutsetninger'!$C$57+MAXA(0,'1.2 Alternativ B'!AF211-15)*'1.4 Øvrige forutsetninger'!$C$58,'1.2 Alternativ B'!AF211*'1.4 Øvrige forutsetninger'!$C$57)))),0)</f>
        <v>0</v>
      </c>
      <c r="AF21" s="1">
        <f ca="1">IFERROR(IF('1.2 Alternativ B'!AG211&gt;120,15*'1.4 Øvrige forutsetninger'!$C$57+15*'1.4 Øvrige forutsetninger'!$C$58+30*'1.4 Øvrige forutsetninger'!$C$59+60*'1.4 Øvrige forutsetninger'!$C$60+MAXA(0,'1.2 Alternativ B'!AG211-120)*'1.4 Øvrige forutsetninger'!$C$61,IF('1.2 Alternativ B'!AG211&gt;60,15*'1.4 Øvrige forutsetninger'!$C$57+15*'1.4 Øvrige forutsetninger'!$C$58+30*'1.4 Øvrige forutsetninger'!$C$59+MAXA(0,'1.2 Alternativ B'!AG211-60)*'1.4 Øvrige forutsetninger'!$C$60,IF('1.2 Alternativ B'!AG211&gt;30,15*'1.4 Øvrige forutsetninger'!$C$57+15*'1.4 Øvrige forutsetninger'!$C$58+MAXA(0,'1.2 Alternativ B'!AG211-30)*'1.4 Øvrige forutsetninger'!$C$59,IF('1.2 Alternativ B'!AG211&gt;15,15*'1.4 Øvrige forutsetninger'!$C$57+MAXA(0,'1.2 Alternativ B'!AG211-15)*'1.4 Øvrige forutsetninger'!$C$58,'1.2 Alternativ B'!AG211*'1.4 Øvrige forutsetninger'!$C$57)))),0)</f>
        <v>0</v>
      </c>
    </row>
    <row r="22" spans="2:32" x14ac:dyDescent="0.2">
      <c r="B22" s="1" t="str">
        <f ca="1">IF(OFFSET('1.2 Alternativ B'!$E$19,0,ROW()-ROW($B$12))&gt;0,OFFSET('1.2 Alternativ B'!$E$19,0,ROW()-ROW($B$12)),"")</f>
        <v/>
      </c>
      <c r="C22" s="1">
        <f ca="1">IFERROR(IF('1.2 Alternativ B'!D212&gt;120,15*'1.4 Øvrige forutsetninger'!$C$57+15*'1.4 Øvrige forutsetninger'!$C$58+30*'1.4 Øvrige forutsetninger'!$C$59+60*'1.4 Øvrige forutsetninger'!$C$60+MAXA(0,'1.2 Alternativ B'!D212-120)*'1.4 Øvrige forutsetninger'!$C$61,IF('1.2 Alternativ B'!D212&gt;60,15*'1.4 Øvrige forutsetninger'!$C$57+15*'1.4 Øvrige forutsetninger'!$C$58+30*'1.4 Øvrige forutsetninger'!$C$59+MAXA(0,'1.2 Alternativ B'!D212-60)*'1.4 Øvrige forutsetninger'!$C$60,IF('1.2 Alternativ B'!D212&gt;30,15*'1.4 Øvrige forutsetninger'!$C$57+15*'1.4 Øvrige forutsetninger'!$C$58+MAXA(0,'1.2 Alternativ B'!D212-30)*'1.4 Øvrige forutsetninger'!$C$59,IF('1.2 Alternativ B'!D212&gt;15,15*'1.4 Øvrige forutsetninger'!$C$57+MAXA(0,'1.2 Alternativ B'!D212-15)*'1.4 Øvrige forutsetninger'!$C$58,'1.2 Alternativ B'!D212*'1.4 Øvrige forutsetninger'!$C$57)))),0)</f>
        <v>0</v>
      </c>
      <c r="D22" s="1">
        <f ca="1">IFERROR(IF('1.2 Alternativ B'!E212&gt;120,15*'1.4 Øvrige forutsetninger'!$C$57+15*'1.4 Øvrige forutsetninger'!$C$58+30*'1.4 Øvrige forutsetninger'!$C$59+60*'1.4 Øvrige forutsetninger'!$C$60+MAXA(0,'1.2 Alternativ B'!E212-120)*'1.4 Øvrige forutsetninger'!$C$61,IF('1.2 Alternativ B'!E212&gt;60,15*'1.4 Øvrige forutsetninger'!$C$57+15*'1.4 Øvrige forutsetninger'!$C$58+30*'1.4 Øvrige forutsetninger'!$C$59+MAXA(0,'1.2 Alternativ B'!E212-60)*'1.4 Øvrige forutsetninger'!$C$60,IF('1.2 Alternativ B'!E212&gt;30,15*'1.4 Øvrige forutsetninger'!$C$57+15*'1.4 Øvrige forutsetninger'!$C$58+MAXA(0,'1.2 Alternativ B'!E212-30)*'1.4 Øvrige forutsetninger'!$C$59,IF('1.2 Alternativ B'!E212&gt;15,15*'1.4 Øvrige forutsetninger'!$C$57+MAXA(0,'1.2 Alternativ B'!E212-15)*'1.4 Øvrige forutsetninger'!$C$58,'1.2 Alternativ B'!E212*'1.4 Øvrige forutsetninger'!$C$57)))),0)</f>
        <v>0</v>
      </c>
      <c r="E22" s="1">
        <f ca="1">IFERROR(IF('1.2 Alternativ B'!F212&gt;120,15*'1.4 Øvrige forutsetninger'!$C$57+15*'1.4 Øvrige forutsetninger'!$C$58+30*'1.4 Øvrige forutsetninger'!$C$59+60*'1.4 Øvrige forutsetninger'!$C$60+MAXA(0,'1.2 Alternativ B'!F212-120)*'1.4 Øvrige forutsetninger'!$C$61,IF('1.2 Alternativ B'!F212&gt;60,15*'1.4 Øvrige forutsetninger'!$C$57+15*'1.4 Øvrige forutsetninger'!$C$58+30*'1.4 Øvrige forutsetninger'!$C$59+MAXA(0,'1.2 Alternativ B'!F212-60)*'1.4 Øvrige forutsetninger'!$C$60,IF('1.2 Alternativ B'!F212&gt;30,15*'1.4 Øvrige forutsetninger'!$C$57+15*'1.4 Øvrige forutsetninger'!$C$58+MAXA(0,'1.2 Alternativ B'!F212-30)*'1.4 Øvrige forutsetninger'!$C$59,IF('1.2 Alternativ B'!F212&gt;15,15*'1.4 Øvrige forutsetninger'!$C$57+MAXA(0,'1.2 Alternativ B'!F212-15)*'1.4 Øvrige forutsetninger'!$C$58,'1.2 Alternativ B'!F212*'1.4 Øvrige forutsetninger'!$C$57)))),0)</f>
        <v>0</v>
      </c>
      <c r="F22" s="1">
        <f ca="1">IFERROR(IF('1.2 Alternativ B'!G212&gt;120,15*'1.4 Øvrige forutsetninger'!$C$57+15*'1.4 Øvrige forutsetninger'!$C$58+30*'1.4 Øvrige forutsetninger'!$C$59+60*'1.4 Øvrige forutsetninger'!$C$60+MAXA(0,'1.2 Alternativ B'!G212-120)*'1.4 Øvrige forutsetninger'!$C$61,IF('1.2 Alternativ B'!G212&gt;60,15*'1.4 Øvrige forutsetninger'!$C$57+15*'1.4 Øvrige forutsetninger'!$C$58+30*'1.4 Øvrige forutsetninger'!$C$59+MAXA(0,'1.2 Alternativ B'!G212-60)*'1.4 Øvrige forutsetninger'!$C$60,IF('1.2 Alternativ B'!G212&gt;30,15*'1.4 Øvrige forutsetninger'!$C$57+15*'1.4 Øvrige forutsetninger'!$C$58+MAXA(0,'1.2 Alternativ B'!G212-30)*'1.4 Øvrige forutsetninger'!$C$59,IF('1.2 Alternativ B'!G212&gt;15,15*'1.4 Øvrige forutsetninger'!$C$57+MAXA(0,'1.2 Alternativ B'!G212-15)*'1.4 Øvrige forutsetninger'!$C$58,'1.2 Alternativ B'!G212*'1.4 Øvrige forutsetninger'!$C$57)))),0)</f>
        <v>0</v>
      </c>
      <c r="G22" s="1">
        <f ca="1">IFERROR(IF('1.2 Alternativ B'!H212&gt;120,15*'1.4 Øvrige forutsetninger'!$C$57+15*'1.4 Øvrige forutsetninger'!$C$58+30*'1.4 Øvrige forutsetninger'!$C$59+60*'1.4 Øvrige forutsetninger'!$C$60+MAXA(0,'1.2 Alternativ B'!H212-120)*'1.4 Øvrige forutsetninger'!$C$61,IF('1.2 Alternativ B'!H212&gt;60,15*'1.4 Øvrige forutsetninger'!$C$57+15*'1.4 Øvrige forutsetninger'!$C$58+30*'1.4 Øvrige forutsetninger'!$C$59+MAXA(0,'1.2 Alternativ B'!H212-60)*'1.4 Øvrige forutsetninger'!$C$60,IF('1.2 Alternativ B'!H212&gt;30,15*'1.4 Øvrige forutsetninger'!$C$57+15*'1.4 Øvrige forutsetninger'!$C$58+MAXA(0,'1.2 Alternativ B'!H212-30)*'1.4 Øvrige forutsetninger'!$C$59,IF('1.2 Alternativ B'!H212&gt;15,15*'1.4 Øvrige forutsetninger'!$C$57+MAXA(0,'1.2 Alternativ B'!H212-15)*'1.4 Øvrige forutsetninger'!$C$58,'1.2 Alternativ B'!H212*'1.4 Øvrige forutsetninger'!$C$57)))),0)</f>
        <v>0</v>
      </c>
      <c r="H22" s="1">
        <f ca="1">IFERROR(IF('1.2 Alternativ B'!I212&gt;120,15*'1.4 Øvrige forutsetninger'!$C$57+15*'1.4 Øvrige forutsetninger'!$C$58+30*'1.4 Øvrige forutsetninger'!$C$59+60*'1.4 Øvrige forutsetninger'!$C$60+MAXA(0,'1.2 Alternativ B'!I212-120)*'1.4 Øvrige forutsetninger'!$C$61,IF('1.2 Alternativ B'!I212&gt;60,15*'1.4 Øvrige forutsetninger'!$C$57+15*'1.4 Øvrige forutsetninger'!$C$58+30*'1.4 Øvrige forutsetninger'!$C$59+MAXA(0,'1.2 Alternativ B'!I212-60)*'1.4 Øvrige forutsetninger'!$C$60,IF('1.2 Alternativ B'!I212&gt;30,15*'1.4 Øvrige forutsetninger'!$C$57+15*'1.4 Øvrige forutsetninger'!$C$58+MAXA(0,'1.2 Alternativ B'!I212-30)*'1.4 Øvrige forutsetninger'!$C$59,IF('1.2 Alternativ B'!I212&gt;15,15*'1.4 Øvrige forutsetninger'!$C$57+MAXA(0,'1.2 Alternativ B'!I212-15)*'1.4 Øvrige forutsetninger'!$C$58,'1.2 Alternativ B'!I212*'1.4 Øvrige forutsetninger'!$C$57)))),0)</f>
        <v>0</v>
      </c>
      <c r="I22" s="1">
        <f ca="1">IFERROR(IF('1.2 Alternativ B'!J212&gt;120,15*'1.4 Øvrige forutsetninger'!$C$57+15*'1.4 Øvrige forutsetninger'!$C$58+30*'1.4 Øvrige forutsetninger'!$C$59+60*'1.4 Øvrige forutsetninger'!$C$60+MAXA(0,'1.2 Alternativ B'!J212-120)*'1.4 Øvrige forutsetninger'!$C$61,IF('1.2 Alternativ B'!J212&gt;60,15*'1.4 Øvrige forutsetninger'!$C$57+15*'1.4 Øvrige forutsetninger'!$C$58+30*'1.4 Øvrige forutsetninger'!$C$59+MAXA(0,'1.2 Alternativ B'!J212-60)*'1.4 Øvrige forutsetninger'!$C$60,IF('1.2 Alternativ B'!J212&gt;30,15*'1.4 Øvrige forutsetninger'!$C$57+15*'1.4 Øvrige forutsetninger'!$C$58+MAXA(0,'1.2 Alternativ B'!J212-30)*'1.4 Øvrige forutsetninger'!$C$59,IF('1.2 Alternativ B'!J212&gt;15,15*'1.4 Øvrige forutsetninger'!$C$57+MAXA(0,'1.2 Alternativ B'!J212-15)*'1.4 Øvrige forutsetninger'!$C$58,'1.2 Alternativ B'!J212*'1.4 Øvrige forutsetninger'!$C$57)))),0)</f>
        <v>0</v>
      </c>
      <c r="J22" s="1">
        <f ca="1">IFERROR(IF('1.2 Alternativ B'!K212&gt;120,15*'1.4 Øvrige forutsetninger'!$C$57+15*'1.4 Øvrige forutsetninger'!$C$58+30*'1.4 Øvrige forutsetninger'!$C$59+60*'1.4 Øvrige forutsetninger'!$C$60+MAXA(0,'1.2 Alternativ B'!K212-120)*'1.4 Øvrige forutsetninger'!$C$61,IF('1.2 Alternativ B'!K212&gt;60,15*'1.4 Øvrige forutsetninger'!$C$57+15*'1.4 Øvrige forutsetninger'!$C$58+30*'1.4 Øvrige forutsetninger'!$C$59+MAXA(0,'1.2 Alternativ B'!K212-60)*'1.4 Øvrige forutsetninger'!$C$60,IF('1.2 Alternativ B'!K212&gt;30,15*'1.4 Øvrige forutsetninger'!$C$57+15*'1.4 Øvrige forutsetninger'!$C$58+MAXA(0,'1.2 Alternativ B'!K212-30)*'1.4 Øvrige forutsetninger'!$C$59,IF('1.2 Alternativ B'!K212&gt;15,15*'1.4 Øvrige forutsetninger'!$C$57+MAXA(0,'1.2 Alternativ B'!K212-15)*'1.4 Øvrige forutsetninger'!$C$58,'1.2 Alternativ B'!K212*'1.4 Øvrige forutsetninger'!$C$57)))),0)</f>
        <v>0</v>
      </c>
      <c r="K22" s="1">
        <f ca="1">IFERROR(IF('1.2 Alternativ B'!L212&gt;120,15*'1.4 Øvrige forutsetninger'!$C$57+15*'1.4 Øvrige forutsetninger'!$C$58+30*'1.4 Øvrige forutsetninger'!$C$59+60*'1.4 Øvrige forutsetninger'!$C$60+MAXA(0,'1.2 Alternativ B'!L212-120)*'1.4 Øvrige forutsetninger'!$C$61,IF('1.2 Alternativ B'!L212&gt;60,15*'1.4 Øvrige forutsetninger'!$C$57+15*'1.4 Øvrige forutsetninger'!$C$58+30*'1.4 Øvrige forutsetninger'!$C$59+MAXA(0,'1.2 Alternativ B'!L212-60)*'1.4 Øvrige forutsetninger'!$C$60,IF('1.2 Alternativ B'!L212&gt;30,15*'1.4 Øvrige forutsetninger'!$C$57+15*'1.4 Øvrige forutsetninger'!$C$58+MAXA(0,'1.2 Alternativ B'!L212-30)*'1.4 Øvrige forutsetninger'!$C$59,IF('1.2 Alternativ B'!L212&gt;15,15*'1.4 Øvrige forutsetninger'!$C$57+MAXA(0,'1.2 Alternativ B'!L212-15)*'1.4 Øvrige forutsetninger'!$C$58,'1.2 Alternativ B'!L212*'1.4 Øvrige forutsetninger'!$C$57)))),0)</f>
        <v>0</v>
      </c>
      <c r="L22" s="1">
        <f ca="1">IFERROR(IF('1.2 Alternativ B'!M212&gt;120,15*'1.4 Øvrige forutsetninger'!$C$57+15*'1.4 Øvrige forutsetninger'!$C$58+30*'1.4 Øvrige forutsetninger'!$C$59+60*'1.4 Øvrige forutsetninger'!$C$60+MAXA(0,'1.2 Alternativ B'!M212-120)*'1.4 Øvrige forutsetninger'!$C$61,IF('1.2 Alternativ B'!M212&gt;60,15*'1.4 Øvrige forutsetninger'!$C$57+15*'1.4 Øvrige forutsetninger'!$C$58+30*'1.4 Øvrige forutsetninger'!$C$59+MAXA(0,'1.2 Alternativ B'!M212-60)*'1.4 Øvrige forutsetninger'!$C$60,IF('1.2 Alternativ B'!M212&gt;30,15*'1.4 Øvrige forutsetninger'!$C$57+15*'1.4 Øvrige forutsetninger'!$C$58+MAXA(0,'1.2 Alternativ B'!M212-30)*'1.4 Øvrige forutsetninger'!$C$59,IF('1.2 Alternativ B'!M212&gt;15,15*'1.4 Øvrige forutsetninger'!$C$57+MAXA(0,'1.2 Alternativ B'!M212-15)*'1.4 Øvrige forutsetninger'!$C$58,'1.2 Alternativ B'!M212*'1.4 Øvrige forutsetninger'!$C$57)))),0)</f>
        <v>0</v>
      </c>
      <c r="M22" s="1">
        <f ca="1">IFERROR(IF('1.2 Alternativ B'!N212&gt;120,15*'1.4 Øvrige forutsetninger'!$C$57+15*'1.4 Øvrige forutsetninger'!$C$58+30*'1.4 Øvrige forutsetninger'!$C$59+60*'1.4 Øvrige forutsetninger'!$C$60+MAXA(0,'1.2 Alternativ B'!N212-120)*'1.4 Øvrige forutsetninger'!$C$61,IF('1.2 Alternativ B'!N212&gt;60,15*'1.4 Øvrige forutsetninger'!$C$57+15*'1.4 Øvrige forutsetninger'!$C$58+30*'1.4 Øvrige forutsetninger'!$C$59+MAXA(0,'1.2 Alternativ B'!N212-60)*'1.4 Øvrige forutsetninger'!$C$60,IF('1.2 Alternativ B'!N212&gt;30,15*'1.4 Øvrige forutsetninger'!$C$57+15*'1.4 Øvrige forutsetninger'!$C$58+MAXA(0,'1.2 Alternativ B'!N212-30)*'1.4 Øvrige forutsetninger'!$C$59,IF('1.2 Alternativ B'!N212&gt;15,15*'1.4 Øvrige forutsetninger'!$C$57+MAXA(0,'1.2 Alternativ B'!N212-15)*'1.4 Øvrige forutsetninger'!$C$58,'1.2 Alternativ B'!N212*'1.4 Øvrige forutsetninger'!$C$57)))),0)</f>
        <v>0</v>
      </c>
      <c r="N22" s="1">
        <f ca="1">IFERROR(IF('1.2 Alternativ B'!O212&gt;120,15*'1.4 Øvrige forutsetninger'!$C$57+15*'1.4 Øvrige forutsetninger'!$C$58+30*'1.4 Øvrige forutsetninger'!$C$59+60*'1.4 Øvrige forutsetninger'!$C$60+MAXA(0,'1.2 Alternativ B'!O212-120)*'1.4 Øvrige forutsetninger'!$C$61,IF('1.2 Alternativ B'!O212&gt;60,15*'1.4 Øvrige forutsetninger'!$C$57+15*'1.4 Øvrige forutsetninger'!$C$58+30*'1.4 Øvrige forutsetninger'!$C$59+MAXA(0,'1.2 Alternativ B'!O212-60)*'1.4 Øvrige forutsetninger'!$C$60,IF('1.2 Alternativ B'!O212&gt;30,15*'1.4 Øvrige forutsetninger'!$C$57+15*'1.4 Øvrige forutsetninger'!$C$58+MAXA(0,'1.2 Alternativ B'!O212-30)*'1.4 Øvrige forutsetninger'!$C$59,IF('1.2 Alternativ B'!O212&gt;15,15*'1.4 Øvrige forutsetninger'!$C$57+MAXA(0,'1.2 Alternativ B'!O212-15)*'1.4 Øvrige forutsetninger'!$C$58,'1.2 Alternativ B'!O212*'1.4 Øvrige forutsetninger'!$C$57)))),0)</f>
        <v>0</v>
      </c>
      <c r="O22" s="1">
        <f ca="1">IFERROR(IF('1.2 Alternativ B'!P212&gt;120,15*'1.4 Øvrige forutsetninger'!$C$57+15*'1.4 Øvrige forutsetninger'!$C$58+30*'1.4 Øvrige forutsetninger'!$C$59+60*'1.4 Øvrige forutsetninger'!$C$60+MAXA(0,'1.2 Alternativ B'!P212-120)*'1.4 Øvrige forutsetninger'!$C$61,IF('1.2 Alternativ B'!P212&gt;60,15*'1.4 Øvrige forutsetninger'!$C$57+15*'1.4 Øvrige forutsetninger'!$C$58+30*'1.4 Øvrige forutsetninger'!$C$59+MAXA(0,'1.2 Alternativ B'!P212-60)*'1.4 Øvrige forutsetninger'!$C$60,IF('1.2 Alternativ B'!P212&gt;30,15*'1.4 Øvrige forutsetninger'!$C$57+15*'1.4 Øvrige forutsetninger'!$C$58+MAXA(0,'1.2 Alternativ B'!P212-30)*'1.4 Øvrige forutsetninger'!$C$59,IF('1.2 Alternativ B'!P212&gt;15,15*'1.4 Øvrige forutsetninger'!$C$57+MAXA(0,'1.2 Alternativ B'!P212-15)*'1.4 Øvrige forutsetninger'!$C$58,'1.2 Alternativ B'!P212*'1.4 Øvrige forutsetninger'!$C$57)))),0)</f>
        <v>0</v>
      </c>
      <c r="P22" s="1">
        <f ca="1">IFERROR(IF('1.2 Alternativ B'!Q212&gt;120,15*'1.4 Øvrige forutsetninger'!$C$57+15*'1.4 Øvrige forutsetninger'!$C$58+30*'1.4 Øvrige forutsetninger'!$C$59+60*'1.4 Øvrige forutsetninger'!$C$60+MAXA(0,'1.2 Alternativ B'!Q212-120)*'1.4 Øvrige forutsetninger'!$C$61,IF('1.2 Alternativ B'!Q212&gt;60,15*'1.4 Øvrige forutsetninger'!$C$57+15*'1.4 Øvrige forutsetninger'!$C$58+30*'1.4 Øvrige forutsetninger'!$C$59+MAXA(0,'1.2 Alternativ B'!Q212-60)*'1.4 Øvrige forutsetninger'!$C$60,IF('1.2 Alternativ B'!Q212&gt;30,15*'1.4 Øvrige forutsetninger'!$C$57+15*'1.4 Øvrige forutsetninger'!$C$58+MAXA(0,'1.2 Alternativ B'!Q212-30)*'1.4 Øvrige forutsetninger'!$C$59,IF('1.2 Alternativ B'!Q212&gt;15,15*'1.4 Øvrige forutsetninger'!$C$57+MAXA(0,'1.2 Alternativ B'!Q212-15)*'1.4 Øvrige forutsetninger'!$C$58,'1.2 Alternativ B'!Q212*'1.4 Øvrige forutsetninger'!$C$57)))),0)</f>
        <v>0</v>
      </c>
      <c r="Q22" s="1">
        <f ca="1">IFERROR(IF('1.2 Alternativ B'!R212&gt;120,15*'1.4 Øvrige forutsetninger'!$C$57+15*'1.4 Øvrige forutsetninger'!$C$58+30*'1.4 Øvrige forutsetninger'!$C$59+60*'1.4 Øvrige forutsetninger'!$C$60+MAXA(0,'1.2 Alternativ B'!R212-120)*'1.4 Øvrige forutsetninger'!$C$61,IF('1.2 Alternativ B'!R212&gt;60,15*'1.4 Øvrige forutsetninger'!$C$57+15*'1.4 Øvrige forutsetninger'!$C$58+30*'1.4 Øvrige forutsetninger'!$C$59+MAXA(0,'1.2 Alternativ B'!R212-60)*'1.4 Øvrige forutsetninger'!$C$60,IF('1.2 Alternativ B'!R212&gt;30,15*'1.4 Øvrige forutsetninger'!$C$57+15*'1.4 Øvrige forutsetninger'!$C$58+MAXA(0,'1.2 Alternativ B'!R212-30)*'1.4 Øvrige forutsetninger'!$C$59,IF('1.2 Alternativ B'!R212&gt;15,15*'1.4 Øvrige forutsetninger'!$C$57+MAXA(0,'1.2 Alternativ B'!R212-15)*'1.4 Øvrige forutsetninger'!$C$58,'1.2 Alternativ B'!R212*'1.4 Øvrige forutsetninger'!$C$57)))),0)</f>
        <v>0</v>
      </c>
      <c r="R22" s="1">
        <f ca="1">IFERROR(IF('1.2 Alternativ B'!S212&gt;120,15*'1.4 Øvrige forutsetninger'!$C$57+15*'1.4 Øvrige forutsetninger'!$C$58+30*'1.4 Øvrige forutsetninger'!$C$59+60*'1.4 Øvrige forutsetninger'!$C$60+MAXA(0,'1.2 Alternativ B'!S212-120)*'1.4 Øvrige forutsetninger'!$C$61,IF('1.2 Alternativ B'!S212&gt;60,15*'1.4 Øvrige forutsetninger'!$C$57+15*'1.4 Øvrige forutsetninger'!$C$58+30*'1.4 Øvrige forutsetninger'!$C$59+MAXA(0,'1.2 Alternativ B'!S212-60)*'1.4 Øvrige forutsetninger'!$C$60,IF('1.2 Alternativ B'!S212&gt;30,15*'1.4 Øvrige forutsetninger'!$C$57+15*'1.4 Øvrige forutsetninger'!$C$58+MAXA(0,'1.2 Alternativ B'!S212-30)*'1.4 Øvrige forutsetninger'!$C$59,IF('1.2 Alternativ B'!S212&gt;15,15*'1.4 Øvrige forutsetninger'!$C$57+MAXA(0,'1.2 Alternativ B'!S212-15)*'1.4 Øvrige forutsetninger'!$C$58,'1.2 Alternativ B'!S212*'1.4 Øvrige forutsetninger'!$C$57)))),0)</f>
        <v>0</v>
      </c>
      <c r="S22" s="1">
        <f ca="1">IFERROR(IF('1.2 Alternativ B'!T212&gt;120,15*'1.4 Øvrige forutsetninger'!$C$57+15*'1.4 Øvrige forutsetninger'!$C$58+30*'1.4 Øvrige forutsetninger'!$C$59+60*'1.4 Øvrige forutsetninger'!$C$60+MAXA(0,'1.2 Alternativ B'!T212-120)*'1.4 Øvrige forutsetninger'!$C$61,IF('1.2 Alternativ B'!T212&gt;60,15*'1.4 Øvrige forutsetninger'!$C$57+15*'1.4 Øvrige forutsetninger'!$C$58+30*'1.4 Øvrige forutsetninger'!$C$59+MAXA(0,'1.2 Alternativ B'!T212-60)*'1.4 Øvrige forutsetninger'!$C$60,IF('1.2 Alternativ B'!T212&gt;30,15*'1.4 Øvrige forutsetninger'!$C$57+15*'1.4 Øvrige forutsetninger'!$C$58+MAXA(0,'1.2 Alternativ B'!T212-30)*'1.4 Øvrige forutsetninger'!$C$59,IF('1.2 Alternativ B'!T212&gt;15,15*'1.4 Øvrige forutsetninger'!$C$57+MAXA(0,'1.2 Alternativ B'!T212-15)*'1.4 Øvrige forutsetninger'!$C$58,'1.2 Alternativ B'!T212*'1.4 Øvrige forutsetninger'!$C$57)))),0)</f>
        <v>0</v>
      </c>
      <c r="T22" s="1">
        <f ca="1">IFERROR(IF('1.2 Alternativ B'!U212&gt;120,15*'1.4 Øvrige forutsetninger'!$C$57+15*'1.4 Øvrige forutsetninger'!$C$58+30*'1.4 Øvrige forutsetninger'!$C$59+60*'1.4 Øvrige forutsetninger'!$C$60+MAXA(0,'1.2 Alternativ B'!U212-120)*'1.4 Øvrige forutsetninger'!$C$61,IF('1.2 Alternativ B'!U212&gt;60,15*'1.4 Øvrige forutsetninger'!$C$57+15*'1.4 Øvrige forutsetninger'!$C$58+30*'1.4 Øvrige forutsetninger'!$C$59+MAXA(0,'1.2 Alternativ B'!U212-60)*'1.4 Øvrige forutsetninger'!$C$60,IF('1.2 Alternativ B'!U212&gt;30,15*'1.4 Øvrige forutsetninger'!$C$57+15*'1.4 Øvrige forutsetninger'!$C$58+MAXA(0,'1.2 Alternativ B'!U212-30)*'1.4 Øvrige forutsetninger'!$C$59,IF('1.2 Alternativ B'!U212&gt;15,15*'1.4 Øvrige forutsetninger'!$C$57+MAXA(0,'1.2 Alternativ B'!U212-15)*'1.4 Øvrige forutsetninger'!$C$58,'1.2 Alternativ B'!U212*'1.4 Øvrige forutsetninger'!$C$57)))),0)</f>
        <v>0</v>
      </c>
      <c r="U22" s="1">
        <f ca="1">IFERROR(IF('1.2 Alternativ B'!V212&gt;120,15*'1.4 Øvrige forutsetninger'!$C$57+15*'1.4 Øvrige forutsetninger'!$C$58+30*'1.4 Øvrige forutsetninger'!$C$59+60*'1.4 Øvrige forutsetninger'!$C$60+MAXA(0,'1.2 Alternativ B'!V212-120)*'1.4 Øvrige forutsetninger'!$C$61,IF('1.2 Alternativ B'!V212&gt;60,15*'1.4 Øvrige forutsetninger'!$C$57+15*'1.4 Øvrige forutsetninger'!$C$58+30*'1.4 Øvrige forutsetninger'!$C$59+MAXA(0,'1.2 Alternativ B'!V212-60)*'1.4 Øvrige forutsetninger'!$C$60,IF('1.2 Alternativ B'!V212&gt;30,15*'1.4 Øvrige forutsetninger'!$C$57+15*'1.4 Øvrige forutsetninger'!$C$58+MAXA(0,'1.2 Alternativ B'!V212-30)*'1.4 Øvrige forutsetninger'!$C$59,IF('1.2 Alternativ B'!V212&gt;15,15*'1.4 Øvrige forutsetninger'!$C$57+MAXA(0,'1.2 Alternativ B'!V212-15)*'1.4 Øvrige forutsetninger'!$C$58,'1.2 Alternativ B'!V212*'1.4 Øvrige forutsetninger'!$C$57)))),0)</f>
        <v>0</v>
      </c>
      <c r="V22" s="1">
        <f ca="1">IFERROR(IF('1.2 Alternativ B'!W212&gt;120,15*'1.4 Øvrige forutsetninger'!$C$57+15*'1.4 Øvrige forutsetninger'!$C$58+30*'1.4 Øvrige forutsetninger'!$C$59+60*'1.4 Øvrige forutsetninger'!$C$60+MAXA(0,'1.2 Alternativ B'!W212-120)*'1.4 Øvrige forutsetninger'!$C$61,IF('1.2 Alternativ B'!W212&gt;60,15*'1.4 Øvrige forutsetninger'!$C$57+15*'1.4 Øvrige forutsetninger'!$C$58+30*'1.4 Øvrige forutsetninger'!$C$59+MAXA(0,'1.2 Alternativ B'!W212-60)*'1.4 Øvrige forutsetninger'!$C$60,IF('1.2 Alternativ B'!W212&gt;30,15*'1.4 Øvrige forutsetninger'!$C$57+15*'1.4 Øvrige forutsetninger'!$C$58+MAXA(0,'1.2 Alternativ B'!W212-30)*'1.4 Øvrige forutsetninger'!$C$59,IF('1.2 Alternativ B'!W212&gt;15,15*'1.4 Øvrige forutsetninger'!$C$57+MAXA(0,'1.2 Alternativ B'!W212-15)*'1.4 Øvrige forutsetninger'!$C$58,'1.2 Alternativ B'!W212*'1.4 Øvrige forutsetninger'!$C$57)))),0)</f>
        <v>0</v>
      </c>
      <c r="W22" s="1">
        <f ca="1">IFERROR(IF('1.2 Alternativ B'!X212&gt;120,15*'1.4 Øvrige forutsetninger'!$C$57+15*'1.4 Øvrige forutsetninger'!$C$58+30*'1.4 Øvrige forutsetninger'!$C$59+60*'1.4 Øvrige forutsetninger'!$C$60+MAXA(0,'1.2 Alternativ B'!X212-120)*'1.4 Øvrige forutsetninger'!$C$61,IF('1.2 Alternativ B'!X212&gt;60,15*'1.4 Øvrige forutsetninger'!$C$57+15*'1.4 Øvrige forutsetninger'!$C$58+30*'1.4 Øvrige forutsetninger'!$C$59+MAXA(0,'1.2 Alternativ B'!X212-60)*'1.4 Øvrige forutsetninger'!$C$60,IF('1.2 Alternativ B'!X212&gt;30,15*'1.4 Øvrige forutsetninger'!$C$57+15*'1.4 Øvrige forutsetninger'!$C$58+MAXA(0,'1.2 Alternativ B'!X212-30)*'1.4 Øvrige forutsetninger'!$C$59,IF('1.2 Alternativ B'!X212&gt;15,15*'1.4 Øvrige forutsetninger'!$C$57+MAXA(0,'1.2 Alternativ B'!X212-15)*'1.4 Øvrige forutsetninger'!$C$58,'1.2 Alternativ B'!X212*'1.4 Øvrige forutsetninger'!$C$57)))),0)</f>
        <v>0</v>
      </c>
      <c r="X22" s="1">
        <f ca="1">IFERROR(IF('1.2 Alternativ B'!Y212&gt;120,15*'1.4 Øvrige forutsetninger'!$C$57+15*'1.4 Øvrige forutsetninger'!$C$58+30*'1.4 Øvrige forutsetninger'!$C$59+60*'1.4 Øvrige forutsetninger'!$C$60+MAXA(0,'1.2 Alternativ B'!Y212-120)*'1.4 Øvrige forutsetninger'!$C$61,IF('1.2 Alternativ B'!Y212&gt;60,15*'1.4 Øvrige forutsetninger'!$C$57+15*'1.4 Øvrige forutsetninger'!$C$58+30*'1.4 Øvrige forutsetninger'!$C$59+MAXA(0,'1.2 Alternativ B'!Y212-60)*'1.4 Øvrige forutsetninger'!$C$60,IF('1.2 Alternativ B'!Y212&gt;30,15*'1.4 Øvrige forutsetninger'!$C$57+15*'1.4 Øvrige forutsetninger'!$C$58+MAXA(0,'1.2 Alternativ B'!Y212-30)*'1.4 Øvrige forutsetninger'!$C$59,IF('1.2 Alternativ B'!Y212&gt;15,15*'1.4 Øvrige forutsetninger'!$C$57+MAXA(0,'1.2 Alternativ B'!Y212-15)*'1.4 Øvrige forutsetninger'!$C$58,'1.2 Alternativ B'!Y212*'1.4 Øvrige forutsetninger'!$C$57)))),0)</f>
        <v>0</v>
      </c>
      <c r="Y22" s="1">
        <f ca="1">IFERROR(IF('1.2 Alternativ B'!Z212&gt;120,15*'1.4 Øvrige forutsetninger'!$C$57+15*'1.4 Øvrige forutsetninger'!$C$58+30*'1.4 Øvrige forutsetninger'!$C$59+60*'1.4 Øvrige forutsetninger'!$C$60+MAXA(0,'1.2 Alternativ B'!Z212-120)*'1.4 Øvrige forutsetninger'!$C$61,IF('1.2 Alternativ B'!Z212&gt;60,15*'1.4 Øvrige forutsetninger'!$C$57+15*'1.4 Øvrige forutsetninger'!$C$58+30*'1.4 Øvrige forutsetninger'!$C$59+MAXA(0,'1.2 Alternativ B'!Z212-60)*'1.4 Øvrige forutsetninger'!$C$60,IF('1.2 Alternativ B'!Z212&gt;30,15*'1.4 Øvrige forutsetninger'!$C$57+15*'1.4 Øvrige forutsetninger'!$C$58+MAXA(0,'1.2 Alternativ B'!Z212-30)*'1.4 Øvrige forutsetninger'!$C$59,IF('1.2 Alternativ B'!Z212&gt;15,15*'1.4 Øvrige forutsetninger'!$C$57+MAXA(0,'1.2 Alternativ B'!Z212-15)*'1.4 Øvrige forutsetninger'!$C$58,'1.2 Alternativ B'!Z212*'1.4 Øvrige forutsetninger'!$C$57)))),0)</f>
        <v>0</v>
      </c>
      <c r="Z22" s="1">
        <f ca="1">IFERROR(IF('1.2 Alternativ B'!AA212&gt;120,15*'1.4 Øvrige forutsetninger'!$C$57+15*'1.4 Øvrige forutsetninger'!$C$58+30*'1.4 Øvrige forutsetninger'!$C$59+60*'1.4 Øvrige forutsetninger'!$C$60+MAXA(0,'1.2 Alternativ B'!AA212-120)*'1.4 Øvrige forutsetninger'!$C$61,IF('1.2 Alternativ B'!AA212&gt;60,15*'1.4 Øvrige forutsetninger'!$C$57+15*'1.4 Øvrige forutsetninger'!$C$58+30*'1.4 Øvrige forutsetninger'!$C$59+MAXA(0,'1.2 Alternativ B'!AA212-60)*'1.4 Øvrige forutsetninger'!$C$60,IF('1.2 Alternativ B'!AA212&gt;30,15*'1.4 Øvrige forutsetninger'!$C$57+15*'1.4 Øvrige forutsetninger'!$C$58+MAXA(0,'1.2 Alternativ B'!AA212-30)*'1.4 Øvrige forutsetninger'!$C$59,IF('1.2 Alternativ B'!AA212&gt;15,15*'1.4 Øvrige forutsetninger'!$C$57+MAXA(0,'1.2 Alternativ B'!AA212-15)*'1.4 Øvrige forutsetninger'!$C$58,'1.2 Alternativ B'!AA212*'1.4 Øvrige forutsetninger'!$C$57)))),0)</f>
        <v>0</v>
      </c>
      <c r="AA22" s="1">
        <f ca="1">IFERROR(IF('1.2 Alternativ B'!AB212&gt;120,15*'1.4 Øvrige forutsetninger'!$C$57+15*'1.4 Øvrige forutsetninger'!$C$58+30*'1.4 Øvrige forutsetninger'!$C$59+60*'1.4 Øvrige forutsetninger'!$C$60+MAXA(0,'1.2 Alternativ B'!AB212-120)*'1.4 Øvrige forutsetninger'!$C$61,IF('1.2 Alternativ B'!AB212&gt;60,15*'1.4 Øvrige forutsetninger'!$C$57+15*'1.4 Øvrige forutsetninger'!$C$58+30*'1.4 Øvrige forutsetninger'!$C$59+MAXA(0,'1.2 Alternativ B'!AB212-60)*'1.4 Øvrige forutsetninger'!$C$60,IF('1.2 Alternativ B'!AB212&gt;30,15*'1.4 Øvrige forutsetninger'!$C$57+15*'1.4 Øvrige forutsetninger'!$C$58+MAXA(0,'1.2 Alternativ B'!AB212-30)*'1.4 Øvrige forutsetninger'!$C$59,IF('1.2 Alternativ B'!AB212&gt;15,15*'1.4 Øvrige forutsetninger'!$C$57+MAXA(0,'1.2 Alternativ B'!AB212-15)*'1.4 Øvrige forutsetninger'!$C$58,'1.2 Alternativ B'!AB212*'1.4 Øvrige forutsetninger'!$C$57)))),0)</f>
        <v>0</v>
      </c>
      <c r="AB22" s="1">
        <f ca="1">IFERROR(IF('1.2 Alternativ B'!AC212&gt;120,15*'1.4 Øvrige forutsetninger'!$C$57+15*'1.4 Øvrige forutsetninger'!$C$58+30*'1.4 Øvrige forutsetninger'!$C$59+60*'1.4 Øvrige forutsetninger'!$C$60+MAXA(0,'1.2 Alternativ B'!AC212-120)*'1.4 Øvrige forutsetninger'!$C$61,IF('1.2 Alternativ B'!AC212&gt;60,15*'1.4 Øvrige forutsetninger'!$C$57+15*'1.4 Øvrige forutsetninger'!$C$58+30*'1.4 Øvrige forutsetninger'!$C$59+MAXA(0,'1.2 Alternativ B'!AC212-60)*'1.4 Øvrige forutsetninger'!$C$60,IF('1.2 Alternativ B'!AC212&gt;30,15*'1.4 Øvrige forutsetninger'!$C$57+15*'1.4 Øvrige forutsetninger'!$C$58+MAXA(0,'1.2 Alternativ B'!AC212-30)*'1.4 Øvrige forutsetninger'!$C$59,IF('1.2 Alternativ B'!AC212&gt;15,15*'1.4 Øvrige forutsetninger'!$C$57+MAXA(0,'1.2 Alternativ B'!AC212-15)*'1.4 Øvrige forutsetninger'!$C$58,'1.2 Alternativ B'!AC212*'1.4 Øvrige forutsetninger'!$C$57)))),0)</f>
        <v>0</v>
      </c>
      <c r="AC22" s="1">
        <f ca="1">IFERROR(IF('1.2 Alternativ B'!AD212&gt;120,15*'1.4 Øvrige forutsetninger'!$C$57+15*'1.4 Øvrige forutsetninger'!$C$58+30*'1.4 Øvrige forutsetninger'!$C$59+60*'1.4 Øvrige forutsetninger'!$C$60+MAXA(0,'1.2 Alternativ B'!AD212-120)*'1.4 Øvrige forutsetninger'!$C$61,IF('1.2 Alternativ B'!AD212&gt;60,15*'1.4 Øvrige forutsetninger'!$C$57+15*'1.4 Øvrige forutsetninger'!$C$58+30*'1.4 Øvrige forutsetninger'!$C$59+MAXA(0,'1.2 Alternativ B'!AD212-60)*'1.4 Øvrige forutsetninger'!$C$60,IF('1.2 Alternativ B'!AD212&gt;30,15*'1.4 Øvrige forutsetninger'!$C$57+15*'1.4 Øvrige forutsetninger'!$C$58+MAXA(0,'1.2 Alternativ B'!AD212-30)*'1.4 Øvrige forutsetninger'!$C$59,IF('1.2 Alternativ B'!AD212&gt;15,15*'1.4 Øvrige forutsetninger'!$C$57+MAXA(0,'1.2 Alternativ B'!AD212-15)*'1.4 Øvrige forutsetninger'!$C$58,'1.2 Alternativ B'!AD212*'1.4 Øvrige forutsetninger'!$C$57)))),0)</f>
        <v>0</v>
      </c>
      <c r="AD22" s="1">
        <f ca="1">IFERROR(IF('1.2 Alternativ B'!AE212&gt;120,15*'1.4 Øvrige forutsetninger'!$C$57+15*'1.4 Øvrige forutsetninger'!$C$58+30*'1.4 Øvrige forutsetninger'!$C$59+60*'1.4 Øvrige forutsetninger'!$C$60+MAXA(0,'1.2 Alternativ B'!AE212-120)*'1.4 Øvrige forutsetninger'!$C$61,IF('1.2 Alternativ B'!AE212&gt;60,15*'1.4 Øvrige forutsetninger'!$C$57+15*'1.4 Øvrige forutsetninger'!$C$58+30*'1.4 Øvrige forutsetninger'!$C$59+MAXA(0,'1.2 Alternativ B'!AE212-60)*'1.4 Øvrige forutsetninger'!$C$60,IF('1.2 Alternativ B'!AE212&gt;30,15*'1.4 Øvrige forutsetninger'!$C$57+15*'1.4 Øvrige forutsetninger'!$C$58+MAXA(0,'1.2 Alternativ B'!AE212-30)*'1.4 Øvrige forutsetninger'!$C$59,IF('1.2 Alternativ B'!AE212&gt;15,15*'1.4 Øvrige forutsetninger'!$C$57+MAXA(0,'1.2 Alternativ B'!AE212-15)*'1.4 Øvrige forutsetninger'!$C$58,'1.2 Alternativ B'!AE212*'1.4 Øvrige forutsetninger'!$C$57)))),0)</f>
        <v>0</v>
      </c>
      <c r="AE22" s="1">
        <f ca="1">IFERROR(IF('1.2 Alternativ B'!AF212&gt;120,15*'1.4 Øvrige forutsetninger'!$C$57+15*'1.4 Øvrige forutsetninger'!$C$58+30*'1.4 Øvrige forutsetninger'!$C$59+60*'1.4 Øvrige forutsetninger'!$C$60+MAXA(0,'1.2 Alternativ B'!AF212-120)*'1.4 Øvrige forutsetninger'!$C$61,IF('1.2 Alternativ B'!AF212&gt;60,15*'1.4 Øvrige forutsetninger'!$C$57+15*'1.4 Øvrige forutsetninger'!$C$58+30*'1.4 Øvrige forutsetninger'!$C$59+MAXA(0,'1.2 Alternativ B'!AF212-60)*'1.4 Øvrige forutsetninger'!$C$60,IF('1.2 Alternativ B'!AF212&gt;30,15*'1.4 Øvrige forutsetninger'!$C$57+15*'1.4 Øvrige forutsetninger'!$C$58+MAXA(0,'1.2 Alternativ B'!AF212-30)*'1.4 Øvrige forutsetninger'!$C$59,IF('1.2 Alternativ B'!AF212&gt;15,15*'1.4 Øvrige forutsetninger'!$C$57+MAXA(0,'1.2 Alternativ B'!AF212-15)*'1.4 Øvrige forutsetninger'!$C$58,'1.2 Alternativ B'!AF212*'1.4 Øvrige forutsetninger'!$C$57)))),0)</f>
        <v>0</v>
      </c>
      <c r="AF22" s="1">
        <f ca="1">IFERROR(IF('1.2 Alternativ B'!AG212&gt;120,15*'1.4 Øvrige forutsetninger'!$C$57+15*'1.4 Øvrige forutsetninger'!$C$58+30*'1.4 Øvrige forutsetninger'!$C$59+60*'1.4 Øvrige forutsetninger'!$C$60+MAXA(0,'1.2 Alternativ B'!AG212-120)*'1.4 Øvrige forutsetninger'!$C$61,IF('1.2 Alternativ B'!AG212&gt;60,15*'1.4 Øvrige forutsetninger'!$C$57+15*'1.4 Øvrige forutsetninger'!$C$58+30*'1.4 Øvrige forutsetninger'!$C$59+MAXA(0,'1.2 Alternativ B'!AG212-60)*'1.4 Øvrige forutsetninger'!$C$60,IF('1.2 Alternativ B'!AG212&gt;30,15*'1.4 Øvrige forutsetninger'!$C$57+15*'1.4 Øvrige forutsetninger'!$C$58+MAXA(0,'1.2 Alternativ B'!AG212-30)*'1.4 Øvrige forutsetninger'!$C$59,IF('1.2 Alternativ B'!AG212&gt;15,15*'1.4 Øvrige forutsetninger'!$C$57+MAXA(0,'1.2 Alternativ B'!AG212-15)*'1.4 Øvrige forutsetninger'!$C$58,'1.2 Alternativ B'!AG212*'1.4 Øvrige forutsetninger'!$C$57)))),0)</f>
        <v>0</v>
      </c>
    </row>
    <row r="23" spans="2:32" x14ac:dyDescent="0.2">
      <c r="B23" s="1" t="str">
        <f ca="1">IF(OFFSET('1.2 Alternativ B'!$E$19,0,ROW()-ROW($B$12))&gt;0,OFFSET('1.2 Alternativ B'!$E$19,0,ROW()-ROW($B$12)),"")</f>
        <v/>
      </c>
      <c r="C23" s="1">
        <f ca="1">IFERROR(IF('1.2 Alternativ B'!D213&gt;120,15*'1.4 Øvrige forutsetninger'!$C$57+15*'1.4 Øvrige forutsetninger'!$C$58+30*'1.4 Øvrige forutsetninger'!$C$59+60*'1.4 Øvrige forutsetninger'!$C$60+MAXA(0,'1.2 Alternativ B'!D213-120)*'1.4 Øvrige forutsetninger'!$C$61,IF('1.2 Alternativ B'!D213&gt;60,15*'1.4 Øvrige forutsetninger'!$C$57+15*'1.4 Øvrige forutsetninger'!$C$58+30*'1.4 Øvrige forutsetninger'!$C$59+MAXA(0,'1.2 Alternativ B'!D213-60)*'1.4 Øvrige forutsetninger'!$C$60,IF('1.2 Alternativ B'!D213&gt;30,15*'1.4 Øvrige forutsetninger'!$C$57+15*'1.4 Øvrige forutsetninger'!$C$58+MAXA(0,'1.2 Alternativ B'!D213-30)*'1.4 Øvrige forutsetninger'!$C$59,IF('1.2 Alternativ B'!D213&gt;15,15*'1.4 Øvrige forutsetninger'!$C$57+MAXA(0,'1.2 Alternativ B'!D213-15)*'1.4 Øvrige forutsetninger'!$C$58,'1.2 Alternativ B'!D213*'1.4 Øvrige forutsetninger'!$C$57)))),0)</f>
        <v>0</v>
      </c>
      <c r="D23" s="1">
        <f ca="1">IFERROR(IF('1.2 Alternativ B'!E213&gt;120,15*'1.4 Øvrige forutsetninger'!$C$57+15*'1.4 Øvrige forutsetninger'!$C$58+30*'1.4 Øvrige forutsetninger'!$C$59+60*'1.4 Øvrige forutsetninger'!$C$60+MAXA(0,'1.2 Alternativ B'!E213-120)*'1.4 Øvrige forutsetninger'!$C$61,IF('1.2 Alternativ B'!E213&gt;60,15*'1.4 Øvrige forutsetninger'!$C$57+15*'1.4 Øvrige forutsetninger'!$C$58+30*'1.4 Øvrige forutsetninger'!$C$59+MAXA(0,'1.2 Alternativ B'!E213-60)*'1.4 Øvrige forutsetninger'!$C$60,IF('1.2 Alternativ B'!E213&gt;30,15*'1.4 Øvrige forutsetninger'!$C$57+15*'1.4 Øvrige forutsetninger'!$C$58+MAXA(0,'1.2 Alternativ B'!E213-30)*'1.4 Øvrige forutsetninger'!$C$59,IF('1.2 Alternativ B'!E213&gt;15,15*'1.4 Øvrige forutsetninger'!$C$57+MAXA(0,'1.2 Alternativ B'!E213-15)*'1.4 Øvrige forutsetninger'!$C$58,'1.2 Alternativ B'!E213*'1.4 Øvrige forutsetninger'!$C$57)))),0)</f>
        <v>0</v>
      </c>
      <c r="E23" s="1">
        <f ca="1">IFERROR(IF('1.2 Alternativ B'!F213&gt;120,15*'1.4 Øvrige forutsetninger'!$C$57+15*'1.4 Øvrige forutsetninger'!$C$58+30*'1.4 Øvrige forutsetninger'!$C$59+60*'1.4 Øvrige forutsetninger'!$C$60+MAXA(0,'1.2 Alternativ B'!F213-120)*'1.4 Øvrige forutsetninger'!$C$61,IF('1.2 Alternativ B'!F213&gt;60,15*'1.4 Øvrige forutsetninger'!$C$57+15*'1.4 Øvrige forutsetninger'!$C$58+30*'1.4 Øvrige forutsetninger'!$C$59+MAXA(0,'1.2 Alternativ B'!F213-60)*'1.4 Øvrige forutsetninger'!$C$60,IF('1.2 Alternativ B'!F213&gt;30,15*'1.4 Øvrige forutsetninger'!$C$57+15*'1.4 Øvrige forutsetninger'!$C$58+MAXA(0,'1.2 Alternativ B'!F213-30)*'1.4 Øvrige forutsetninger'!$C$59,IF('1.2 Alternativ B'!F213&gt;15,15*'1.4 Øvrige forutsetninger'!$C$57+MAXA(0,'1.2 Alternativ B'!F213-15)*'1.4 Øvrige forutsetninger'!$C$58,'1.2 Alternativ B'!F213*'1.4 Øvrige forutsetninger'!$C$57)))),0)</f>
        <v>0</v>
      </c>
      <c r="F23" s="1">
        <f ca="1">IFERROR(IF('1.2 Alternativ B'!G213&gt;120,15*'1.4 Øvrige forutsetninger'!$C$57+15*'1.4 Øvrige forutsetninger'!$C$58+30*'1.4 Øvrige forutsetninger'!$C$59+60*'1.4 Øvrige forutsetninger'!$C$60+MAXA(0,'1.2 Alternativ B'!G213-120)*'1.4 Øvrige forutsetninger'!$C$61,IF('1.2 Alternativ B'!G213&gt;60,15*'1.4 Øvrige forutsetninger'!$C$57+15*'1.4 Øvrige forutsetninger'!$C$58+30*'1.4 Øvrige forutsetninger'!$C$59+MAXA(0,'1.2 Alternativ B'!G213-60)*'1.4 Øvrige forutsetninger'!$C$60,IF('1.2 Alternativ B'!G213&gt;30,15*'1.4 Øvrige forutsetninger'!$C$57+15*'1.4 Øvrige forutsetninger'!$C$58+MAXA(0,'1.2 Alternativ B'!G213-30)*'1.4 Øvrige forutsetninger'!$C$59,IF('1.2 Alternativ B'!G213&gt;15,15*'1.4 Øvrige forutsetninger'!$C$57+MAXA(0,'1.2 Alternativ B'!G213-15)*'1.4 Øvrige forutsetninger'!$C$58,'1.2 Alternativ B'!G213*'1.4 Øvrige forutsetninger'!$C$57)))),0)</f>
        <v>0</v>
      </c>
      <c r="G23" s="1">
        <f ca="1">IFERROR(IF('1.2 Alternativ B'!H213&gt;120,15*'1.4 Øvrige forutsetninger'!$C$57+15*'1.4 Øvrige forutsetninger'!$C$58+30*'1.4 Øvrige forutsetninger'!$C$59+60*'1.4 Øvrige forutsetninger'!$C$60+MAXA(0,'1.2 Alternativ B'!H213-120)*'1.4 Øvrige forutsetninger'!$C$61,IF('1.2 Alternativ B'!H213&gt;60,15*'1.4 Øvrige forutsetninger'!$C$57+15*'1.4 Øvrige forutsetninger'!$C$58+30*'1.4 Øvrige forutsetninger'!$C$59+MAXA(0,'1.2 Alternativ B'!H213-60)*'1.4 Øvrige forutsetninger'!$C$60,IF('1.2 Alternativ B'!H213&gt;30,15*'1.4 Øvrige forutsetninger'!$C$57+15*'1.4 Øvrige forutsetninger'!$C$58+MAXA(0,'1.2 Alternativ B'!H213-30)*'1.4 Øvrige forutsetninger'!$C$59,IF('1.2 Alternativ B'!H213&gt;15,15*'1.4 Øvrige forutsetninger'!$C$57+MAXA(0,'1.2 Alternativ B'!H213-15)*'1.4 Øvrige forutsetninger'!$C$58,'1.2 Alternativ B'!H213*'1.4 Øvrige forutsetninger'!$C$57)))),0)</f>
        <v>0</v>
      </c>
      <c r="H23" s="1">
        <f ca="1">IFERROR(IF('1.2 Alternativ B'!I213&gt;120,15*'1.4 Øvrige forutsetninger'!$C$57+15*'1.4 Øvrige forutsetninger'!$C$58+30*'1.4 Øvrige forutsetninger'!$C$59+60*'1.4 Øvrige forutsetninger'!$C$60+MAXA(0,'1.2 Alternativ B'!I213-120)*'1.4 Øvrige forutsetninger'!$C$61,IF('1.2 Alternativ B'!I213&gt;60,15*'1.4 Øvrige forutsetninger'!$C$57+15*'1.4 Øvrige forutsetninger'!$C$58+30*'1.4 Øvrige forutsetninger'!$C$59+MAXA(0,'1.2 Alternativ B'!I213-60)*'1.4 Øvrige forutsetninger'!$C$60,IF('1.2 Alternativ B'!I213&gt;30,15*'1.4 Øvrige forutsetninger'!$C$57+15*'1.4 Øvrige forutsetninger'!$C$58+MAXA(0,'1.2 Alternativ B'!I213-30)*'1.4 Øvrige forutsetninger'!$C$59,IF('1.2 Alternativ B'!I213&gt;15,15*'1.4 Øvrige forutsetninger'!$C$57+MAXA(0,'1.2 Alternativ B'!I213-15)*'1.4 Øvrige forutsetninger'!$C$58,'1.2 Alternativ B'!I213*'1.4 Øvrige forutsetninger'!$C$57)))),0)</f>
        <v>0</v>
      </c>
      <c r="I23" s="1">
        <f ca="1">IFERROR(IF('1.2 Alternativ B'!J213&gt;120,15*'1.4 Øvrige forutsetninger'!$C$57+15*'1.4 Øvrige forutsetninger'!$C$58+30*'1.4 Øvrige forutsetninger'!$C$59+60*'1.4 Øvrige forutsetninger'!$C$60+MAXA(0,'1.2 Alternativ B'!J213-120)*'1.4 Øvrige forutsetninger'!$C$61,IF('1.2 Alternativ B'!J213&gt;60,15*'1.4 Øvrige forutsetninger'!$C$57+15*'1.4 Øvrige forutsetninger'!$C$58+30*'1.4 Øvrige forutsetninger'!$C$59+MAXA(0,'1.2 Alternativ B'!J213-60)*'1.4 Øvrige forutsetninger'!$C$60,IF('1.2 Alternativ B'!J213&gt;30,15*'1.4 Øvrige forutsetninger'!$C$57+15*'1.4 Øvrige forutsetninger'!$C$58+MAXA(0,'1.2 Alternativ B'!J213-30)*'1.4 Øvrige forutsetninger'!$C$59,IF('1.2 Alternativ B'!J213&gt;15,15*'1.4 Øvrige forutsetninger'!$C$57+MAXA(0,'1.2 Alternativ B'!J213-15)*'1.4 Øvrige forutsetninger'!$C$58,'1.2 Alternativ B'!J213*'1.4 Øvrige forutsetninger'!$C$57)))),0)</f>
        <v>0</v>
      </c>
      <c r="J23" s="1">
        <f ca="1">IFERROR(IF('1.2 Alternativ B'!K213&gt;120,15*'1.4 Øvrige forutsetninger'!$C$57+15*'1.4 Øvrige forutsetninger'!$C$58+30*'1.4 Øvrige forutsetninger'!$C$59+60*'1.4 Øvrige forutsetninger'!$C$60+MAXA(0,'1.2 Alternativ B'!K213-120)*'1.4 Øvrige forutsetninger'!$C$61,IF('1.2 Alternativ B'!K213&gt;60,15*'1.4 Øvrige forutsetninger'!$C$57+15*'1.4 Øvrige forutsetninger'!$C$58+30*'1.4 Øvrige forutsetninger'!$C$59+MAXA(0,'1.2 Alternativ B'!K213-60)*'1.4 Øvrige forutsetninger'!$C$60,IF('1.2 Alternativ B'!K213&gt;30,15*'1.4 Øvrige forutsetninger'!$C$57+15*'1.4 Øvrige forutsetninger'!$C$58+MAXA(0,'1.2 Alternativ B'!K213-30)*'1.4 Øvrige forutsetninger'!$C$59,IF('1.2 Alternativ B'!K213&gt;15,15*'1.4 Øvrige forutsetninger'!$C$57+MAXA(0,'1.2 Alternativ B'!K213-15)*'1.4 Øvrige forutsetninger'!$C$58,'1.2 Alternativ B'!K213*'1.4 Øvrige forutsetninger'!$C$57)))),0)</f>
        <v>0</v>
      </c>
      <c r="K23" s="1">
        <f ca="1">IFERROR(IF('1.2 Alternativ B'!L213&gt;120,15*'1.4 Øvrige forutsetninger'!$C$57+15*'1.4 Øvrige forutsetninger'!$C$58+30*'1.4 Øvrige forutsetninger'!$C$59+60*'1.4 Øvrige forutsetninger'!$C$60+MAXA(0,'1.2 Alternativ B'!L213-120)*'1.4 Øvrige forutsetninger'!$C$61,IF('1.2 Alternativ B'!L213&gt;60,15*'1.4 Øvrige forutsetninger'!$C$57+15*'1.4 Øvrige forutsetninger'!$C$58+30*'1.4 Øvrige forutsetninger'!$C$59+MAXA(0,'1.2 Alternativ B'!L213-60)*'1.4 Øvrige forutsetninger'!$C$60,IF('1.2 Alternativ B'!L213&gt;30,15*'1.4 Øvrige forutsetninger'!$C$57+15*'1.4 Øvrige forutsetninger'!$C$58+MAXA(0,'1.2 Alternativ B'!L213-30)*'1.4 Øvrige forutsetninger'!$C$59,IF('1.2 Alternativ B'!L213&gt;15,15*'1.4 Øvrige forutsetninger'!$C$57+MAXA(0,'1.2 Alternativ B'!L213-15)*'1.4 Øvrige forutsetninger'!$C$58,'1.2 Alternativ B'!L213*'1.4 Øvrige forutsetninger'!$C$57)))),0)</f>
        <v>0</v>
      </c>
      <c r="L23" s="1">
        <f ca="1">IFERROR(IF('1.2 Alternativ B'!M213&gt;120,15*'1.4 Øvrige forutsetninger'!$C$57+15*'1.4 Øvrige forutsetninger'!$C$58+30*'1.4 Øvrige forutsetninger'!$C$59+60*'1.4 Øvrige forutsetninger'!$C$60+MAXA(0,'1.2 Alternativ B'!M213-120)*'1.4 Øvrige forutsetninger'!$C$61,IF('1.2 Alternativ B'!M213&gt;60,15*'1.4 Øvrige forutsetninger'!$C$57+15*'1.4 Øvrige forutsetninger'!$C$58+30*'1.4 Øvrige forutsetninger'!$C$59+MAXA(0,'1.2 Alternativ B'!M213-60)*'1.4 Øvrige forutsetninger'!$C$60,IF('1.2 Alternativ B'!M213&gt;30,15*'1.4 Øvrige forutsetninger'!$C$57+15*'1.4 Øvrige forutsetninger'!$C$58+MAXA(0,'1.2 Alternativ B'!M213-30)*'1.4 Øvrige forutsetninger'!$C$59,IF('1.2 Alternativ B'!M213&gt;15,15*'1.4 Øvrige forutsetninger'!$C$57+MAXA(0,'1.2 Alternativ B'!M213-15)*'1.4 Øvrige forutsetninger'!$C$58,'1.2 Alternativ B'!M213*'1.4 Øvrige forutsetninger'!$C$57)))),0)</f>
        <v>0</v>
      </c>
      <c r="M23" s="1">
        <f ca="1">IFERROR(IF('1.2 Alternativ B'!N213&gt;120,15*'1.4 Øvrige forutsetninger'!$C$57+15*'1.4 Øvrige forutsetninger'!$C$58+30*'1.4 Øvrige forutsetninger'!$C$59+60*'1.4 Øvrige forutsetninger'!$C$60+MAXA(0,'1.2 Alternativ B'!N213-120)*'1.4 Øvrige forutsetninger'!$C$61,IF('1.2 Alternativ B'!N213&gt;60,15*'1.4 Øvrige forutsetninger'!$C$57+15*'1.4 Øvrige forutsetninger'!$C$58+30*'1.4 Øvrige forutsetninger'!$C$59+MAXA(0,'1.2 Alternativ B'!N213-60)*'1.4 Øvrige forutsetninger'!$C$60,IF('1.2 Alternativ B'!N213&gt;30,15*'1.4 Øvrige forutsetninger'!$C$57+15*'1.4 Øvrige forutsetninger'!$C$58+MAXA(0,'1.2 Alternativ B'!N213-30)*'1.4 Øvrige forutsetninger'!$C$59,IF('1.2 Alternativ B'!N213&gt;15,15*'1.4 Øvrige forutsetninger'!$C$57+MAXA(0,'1.2 Alternativ B'!N213-15)*'1.4 Øvrige forutsetninger'!$C$58,'1.2 Alternativ B'!N213*'1.4 Øvrige forutsetninger'!$C$57)))),0)</f>
        <v>0</v>
      </c>
      <c r="N23" s="1">
        <f ca="1">IFERROR(IF('1.2 Alternativ B'!O213&gt;120,15*'1.4 Øvrige forutsetninger'!$C$57+15*'1.4 Øvrige forutsetninger'!$C$58+30*'1.4 Øvrige forutsetninger'!$C$59+60*'1.4 Øvrige forutsetninger'!$C$60+MAXA(0,'1.2 Alternativ B'!O213-120)*'1.4 Øvrige forutsetninger'!$C$61,IF('1.2 Alternativ B'!O213&gt;60,15*'1.4 Øvrige forutsetninger'!$C$57+15*'1.4 Øvrige forutsetninger'!$C$58+30*'1.4 Øvrige forutsetninger'!$C$59+MAXA(0,'1.2 Alternativ B'!O213-60)*'1.4 Øvrige forutsetninger'!$C$60,IF('1.2 Alternativ B'!O213&gt;30,15*'1.4 Øvrige forutsetninger'!$C$57+15*'1.4 Øvrige forutsetninger'!$C$58+MAXA(0,'1.2 Alternativ B'!O213-30)*'1.4 Øvrige forutsetninger'!$C$59,IF('1.2 Alternativ B'!O213&gt;15,15*'1.4 Øvrige forutsetninger'!$C$57+MAXA(0,'1.2 Alternativ B'!O213-15)*'1.4 Øvrige forutsetninger'!$C$58,'1.2 Alternativ B'!O213*'1.4 Øvrige forutsetninger'!$C$57)))),0)</f>
        <v>0</v>
      </c>
      <c r="O23" s="1">
        <f ca="1">IFERROR(IF('1.2 Alternativ B'!P213&gt;120,15*'1.4 Øvrige forutsetninger'!$C$57+15*'1.4 Øvrige forutsetninger'!$C$58+30*'1.4 Øvrige forutsetninger'!$C$59+60*'1.4 Øvrige forutsetninger'!$C$60+MAXA(0,'1.2 Alternativ B'!P213-120)*'1.4 Øvrige forutsetninger'!$C$61,IF('1.2 Alternativ B'!P213&gt;60,15*'1.4 Øvrige forutsetninger'!$C$57+15*'1.4 Øvrige forutsetninger'!$C$58+30*'1.4 Øvrige forutsetninger'!$C$59+MAXA(0,'1.2 Alternativ B'!P213-60)*'1.4 Øvrige forutsetninger'!$C$60,IF('1.2 Alternativ B'!P213&gt;30,15*'1.4 Øvrige forutsetninger'!$C$57+15*'1.4 Øvrige forutsetninger'!$C$58+MAXA(0,'1.2 Alternativ B'!P213-30)*'1.4 Øvrige forutsetninger'!$C$59,IF('1.2 Alternativ B'!P213&gt;15,15*'1.4 Øvrige forutsetninger'!$C$57+MAXA(0,'1.2 Alternativ B'!P213-15)*'1.4 Øvrige forutsetninger'!$C$58,'1.2 Alternativ B'!P213*'1.4 Øvrige forutsetninger'!$C$57)))),0)</f>
        <v>0</v>
      </c>
      <c r="P23" s="1">
        <f ca="1">IFERROR(IF('1.2 Alternativ B'!Q213&gt;120,15*'1.4 Øvrige forutsetninger'!$C$57+15*'1.4 Øvrige forutsetninger'!$C$58+30*'1.4 Øvrige forutsetninger'!$C$59+60*'1.4 Øvrige forutsetninger'!$C$60+MAXA(0,'1.2 Alternativ B'!Q213-120)*'1.4 Øvrige forutsetninger'!$C$61,IF('1.2 Alternativ B'!Q213&gt;60,15*'1.4 Øvrige forutsetninger'!$C$57+15*'1.4 Øvrige forutsetninger'!$C$58+30*'1.4 Øvrige forutsetninger'!$C$59+MAXA(0,'1.2 Alternativ B'!Q213-60)*'1.4 Øvrige forutsetninger'!$C$60,IF('1.2 Alternativ B'!Q213&gt;30,15*'1.4 Øvrige forutsetninger'!$C$57+15*'1.4 Øvrige forutsetninger'!$C$58+MAXA(0,'1.2 Alternativ B'!Q213-30)*'1.4 Øvrige forutsetninger'!$C$59,IF('1.2 Alternativ B'!Q213&gt;15,15*'1.4 Øvrige forutsetninger'!$C$57+MAXA(0,'1.2 Alternativ B'!Q213-15)*'1.4 Øvrige forutsetninger'!$C$58,'1.2 Alternativ B'!Q213*'1.4 Øvrige forutsetninger'!$C$57)))),0)</f>
        <v>0</v>
      </c>
      <c r="Q23" s="1">
        <f ca="1">IFERROR(IF('1.2 Alternativ B'!R213&gt;120,15*'1.4 Øvrige forutsetninger'!$C$57+15*'1.4 Øvrige forutsetninger'!$C$58+30*'1.4 Øvrige forutsetninger'!$C$59+60*'1.4 Øvrige forutsetninger'!$C$60+MAXA(0,'1.2 Alternativ B'!R213-120)*'1.4 Øvrige forutsetninger'!$C$61,IF('1.2 Alternativ B'!R213&gt;60,15*'1.4 Øvrige forutsetninger'!$C$57+15*'1.4 Øvrige forutsetninger'!$C$58+30*'1.4 Øvrige forutsetninger'!$C$59+MAXA(0,'1.2 Alternativ B'!R213-60)*'1.4 Øvrige forutsetninger'!$C$60,IF('1.2 Alternativ B'!R213&gt;30,15*'1.4 Øvrige forutsetninger'!$C$57+15*'1.4 Øvrige forutsetninger'!$C$58+MAXA(0,'1.2 Alternativ B'!R213-30)*'1.4 Øvrige forutsetninger'!$C$59,IF('1.2 Alternativ B'!R213&gt;15,15*'1.4 Øvrige forutsetninger'!$C$57+MAXA(0,'1.2 Alternativ B'!R213-15)*'1.4 Øvrige forutsetninger'!$C$58,'1.2 Alternativ B'!R213*'1.4 Øvrige forutsetninger'!$C$57)))),0)</f>
        <v>0</v>
      </c>
      <c r="R23" s="1">
        <f ca="1">IFERROR(IF('1.2 Alternativ B'!S213&gt;120,15*'1.4 Øvrige forutsetninger'!$C$57+15*'1.4 Øvrige forutsetninger'!$C$58+30*'1.4 Øvrige forutsetninger'!$C$59+60*'1.4 Øvrige forutsetninger'!$C$60+MAXA(0,'1.2 Alternativ B'!S213-120)*'1.4 Øvrige forutsetninger'!$C$61,IF('1.2 Alternativ B'!S213&gt;60,15*'1.4 Øvrige forutsetninger'!$C$57+15*'1.4 Øvrige forutsetninger'!$C$58+30*'1.4 Øvrige forutsetninger'!$C$59+MAXA(0,'1.2 Alternativ B'!S213-60)*'1.4 Øvrige forutsetninger'!$C$60,IF('1.2 Alternativ B'!S213&gt;30,15*'1.4 Øvrige forutsetninger'!$C$57+15*'1.4 Øvrige forutsetninger'!$C$58+MAXA(0,'1.2 Alternativ B'!S213-30)*'1.4 Øvrige forutsetninger'!$C$59,IF('1.2 Alternativ B'!S213&gt;15,15*'1.4 Øvrige forutsetninger'!$C$57+MAXA(0,'1.2 Alternativ B'!S213-15)*'1.4 Øvrige forutsetninger'!$C$58,'1.2 Alternativ B'!S213*'1.4 Øvrige forutsetninger'!$C$57)))),0)</f>
        <v>0</v>
      </c>
      <c r="S23" s="1">
        <f ca="1">IFERROR(IF('1.2 Alternativ B'!T213&gt;120,15*'1.4 Øvrige forutsetninger'!$C$57+15*'1.4 Øvrige forutsetninger'!$C$58+30*'1.4 Øvrige forutsetninger'!$C$59+60*'1.4 Øvrige forutsetninger'!$C$60+MAXA(0,'1.2 Alternativ B'!T213-120)*'1.4 Øvrige forutsetninger'!$C$61,IF('1.2 Alternativ B'!T213&gt;60,15*'1.4 Øvrige forutsetninger'!$C$57+15*'1.4 Øvrige forutsetninger'!$C$58+30*'1.4 Øvrige forutsetninger'!$C$59+MAXA(0,'1.2 Alternativ B'!T213-60)*'1.4 Øvrige forutsetninger'!$C$60,IF('1.2 Alternativ B'!T213&gt;30,15*'1.4 Øvrige forutsetninger'!$C$57+15*'1.4 Øvrige forutsetninger'!$C$58+MAXA(0,'1.2 Alternativ B'!T213-30)*'1.4 Øvrige forutsetninger'!$C$59,IF('1.2 Alternativ B'!T213&gt;15,15*'1.4 Øvrige forutsetninger'!$C$57+MAXA(0,'1.2 Alternativ B'!T213-15)*'1.4 Øvrige forutsetninger'!$C$58,'1.2 Alternativ B'!T213*'1.4 Øvrige forutsetninger'!$C$57)))),0)</f>
        <v>0</v>
      </c>
      <c r="T23" s="1">
        <f ca="1">IFERROR(IF('1.2 Alternativ B'!U213&gt;120,15*'1.4 Øvrige forutsetninger'!$C$57+15*'1.4 Øvrige forutsetninger'!$C$58+30*'1.4 Øvrige forutsetninger'!$C$59+60*'1.4 Øvrige forutsetninger'!$C$60+MAXA(0,'1.2 Alternativ B'!U213-120)*'1.4 Øvrige forutsetninger'!$C$61,IF('1.2 Alternativ B'!U213&gt;60,15*'1.4 Øvrige forutsetninger'!$C$57+15*'1.4 Øvrige forutsetninger'!$C$58+30*'1.4 Øvrige forutsetninger'!$C$59+MAXA(0,'1.2 Alternativ B'!U213-60)*'1.4 Øvrige forutsetninger'!$C$60,IF('1.2 Alternativ B'!U213&gt;30,15*'1.4 Øvrige forutsetninger'!$C$57+15*'1.4 Øvrige forutsetninger'!$C$58+MAXA(0,'1.2 Alternativ B'!U213-30)*'1.4 Øvrige forutsetninger'!$C$59,IF('1.2 Alternativ B'!U213&gt;15,15*'1.4 Øvrige forutsetninger'!$C$57+MAXA(0,'1.2 Alternativ B'!U213-15)*'1.4 Øvrige forutsetninger'!$C$58,'1.2 Alternativ B'!U213*'1.4 Øvrige forutsetninger'!$C$57)))),0)</f>
        <v>0</v>
      </c>
      <c r="U23" s="1">
        <f ca="1">IFERROR(IF('1.2 Alternativ B'!V213&gt;120,15*'1.4 Øvrige forutsetninger'!$C$57+15*'1.4 Øvrige forutsetninger'!$C$58+30*'1.4 Øvrige forutsetninger'!$C$59+60*'1.4 Øvrige forutsetninger'!$C$60+MAXA(0,'1.2 Alternativ B'!V213-120)*'1.4 Øvrige forutsetninger'!$C$61,IF('1.2 Alternativ B'!V213&gt;60,15*'1.4 Øvrige forutsetninger'!$C$57+15*'1.4 Øvrige forutsetninger'!$C$58+30*'1.4 Øvrige forutsetninger'!$C$59+MAXA(0,'1.2 Alternativ B'!V213-60)*'1.4 Øvrige forutsetninger'!$C$60,IF('1.2 Alternativ B'!V213&gt;30,15*'1.4 Øvrige forutsetninger'!$C$57+15*'1.4 Øvrige forutsetninger'!$C$58+MAXA(0,'1.2 Alternativ B'!V213-30)*'1.4 Øvrige forutsetninger'!$C$59,IF('1.2 Alternativ B'!V213&gt;15,15*'1.4 Øvrige forutsetninger'!$C$57+MAXA(0,'1.2 Alternativ B'!V213-15)*'1.4 Øvrige forutsetninger'!$C$58,'1.2 Alternativ B'!V213*'1.4 Øvrige forutsetninger'!$C$57)))),0)</f>
        <v>0</v>
      </c>
      <c r="V23" s="1">
        <f ca="1">IFERROR(IF('1.2 Alternativ B'!W213&gt;120,15*'1.4 Øvrige forutsetninger'!$C$57+15*'1.4 Øvrige forutsetninger'!$C$58+30*'1.4 Øvrige forutsetninger'!$C$59+60*'1.4 Øvrige forutsetninger'!$C$60+MAXA(0,'1.2 Alternativ B'!W213-120)*'1.4 Øvrige forutsetninger'!$C$61,IF('1.2 Alternativ B'!W213&gt;60,15*'1.4 Øvrige forutsetninger'!$C$57+15*'1.4 Øvrige forutsetninger'!$C$58+30*'1.4 Øvrige forutsetninger'!$C$59+MAXA(0,'1.2 Alternativ B'!W213-60)*'1.4 Øvrige forutsetninger'!$C$60,IF('1.2 Alternativ B'!W213&gt;30,15*'1.4 Øvrige forutsetninger'!$C$57+15*'1.4 Øvrige forutsetninger'!$C$58+MAXA(0,'1.2 Alternativ B'!W213-30)*'1.4 Øvrige forutsetninger'!$C$59,IF('1.2 Alternativ B'!W213&gt;15,15*'1.4 Øvrige forutsetninger'!$C$57+MAXA(0,'1.2 Alternativ B'!W213-15)*'1.4 Øvrige forutsetninger'!$C$58,'1.2 Alternativ B'!W213*'1.4 Øvrige forutsetninger'!$C$57)))),0)</f>
        <v>0</v>
      </c>
      <c r="W23" s="1">
        <f ca="1">IFERROR(IF('1.2 Alternativ B'!X213&gt;120,15*'1.4 Øvrige forutsetninger'!$C$57+15*'1.4 Øvrige forutsetninger'!$C$58+30*'1.4 Øvrige forutsetninger'!$C$59+60*'1.4 Øvrige forutsetninger'!$C$60+MAXA(0,'1.2 Alternativ B'!X213-120)*'1.4 Øvrige forutsetninger'!$C$61,IF('1.2 Alternativ B'!X213&gt;60,15*'1.4 Øvrige forutsetninger'!$C$57+15*'1.4 Øvrige forutsetninger'!$C$58+30*'1.4 Øvrige forutsetninger'!$C$59+MAXA(0,'1.2 Alternativ B'!X213-60)*'1.4 Øvrige forutsetninger'!$C$60,IF('1.2 Alternativ B'!X213&gt;30,15*'1.4 Øvrige forutsetninger'!$C$57+15*'1.4 Øvrige forutsetninger'!$C$58+MAXA(0,'1.2 Alternativ B'!X213-30)*'1.4 Øvrige forutsetninger'!$C$59,IF('1.2 Alternativ B'!X213&gt;15,15*'1.4 Øvrige forutsetninger'!$C$57+MAXA(0,'1.2 Alternativ B'!X213-15)*'1.4 Øvrige forutsetninger'!$C$58,'1.2 Alternativ B'!X213*'1.4 Øvrige forutsetninger'!$C$57)))),0)</f>
        <v>0</v>
      </c>
      <c r="X23" s="1">
        <f ca="1">IFERROR(IF('1.2 Alternativ B'!Y213&gt;120,15*'1.4 Øvrige forutsetninger'!$C$57+15*'1.4 Øvrige forutsetninger'!$C$58+30*'1.4 Øvrige forutsetninger'!$C$59+60*'1.4 Øvrige forutsetninger'!$C$60+MAXA(0,'1.2 Alternativ B'!Y213-120)*'1.4 Øvrige forutsetninger'!$C$61,IF('1.2 Alternativ B'!Y213&gt;60,15*'1.4 Øvrige forutsetninger'!$C$57+15*'1.4 Øvrige forutsetninger'!$C$58+30*'1.4 Øvrige forutsetninger'!$C$59+MAXA(0,'1.2 Alternativ B'!Y213-60)*'1.4 Øvrige forutsetninger'!$C$60,IF('1.2 Alternativ B'!Y213&gt;30,15*'1.4 Øvrige forutsetninger'!$C$57+15*'1.4 Øvrige forutsetninger'!$C$58+MAXA(0,'1.2 Alternativ B'!Y213-30)*'1.4 Øvrige forutsetninger'!$C$59,IF('1.2 Alternativ B'!Y213&gt;15,15*'1.4 Øvrige forutsetninger'!$C$57+MAXA(0,'1.2 Alternativ B'!Y213-15)*'1.4 Øvrige forutsetninger'!$C$58,'1.2 Alternativ B'!Y213*'1.4 Øvrige forutsetninger'!$C$57)))),0)</f>
        <v>0</v>
      </c>
      <c r="Y23" s="1">
        <f ca="1">IFERROR(IF('1.2 Alternativ B'!Z213&gt;120,15*'1.4 Øvrige forutsetninger'!$C$57+15*'1.4 Øvrige forutsetninger'!$C$58+30*'1.4 Øvrige forutsetninger'!$C$59+60*'1.4 Øvrige forutsetninger'!$C$60+MAXA(0,'1.2 Alternativ B'!Z213-120)*'1.4 Øvrige forutsetninger'!$C$61,IF('1.2 Alternativ B'!Z213&gt;60,15*'1.4 Øvrige forutsetninger'!$C$57+15*'1.4 Øvrige forutsetninger'!$C$58+30*'1.4 Øvrige forutsetninger'!$C$59+MAXA(0,'1.2 Alternativ B'!Z213-60)*'1.4 Øvrige forutsetninger'!$C$60,IF('1.2 Alternativ B'!Z213&gt;30,15*'1.4 Øvrige forutsetninger'!$C$57+15*'1.4 Øvrige forutsetninger'!$C$58+MAXA(0,'1.2 Alternativ B'!Z213-30)*'1.4 Øvrige forutsetninger'!$C$59,IF('1.2 Alternativ B'!Z213&gt;15,15*'1.4 Øvrige forutsetninger'!$C$57+MAXA(0,'1.2 Alternativ B'!Z213-15)*'1.4 Øvrige forutsetninger'!$C$58,'1.2 Alternativ B'!Z213*'1.4 Øvrige forutsetninger'!$C$57)))),0)</f>
        <v>0</v>
      </c>
      <c r="Z23" s="1">
        <f ca="1">IFERROR(IF('1.2 Alternativ B'!AA213&gt;120,15*'1.4 Øvrige forutsetninger'!$C$57+15*'1.4 Øvrige forutsetninger'!$C$58+30*'1.4 Øvrige forutsetninger'!$C$59+60*'1.4 Øvrige forutsetninger'!$C$60+MAXA(0,'1.2 Alternativ B'!AA213-120)*'1.4 Øvrige forutsetninger'!$C$61,IF('1.2 Alternativ B'!AA213&gt;60,15*'1.4 Øvrige forutsetninger'!$C$57+15*'1.4 Øvrige forutsetninger'!$C$58+30*'1.4 Øvrige forutsetninger'!$C$59+MAXA(0,'1.2 Alternativ B'!AA213-60)*'1.4 Øvrige forutsetninger'!$C$60,IF('1.2 Alternativ B'!AA213&gt;30,15*'1.4 Øvrige forutsetninger'!$C$57+15*'1.4 Øvrige forutsetninger'!$C$58+MAXA(0,'1.2 Alternativ B'!AA213-30)*'1.4 Øvrige forutsetninger'!$C$59,IF('1.2 Alternativ B'!AA213&gt;15,15*'1.4 Øvrige forutsetninger'!$C$57+MAXA(0,'1.2 Alternativ B'!AA213-15)*'1.4 Øvrige forutsetninger'!$C$58,'1.2 Alternativ B'!AA213*'1.4 Øvrige forutsetninger'!$C$57)))),0)</f>
        <v>0</v>
      </c>
      <c r="AA23" s="1">
        <f ca="1">IFERROR(IF('1.2 Alternativ B'!AB213&gt;120,15*'1.4 Øvrige forutsetninger'!$C$57+15*'1.4 Øvrige forutsetninger'!$C$58+30*'1.4 Øvrige forutsetninger'!$C$59+60*'1.4 Øvrige forutsetninger'!$C$60+MAXA(0,'1.2 Alternativ B'!AB213-120)*'1.4 Øvrige forutsetninger'!$C$61,IF('1.2 Alternativ B'!AB213&gt;60,15*'1.4 Øvrige forutsetninger'!$C$57+15*'1.4 Øvrige forutsetninger'!$C$58+30*'1.4 Øvrige forutsetninger'!$C$59+MAXA(0,'1.2 Alternativ B'!AB213-60)*'1.4 Øvrige forutsetninger'!$C$60,IF('1.2 Alternativ B'!AB213&gt;30,15*'1.4 Øvrige forutsetninger'!$C$57+15*'1.4 Øvrige forutsetninger'!$C$58+MAXA(0,'1.2 Alternativ B'!AB213-30)*'1.4 Øvrige forutsetninger'!$C$59,IF('1.2 Alternativ B'!AB213&gt;15,15*'1.4 Øvrige forutsetninger'!$C$57+MAXA(0,'1.2 Alternativ B'!AB213-15)*'1.4 Øvrige forutsetninger'!$C$58,'1.2 Alternativ B'!AB213*'1.4 Øvrige forutsetninger'!$C$57)))),0)</f>
        <v>0</v>
      </c>
      <c r="AB23" s="1">
        <f ca="1">IFERROR(IF('1.2 Alternativ B'!AC213&gt;120,15*'1.4 Øvrige forutsetninger'!$C$57+15*'1.4 Øvrige forutsetninger'!$C$58+30*'1.4 Øvrige forutsetninger'!$C$59+60*'1.4 Øvrige forutsetninger'!$C$60+MAXA(0,'1.2 Alternativ B'!AC213-120)*'1.4 Øvrige forutsetninger'!$C$61,IF('1.2 Alternativ B'!AC213&gt;60,15*'1.4 Øvrige forutsetninger'!$C$57+15*'1.4 Øvrige forutsetninger'!$C$58+30*'1.4 Øvrige forutsetninger'!$C$59+MAXA(0,'1.2 Alternativ B'!AC213-60)*'1.4 Øvrige forutsetninger'!$C$60,IF('1.2 Alternativ B'!AC213&gt;30,15*'1.4 Øvrige forutsetninger'!$C$57+15*'1.4 Øvrige forutsetninger'!$C$58+MAXA(0,'1.2 Alternativ B'!AC213-30)*'1.4 Øvrige forutsetninger'!$C$59,IF('1.2 Alternativ B'!AC213&gt;15,15*'1.4 Øvrige forutsetninger'!$C$57+MAXA(0,'1.2 Alternativ B'!AC213-15)*'1.4 Øvrige forutsetninger'!$C$58,'1.2 Alternativ B'!AC213*'1.4 Øvrige forutsetninger'!$C$57)))),0)</f>
        <v>0</v>
      </c>
      <c r="AC23" s="1">
        <f ca="1">IFERROR(IF('1.2 Alternativ B'!AD213&gt;120,15*'1.4 Øvrige forutsetninger'!$C$57+15*'1.4 Øvrige forutsetninger'!$C$58+30*'1.4 Øvrige forutsetninger'!$C$59+60*'1.4 Øvrige forutsetninger'!$C$60+MAXA(0,'1.2 Alternativ B'!AD213-120)*'1.4 Øvrige forutsetninger'!$C$61,IF('1.2 Alternativ B'!AD213&gt;60,15*'1.4 Øvrige forutsetninger'!$C$57+15*'1.4 Øvrige forutsetninger'!$C$58+30*'1.4 Øvrige forutsetninger'!$C$59+MAXA(0,'1.2 Alternativ B'!AD213-60)*'1.4 Øvrige forutsetninger'!$C$60,IF('1.2 Alternativ B'!AD213&gt;30,15*'1.4 Øvrige forutsetninger'!$C$57+15*'1.4 Øvrige forutsetninger'!$C$58+MAXA(0,'1.2 Alternativ B'!AD213-30)*'1.4 Øvrige forutsetninger'!$C$59,IF('1.2 Alternativ B'!AD213&gt;15,15*'1.4 Øvrige forutsetninger'!$C$57+MAXA(0,'1.2 Alternativ B'!AD213-15)*'1.4 Øvrige forutsetninger'!$C$58,'1.2 Alternativ B'!AD213*'1.4 Øvrige forutsetninger'!$C$57)))),0)</f>
        <v>0</v>
      </c>
      <c r="AD23" s="1">
        <f ca="1">IFERROR(IF('1.2 Alternativ B'!AE213&gt;120,15*'1.4 Øvrige forutsetninger'!$C$57+15*'1.4 Øvrige forutsetninger'!$C$58+30*'1.4 Øvrige forutsetninger'!$C$59+60*'1.4 Øvrige forutsetninger'!$C$60+MAXA(0,'1.2 Alternativ B'!AE213-120)*'1.4 Øvrige forutsetninger'!$C$61,IF('1.2 Alternativ B'!AE213&gt;60,15*'1.4 Øvrige forutsetninger'!$C$57+15*'1.4 Øvrige forutsetninger'!$C$58+30*'1.4 Øvrige forutsetninger'!$C$59+MAXA(0,'1.2 Alternativ B'!AE213-60)*'1.4 Øvrige forutsetninger'!$C$60,IF('1.2 Alternativ B'!AE213&gt;30,15*'1.4 Øvrige forutsetninger'!$C$57+15*'1.4 Øvrige forutsetninger'!$C$58+MAXA(0,'1.2 Alternativ B'!AE213-30)*'1.4 Øvrige forutsetninger'!$C$59,IF('1.2 Alternativ B'!AE213&gt;15,15*'1.4 Øvrige forutsetninger'!$C$57+MAXA(0,'1.2 Alternativ B'!AE213-15)*'1.4 Øvrige forutsetninger'!$C$58,'1.2 Alternativ B'!AE213*'1.4 Øvrige forutsetninger'!$C$57)))),0)</f>
        <v>0</v>
      </c>
      <c r="AE23" s="1">
        <f ca="1">IFERROR(IF('1.2 Alternativ B'!AF213&gt;120,15*'1.4 Øvrige forutsetninger'!$C$57+15*'1.4 Øvrige forutsetninger'!$C$58+30*'1.4 Øvrige forutsetninger'!$C$59+60*'1.4 Øvrige forutsetninger'!$C$60+MAXA(0,'1.2 Alternativ B'!AF213-120)*'1.4 Øvrige forutsetninger'!$C$61,IF('1.2 Alternativ B'!AF213&gt;60,15*'1.4 Øvrige forutsetninger'!$C$57+15*'1.4 Øvrige forutsetninger'!$C$58+30*'1.4 Øvrige forutsetninger'!$C$59+MAXA(0,'1.2 Alternativ B'!AF213-60)*'1.4 Øvrige forutsetninger'!$C$60,IF('1.2 Alternativ B'!AF213&gt;30,15*'1.4 Øvrige forutsetninger'!$C$57+15*'1.4 Øvrige forutsetninger'!$C$58+MAXA(0,'1.2 Alternativ B'!AF213-30)*'1.4 Øvrige forutsetninger'!$C$59,IF('1.2 Alternativ B'!AF213&gt;15,15*'1.4 Øvrige forutsetninger'!$C$57+MAXA(0,'1.2 Alternativ B'!AF213-15)*'1.4 Øvrige forutsetninger'!$C$58,'1.2 Alternativ B'!AF213*'1.4 Øvrige forutsetninger'!$C$57)))),0)</f>
        <v>0</v>
      </c>
      <c r="AF23" s="1">
        <f ca="1">IFERROR(IF('1.2 Alternativ B'!AG213&gt;120,15*'1.4 Øvrige forutsetninger'!$C$57+15*'1.4 Øvrige forutsetninger'!$C$58+30*'1.4 Øvrige forutsetninger'!$C$59+60*'1.4 Øvrige forutsetninger'!$C$60+MAXA(0,'1.2 Alternativ B'!AG213-120)*'1.4 Øvrige forutsetninger'!$C$61,IF('1.2 Alternativ B'!AG213&gt;60,15*'1.4 Øvrige forutsetninger'!$C$57+15*'1.4 Øvrige forutsetninger'!$C$58+30*'1.4 Øvrige forutsetninger'!$C$59+MAXA(0,'1.2 Alternativ B'!AG213-60)*'1.4 Øvrige forutsetninger'!$C$60,IF('1.2 Alternativ B'!AG213&gt;30,15*'1.4 Øvrige forutsetninger'!$C$57+15*'1.4 Øvrige forutsetninger'!$C$58+MAXA(0,'1.2 Alternativ B'!AG213-30)*'1.4 Øvrige forutsetninger'!$C$59,IF('1.2 Alternativ B'!AG213&gt;15,15*'1.4 Øvrige forutsetninger'!$C$57+MAXA(0,'1.2 Alternativ B'!AG213-15)*'1.4 Øvrige forutsetninger'!$C$58,'1.2 Alternativ B'!AG213*'1.4 Øvrige forutsetninger'!$C$57)))),0)</f>
        <v>0</v>
      </c>
    </row>
    <row r="24" spans="2:32" x14ac:dyDescent="0.2">
      <c r="B24" s="1" t="str">
        <f ca="1">IF(OFFSET('1.2 Alternativ B'!$E$19,0,ROW()-ROW($B$12))&gt;0,OFFSET('1.2 Alternativ B'!$E$19,0,ROW()-ROW($B$12)),"")</f>
        <v/>
      </c>
      <c r="C24" s="1">
        <f ca="1">IFERROR(IF('1.2 Alternativ B'!D214&gt;120,15*'1.4 Øvrige forutsetninger'!$C$57+15*'1.4 Øvrige forutsetninger'!$C$58+30*'1.4 Øvrige forutsetninger'!$C$59+60*'1.4 Øvrige forutsetninger'!$C$60+MAXA(0,'1.2 Alternativ B'!D214-120)*'1.4 Øvrige forutsetninger'!$C$61,IF('1.2 Alternativ B'!D214&gt;60,15*'1.4 Øvrige forutsetninger'!$C$57+15*'1.4 Øvrige forutsetninger'!$C$58+30*'1.4 Øvrige forutsetninger'!$C$59+MAXA(0,'1.2 Alternativ B'!D214-60)*'1.4 Øvrige forutsetninger'!$C$60,IF('1.2 Alternativ B'!D214&gt;30,15*'1.4 Øvrige forutsetninger'!$C$57+15*'1.4 Øvrige forutsetninger'!$C$58+MAXA(0,'1.2 Alternativ B'!D214-30)*'1.4 Øvrige forutsetninger'!$C$59,IF('1.2 Alternativ B'!D214&gt;15,15*'1.4 Øvrige forutsetninger'!$C$57+MAXA(0,'1.2 Alternativ B'!D214-15)*'1.4 Øvrige forutsetninger'!$C$58,'1.2 Alternativ B'!D214*'1.4 Øvrige forutsetninger'!$C$57)))),0)</f>
        <v>0</v>
      </c>
      <c r="D24" s="1">
        <f ca="1">IFERROR(IF('1.2 Alternativ B'!E214&gt;120,15*'1.4 Øvrige forutsetninger'!$C$57+15*'1.4 Øvrige forutsetninger'!$C$58+30*'1.4 Øvrige forutsetninger'!$C$59+60*'1.4 Øvrige forutsetninger'!$C$60+MAXA(0,'1.2 Alternativ B'!E214-120)*'1.4 Øvrige forutsetninger'!$C$61,IF('1.2 Alternativ B'!E214&gt;60,15*'1.4 Øvrige forutsetninger'!$C$57+15*'1.4 Øvrige forutsetninger'!$C$58+30*'1.4 Øvrige forutsetninger'!$C$59+MAXA(0,'1.2 Alternativ B'!E214-60)*'1.4 Øvrige forutsetninger'!$C$60,IF('1.2 Alternativ B'!E214&gt;30,15*'1.4 Øvrige forutsetninger'!$C$57+15*'1.4 Øvrige forutsetninger'!$C$58+MAXA(0,'1.2 Alternativ B'!E214-30)*'1.4 Øvrige forutsetninger'!$C$59,IF('1.2 Alternativ B'!E214&gt;15,15*'1.4 Øvrige forutsetninger'!$C$57+MAXA(0,'1.2 Alternativ B'!E214-15)*'1.4 Øvrige forutsetninger'!$C$58,'1.2 Alternativ B'!E214*'1.4 Øvrige forutsetninger'!$C$57)))),0)</f>
        <v>0</v>
      </c>
      <c r="E24" s="1">
        <f ca="1">IFERROR(IF('1.2 Alternativ B'!F214&gt;120,15*'1.4 Øvrige forutsetninger'!$C$57+15*'1.4 Øvrige forutsetninger'!$C$58+30*'1.4 Øvrige forutsetninger'!$C$59+60*'1.4 Øvrige forutsetninger'!$C$60+MAXA(0,'1.2 Alternativ B'!F214-120)*'1.4 Øvrige forutsetninger'!$C$61,IF('1.2 Alternativ B'!F214&gt;60,15*'1.4 Øvrige forutsetninger'!$C$57+15*'1.4 Øvrige forutsetninger'!$C$58+30*'1.4 Øvrige forutsetninger'!$C$59+MAXA(0,'1.2 Alternativ B'!F214-60)*'1.4 Øvrige forutsetninger'!$C$60,IF('1.2 Alternativ B'!F214&gt;30,15*'1.4 Øvrige forutsetninger'!$C$57+15*'1.4 Øvrige forutsetninger'!$C$58+MAXA(0,'1.2 Alternativ B'!F214-30)*'1.4 Øvrige forutsetninger'!$C$59,IF('1.2 Alternativ B'!F214&gt;15,15*'1.4 Øvrige forutsetninger'!$C$57+MAXA(0,'1.2 Alternativ B'!F214-15)*'1.4 Øvrige forutsetninger'!$C$58,'1.2 Alternativ B'!F214*'1.4 Øvrige forutsetninger'!$C$57)))),0)</f>
        <v>0</v>
      </c>
      <c r="F24" s="1">
        <f ca="1">IFERROR(IF('1.2 Alternativ B'!G214&gt;120,15*'1.4 Øvrige forutsetninger'!$C$57+15*'1.4 Øvrige forutsetninger'!$C$58+30*'1.4 Øvrige forutsetninger'!$C$59+60*'1.4 Øvrige forutsetninger'!$C$60+MAXA(0,'1.2 Alternativ B'!G214-120)*'1.4 Øvrige forutsetninger'!$C$61,IF('1.2 Alternativ B'!G214&gt;60,15*'1.4 Øvrige forutsetninger'!$C$57+15*'1.4 Øvrige forutsetninger'!$C$58+30*'1.4 Øvrige forutsetninger'!$C$59+MAXA(0,'1.2 Alternativ B'!G214-60)*'1.4 Øvrige forutsetninger'!$C$60,IF('1.2 Alternativ B'!G214&gt;30,15*'1.4 Øvrige forutsetninger'!$C$57+15*'1.4 Øvrige forutsetninger'!$C$58+MAXA(0,'1.2 Alternativ B'!G214-30)*'1.4 Øvrige forutsetninger'!$C$59,IF('1.2 Alternativ B'!G214&gt;15,15*'1.4 Øvrige forutsetninger'!$C$57+MAXA(0,'1.2 Alternativ B'!G214-15)*'1.4 Øvrige forutsetninger'!$C$58,'1.2 Alternativ B'!G214*'1.4 Øvrige forutsetninger'!$C$57)))),0)</f>
        <v>0</v>
      </c>
      <c r="G24" s="1">
        <f ca="1">IFERROR(IF('1.2 Alternativ B'!H214&gt;120,15*'1.4 Øvrige forutsetninger'!$C$57+15*'1.4 Øvrige forutsetninger'!$C$58+30*'1.4 Øvrige forutsetninger'!$C$59+60*'1.4 Øvrige forutsetninger'!$C$60+MAXA(0,'1.2 Alternativ B'!H214-120)*'1.4 Øvrige forutsetninger'!$C$61,IF('1.2 Alternativ B'!H214&gt;60,15*'1.4 Øvrige forutsetninger'!$C$57+15*'1.4 Øvrige forutsetninger'!$C$58+30*'1.4 Øvrige forutsetninger'!$C$59+MAXA(0,'1.2 Alternativ B'!H214-60)*'1.4 Øvrige forutsetninger'!$C$60,IF('1.2 Alternativ B'!H214&gt;30,15*'1.4 Øvrige forutsetninger'!$C$57+15*'1.4 Øvrige forutsetninger'!$C$58+MAXA(0,'1.2 Alternativ B'!H214-30)*'1.4 Øvrige forutsetninger'!$C$59,IF('1.2 Alternativ B'!H214&gt;15,15*'1.4 Øvrige forutsetninger'!$C$57+MAXA(0,'1.2 Alternativ B'!H214-15)*'1.4 Øvrige forutsetninger'!$C$58,'1.2 Alternativ B'!H214*'1.4 Øvrige forutsetninger'!$C$57)))),0)</f>
        <v>0</v>
      </c>
      <c r="H24" s="1">
        <f ca="1">IFERROR(IF('1.2 Alternativ B'!I214&gt;120,15*'1.4 Øvrige forutsetninger'!$C$57+15*'1.4 Øvrige forutsetninger'!$C$58+30*'1.4 Øvrige forutsetninger'!$C$59+60*'1.4 Øvrige forutsetninger'!$C$60+MAXA(0,'1.2 Alternativ B'!I214-120)*'1.4 Øvrige forutsetninger'!$C$61,IF('1.2 Alternativ B'!I214&gt;60,15*'1.4 Øvrige forutsetninger'!$C$57+15*'1.4 Øvrige forutsetninger'!$C$58+30*'1.4 Øvrige forutsetninger'!$C$59+MAXA(0,'1.2 Alternativ B'!I214-60)*'1.4 Øvrige forutsetninger'!$C$60,IF('1.2 Alternativ B'!I214&gt;30,15*'1.4 Øvrige forutsetninger'!$C$57+15*'1.4 Øvrige forutsetninger'!$C$58+MAXA(0,'1.2 Alternativ B'!I214-30)*'1.4 Øvrige forutsetninger'!$C$59,IF('1.2 Alternativ B'!I214&gt;15,15*'1.4 Øvrige forutsetninger'!$C$57+MAXA(0,'1.2 Alternativ B'!I214-15)*'1.4 Øvrige forutsetninger'!$C$58,'1.2 Alternativ B'!I214*'1.4 Øvrige forutsetninger'!$C$57)))),0)</f>
        <v>0</v>
      </c>
      <c r="I24" s="1">
        <f ca="1">IFERROR(IF('1.2 Alternativ B'!J214&gt;120,15*'1.4 Øvrige forutsetninger'!$C$57+15*'1.4 Øvrige forutsetninger'!$C$58+30*'1.4 Øvrige forutsetninger'!$C$59+60*'1.4 Øvrige forutsetninger'!$C$60+MAXA(0,'1.2 Alternativ B'!J214-120)*'1.4 Øvrige forutsetninger'!$C$61,IF('1.2 Alternativ B'!J214&gt;60,15*'1.4 Øvrige forutsetninger'!$C$57+15*'1.4 Øvrige forutsetninger'!$C$58+30*'1.4 Øvrige forutsetninger'!$C$59+MAXA(0,'1.2 Alternativ B'!J214-60)*'1.4 Øvrige forutsetninger'!$C$60,IF('1.2 Alternativ B'!J214&gt;30,15*'1.4 Øvrige forutsetninger'!$C$57+15*'1.4 Øvrige forutsetninger'!$C$58+MAXA(0,'1.2 Alternativ B'!J214-30)*'1.4 Øvrige forutsetninger'!$C$59,IF('1.2 Alternativ B'!J214&gt;15,15*'1.4 Øvrige forutsetninger'!$C$57+MAXA(0,'1.2 Alternativ B'!J214-15)*'1.4 Øvrige forutsetninger'!$C$58,'1.2 Alternativ B'!J214*'1.4 Øvrige forutsetninger'!$C$57)))),0)</f>
        <v>0</v>
      </c>
      <c r="J24" s="1">
        <f ca="1">IFERROR(IF('1.2 Alternativ B'!K214&gt;120,15*'1.4 Øvrige forutsetninger'!$C$57+15*'1.4 Øvrige forutsetninger'!$C$58+30*'1.4 Øvrige forutsetninger'!$C$59+60*'1.4 Øvrige forutsetninger'!$C$60+MAXA(0,'1.2 Alternativ B'!K214-120)*'1.4 Øvrige forutsetninger'!$C$61,IF('1.2 Alternativ B'!K214&gt;60,15*'1.4 Øvrige forutsetninger'!$C$57+15*'1.4 Øvrige forutsetninger'!$C$58+30*'1.4 Øvrige forutsetninger'!$C$59+MAXA(0,'1.2 Alternativ B'!K214-60)*'1.4 Øvrige forutsetninger'!$C$60,IF('1.2 Alternativ B'!K214&gt;30,15*'1.4 Øvrige forutsetninger'!$C$57+15*'1.4 Øvrige forutsetninger'!$C$58+MAXA(0,'1.2 Alternativ B'!K214-30)*'1.4 Øvrige forutsetninger'!$C$59,IF('1.2 Alternativ B'!K214&gt;15,15*'1.4 Øvrige forutsetninger'!$C$57+MAXA(0,'1.2 Alternativ B'!K214-15)*'1.4 Øvrige forutsetninger'!$C$58,'1.2 Alternativ B'!K214*'1.4 Øvrige forutsetninger'!$C$57)))),0)</f>
        <v>0</v>
      </c>
      <c r="K24" s="1">
        <f ca="1">IFERROR(IF('1.2 Alternativ B'!L214&gt;120,15*'1.4 Øvrige forutsetninger'!$C$57+15*'1.4 Øvrige forutsetninger'!$C$58+30*'1.4 Øvrige forutsetninger'!$C$59+60*'1.4 Øvrige forutsetninger'!$C$60+MAXA(0,'1.2 Alternativ B'!L214-120)*'1.4 Øvrige forutsetninger'!$C$61,IF('1.2 Alternativ B'!L214&gt;60,15*'1.4 Øvrige forutsetninger'!$C$57+15*'1.4 Øvrige forutsetninger'!$C$58+30*'1.4 Øvrige forutsetninger'!$C$59+MAXA(0,'1.2 Alternativ B'!L214-60)*'1.4 Øvrige forutsetninger'!$C$60,IF('1.2 Alternativ B'!L214&gt;30,15*'1.4 Øvrige forutsetninger'!$C$57+15*'1.4 Øvrige forutsetninger'!$C$58+MAXA(0,'1.2 Alternativ B'!L214-30)*'1.4 Øvrige forutsetninger'!$C$59,IF('1.2 Alternativ B'!L214&gt;15,15*'1.4 Øvrige forutsetninger'!$C$57+MAXA(0,'1.2 Alternativ B'!L214-15)*'1.4 Øvrige forutsetninger'!$C$58,'1.2 Alternativ B'!L214*'1.4 Øvrige forutsetninger'!$C$57)))),0)</f>
        <v>0</v>
      </c>
      <c r="L24" s="1">
        <f ca="1">IFERROR(IF('1.2 Alternativ B'!M214&gt;120,15*'1.4 Øvrige forutsetninger'!$C$57+15*'1.4 Øvrige forutsetninger'!$C$58+30*'1.4 Øvrige forutsetninger'!$C$59+60*'1.4 Øvrige forutsetninger'!$C$60+MAXA(0,'1.2 Alternativ B'!M214-120)*'1.4 Øvrige forutsetninger'!$C$61,IF('1.2 Alternativ B'!M214&gt;60,15*'1.4 Øvrige forutsetninger'!$C$57+15*'1.4 Øvrige forutsetninger'!$C$58+30*'1.4 Øvrige forutsetninger'!$C$59+MAXA(0,'1.2 Alternativ B'!M214-60)*'1.4 Øvrige forutsetninger'!$C$60,IF('1.2 Alternativ B'!M214&gt;30,15*'1.4 Øvrige forutsetninger'!$C$57+15*'1.4 Øvrige forutsetninger'!$C$58+MAXA(0,'1.2 Alternativ B'!M214-30)*'1.4 Øvrige forutsetninger'!$C$59,IF('1.2 Alternativ B'!M214&gt;15,15*'1.4 Øvrige forutsetninger'!$C$57+MAXA(0,'1.2 Alternativ B'!M214-15)*'1.4 Øvrige forutsetninger'!$C$58,'1.2 Alternativ B'!M214*'1.4 Øvrige forutsetninger'!$C$57)))),0)</f>
        <v>0</v>
      </c>
      <c r="M24" s="1">
        <f ca="1">IFERROR(IF('1.2 Alternativ B'!N214&gt;120,15*'1.4 Øvrige forutsetninger'!$C$57+15*'1.4 Øvrige forutsetninger'!$C$58+30*'1.4 Øvrige forutsetninger'!$C$59+60*'1.4 Øvrige forutsetninger'!$C$60+MAXA(0,'1.2 Alternativ B'!N214-120)*'1.4 Øvrige forutsetninger'!$C$61,IF('1.2 Alternativ B'!N214&gt;60,15*'1.4 Øvrige forutsetninger'!$C$57+15*'1.4 Øvrige forutsetninger'!$C$58+30*'1.4 Øvrige forutsetninger'!$C$59+MAXA(0,'1.2 Alternativ B'!N214-60)*'1.4 Øvrige forutsetninger'!$C$60,IF('1.2 Alternativ B'!N214&gt;30,15*'1.4 Øvrige forutsetninger'!$C$57+15*'1.4 Øvrige forutsetninger'!$C$58+MAXA(0,'1.2 Alternativ B'!N214-30)*'1.4 Øvrige forutsetninger'!$C$59,IF('1.2 Alternativ B'!N214&gt;15,15*'1.4 Øvrige forutsetninger'!$C$57+MAXA(0,'1.2 Alternativ B'!N214-15)*'1.4 Øvrige forutsetninger'!$C$58,'1.2 Alternativ B'!N214*'1.4 Øvrige forutsetninger'!$C$57)))),0)</f>
        <v>0</v>
      </c>
      <c r="N24" s="1">
        <f ca="1">IFERROR(IF('1.2 Alternativ B'!O214&gt;120,15*'1.4 Øvrige forutsetninger'!$C$57+15*'1.4 Øvrige forutsetninger'!$C$58+30*'1.4 Øvrige forutsetninger'!$C$59+60*'1.4 Øvrige forutsetninger'!$C$60+MAXA(0,'1.2 Alternativ B'!O214-120)*'1.4 Øvrige forutsetninger'!$C$61,IF('1.2 Alternativ B'!O214&gt;60,15*'1.4 Øvrige forutsetninger'!$C$57+15*'1.4 Øvrige forutsetninger'!$C$58+30*'1.4 Øvrige forutsetninger'!$C$59+MAXA(0,'1.2 Alternativ B'!O214-60)*'1.4 Øvrige forutsetninger'!$C$60,IF('1.2 Alternativ B'!O214&gt;30,15*'1.4 Øvrige forutsetninger'!$C$57+15*'1.4 Øvrige forutsetninger'!$C$58+MAXA(0,'1.2 Alternativ B'!O214-30)*'1.4 Øvrige forutsetninger'!$C$59,IF('1.2 Alternativ B'!O214&gt;15,15*'1.4 Øvrige forutsetninger'!$C$57+MAXA(0,'1.2 Alternativ B'!O214-15)*'1.4 Øvrige forutsetninger'!$C$58,'1.2 Alternativ B'!O214*'1.4 Øvrige forutsetninger'!$C$57)))),0)</f>
        <v>0</v>
      </c>
      <c r="O24" s="1">
        <f ca="1">IFERROR(IF('1.2 Alternativ B'!P214&gt;120,15*'1.4 Øvrige forutsetninger'!$C$57+15*'1.4 Øvrige forutsetninger'!$C$58+30*'1.4 Øvrige forutsetninger'!$C$59+60*'1.4 Øvrige forutsetninger'!$C$60+MAXA(0,'1.2 Alternativ B'!P214-120)*'1.4 Øvrige forutsetninger'!$C$61,IF('1.2 Alternativ B'!P214&gt;60,15*'1.4 Øvrige forutsetninger'!$C$57+15*'1.4 Øvrige forutsetninger'!$C$58+30*'1.4 Øvrige forutsetninger'!$C$59+MAXA(0,'1.2 Alternativ B'!P214-60)*'1.4 Øvrige forutsetninger'!$C$60,IF('1.2 Alternativ B'!P214&gt;30,15*'1.4 Øvrige forutsetninger'!$C$57+15*'1.4 Øvrige forutsetninger'!$C$58+MAXA(0,'1.2 Alternativ B'!P214-30)*'1.4 Øvrige forutsetninger'!$C$59,IF('1.2 Alternativ B'!P214&gt;15,15*'1.4 Øvrige forutsetninger'!$C$57+MAXA(0,'1.2 Alternativ B'!P214-15)*'1.4 Øvrige forutsetninger'!$C$58,'1.2 Alternativ B'!P214*'1.4 Øvrige forutsetninger'!$C$57)))),0)</f>
        <v>0</v>
      </c>
      <c r="P24" s="1">
        <f ca="1">IFERROR(IF('1.2 Alternativ B'!Q214&gt;120,15*'1.4 Øvrige forutsetninger'!$C$57+15*'1.4 Øvrige forutsetninger'!$C$58+30*'1.4 Øvrige forutsetninger'!$C$59+60*'1.4 Øvrige forutsetninger'!$C$60+MAXA(0,'1.2 Alternativ B'!Q214-120)*'1.4 Øvrige forutsetninger'!$C$61,IF('1.2 Alternativ B'!Q214&gt;60,15*'1.4 Øvrige forutsetninger'!$C$57+15*'1.4 Øvrige forutsetninger'!$C$58+30*'1.4 Øvrige forutsetninger'!$C$59+MAXA(0,'1.2 Alternativ B'!Q214-60)*'1.4 Øvrige forutsetninger'!$C$60,IF('1.2 Alternativ B'!Q214&gt;30,15*'1.4 Øvrige forutsetninger'!$C$57+15*'1.4 Øvrige forutsetninger'!$C$58+MAXA(0,'1.2 Alternativ B'!Q214-30)*'1.4 Øvrige forutsetninger'!$C$59,IF('1.2 Alternativ B'!Q214&gt;15,15*'1.4 Øvrige forutsetninger'!$C$57+MAXA(0,'1.2 Alternativ B'!Q214-15)*'1.4 Øvrige forutsetninger'!$C$58,'1.2 Alternativ B'!Q214*'1.4 Øvrige forutsetninger'!$C$57)))),0)</f>
        <v>0</v>
      </c>
      <c r="Q24" s="1">
        <f ca="1">IFERROR(IF('1.2 Alternativ B'!R214&gt;120,15*'1.4 Øvrige forutsetninger'!$C$57+15*'1.4 Øvrige forutsetninger'!$C$58+30*'1.4 Øvrige forutsetninger'!$C$59+60*'1.4 Øvrige forutsetninger'!$C$60+MAXA(0,'1.2 Alternativ B'!R214-120)*'1.4 Øvrige forutsetninger'!$C$61,IF('1.2 Alternativ B'!R214&gt;60,15*'1.4 Øvrige forutsetninger'!$C$57+15*'1.4 Øvrige forutsetninger'!$C$58+30*'1.4 Øvrige forutsetninger'!$C$59+MAXA(0,'1.2 Alternativ B'!R214-60)*'1.4 Øvrige forutsetninger'!$C$60,IF('1.2 Alternativ B'!R214&gt;30,15*'1.4 Øvrige forutsetninger'!$C$57+15*'1.4 Øvrige forutsetninger'!$C$58+MAXA(0,'1.2 Alternativ B'!R214-30)*'1.4 Øvrige forutsetninger'!$C$59,IF('1.2 Alternativ B'!R214&gt;15,15*'1.4 Øvrige forutsetninger'!$C$57+MAXA(0,'1.2 Alternativ B'!R214-15)*'1.4 Øvrige forutsetninger'!$C$58,'1.2 Alternativ B'!R214*'1.4 Øvrige forutsetninger'!$C$57)))),0)</f>
        <v>0</v>
      </c>
      <c r="R24" s="1">
        <f ca="1">IFERROR(IF('1.2 Alternativ B'!S214&gt;120,15*'1.4 Øvrige forutsetninger'!$C$57+15*'1.4 Øvrige forutsetninger'!$C$58+30*'1.4 Øvrige forutsetninger'!$C$59+60*'1.4 Øvrige forutsetninger'!$C$60+MAXA(0,'1.2 Alternativ B'!S214-120)*'1.4 Øvrige forutsetninger'!$C$61,IF('1.2 Alternativ B'!S214&gt;60,15*'1.4 Øvrige forutsetninger'!$C$57+15*'1.4 Øvrige forutsetninger'!$C$58+30*'1.4 Øvrige forutsetninger'!$C$59+MAXA(0,'1.2 Alternativ B'!S214-60)*'1.4 Øvrige forutsetninger'!$C$60,IF('1.2 Alternativ B'!S214&gt;30,15*'1.4 Øvrige forutsetninger'!$C$57+15*'1.4 Øvrige forutsetninger'!$C$58+MAXA(0,'1.2 Alternativ B'!S214-30)*'1.4 Øvrige forutsetninger'!$C$59,IF('1.2 Alternativ B'!S214&gt;15,15*'1.4 Øvrige forutsetninger'!$C$57+MAXA(0,'1.2 Alternativ B'!S214-15)*'1.4 Øvrige forutsetninger'!$C$58,'1.2 Alternativ B'!S214*'1.4 Øvrige forutsetninger'!$C$57)))),0)</f>
        <v>0</v>
      </c>
      <c r="S24" s="1">
        <f ca="1">IFERROR(IF('1.2 Alternativ B'!T214&gt;120,15*'1.4 Øvrige forutsetninger'!$C$57+15*'1.4 Øvrige forutsetninger'!$C$58+30*'1.4 Øvrige forutsetninger'!$C$59+60*'1.4 Øvrige forutsetninger'!$C$60+MAXA(0,'1.2 Alternativ B'!T214-120)*'1.4 Øvrige forutsetninger'!$C$61,IF('1.2 Alternativ B'!T214&gt;60,15*'1.4 Øvrige forutsetninger'!$C$57+15*'1.4 Øvrige forutsetninger'!$C$58+30*'1.4 Øvrige forutsetninger'!$C$59+MAXA(0,'1.2 Alternativ B'!T214-60)*'1.4 Øvrige forutsetninger'!$C$60,IF('1.2 Alternativ B'!T214&gt;30,15*'1.4 Øvrige forutsetninger'!$C$57+15*'1.4 Øvrige forutsetninger'!$C$58+MAXA(0,'1.2 Alternativ B'!T214-30)*'1.4 Øvrige forutsetninger'!$C$59,IF('1.2 Alternativ B'!T214&gt;15,15*'1.4 Øvrige forutsetninger'!$C$57+MAXA(0,'1.2 Alternativ B'!T214-15)*'1.4 Øvrige forutsetninger'!$C$58,'1.2 Alternativ B'!T214*'1.4 Øvrige forutsetninger'!$C$57)))),0)</f>
        <v>0</v>
      </c>
      <c r="T24" s="1">
        <f ca="1">IFERROR(IF('1.2 Alternativ B'!U214&gt;120,15*'1.4 Øvrige forutsetninger'!$C$57+15*'1.4 Øvrige forutsetninger'!$C$58+30*'1.4 Øvrige forutsetninger'!$C$59+60*'1.4 Øvrige forutsetninger'!$C$60+MAXA(0,'1.2 Alternativ B'!U214-120)*'1.4 Øvrige forutsetninger'!$C$61,IF('1.2 Alternativ B'!U214&gt;60,15*'1.4 Øvrige forutsetninger'!$C$57+15*'1.4 Øvrige forutsetninger'!$C$58+30*'1.4 Øvrige forutsetninger'!$C$59+MAXA(0,'1.2 Alternativ B'!U214-60)*'1.4 Øvrige forutsetninger'!$C$60,IF('1.2 Alternativ B'!U214&gt;30,15*'1.4 Øvrige forutsetninger'!$C$57+15*'1.4 Øvrige forutsetninger'!$C$58+MAXA(0,'1.2 Alternativ B'!U214-30)*'1.4 Øvrige forutsetninger'!$C$59,IF('1.2 Alternativ B'!U214&gt;15,15*'1.4 Øvrige forutsetninger'!$C$57+MAXA(0,'1.2 Alternativ B'!U214-15)*'1.4 Øvrige forutsetninger'!$C$58,'1.2 Alternativ B'!U214*'1.4 Øvrige forutsetninger'!$C$57)))),0)</f>
        <v>0</v>
      </c>
      <c r="U24" s="1">
        <f ca="1">IFERROR(IF('1.2 Alternativ B'!V214&gt;120,15*'1.4 Øvrige forutsetninger'!$C$57+15*'1.4 Øvrige forutsetninger'!$C$58+30*'1.4 Øvrige forutsetninger'!$C$59+60*'1.4 Øvrige forutsetninger'!$C$60+MAXA(0,'1.2 Alternativ B'!V214-120)*'1.4 Øvrige forutsetninger'!$C$61,IF('1.2 Alternativ B'!V214&gt;60,15*'1.4 Øvrige forutsetninger'!$C$57+15*'1.4 Øvrige forutsetninger'!$C$58+30*'1.4 Øvrige forutsetninger'!$C$59+MAXA(0,'1.2 Alternativ B'!V214-60)*'1.4 Øvrige forutsetninger'!$C$60,IF('1.2 Alternativ B'!V214&gt;30,15*'1.4 Øvrige forutsetninger'!$C$57+15*'1.4 Øvrige forutsetninger'!$C$58+MAXA(0,'1.2 Alternativ B'!V214-30)*'1.4 Øvrige forutsetninger'!$C$59,IF('1.2 Alternativ B'!V214&gt;15,15*'1.4 Øvrige forutsetninger'!$C$57+MAXA(0,'1.2 Alternativ B'!V214-15)*'1.4 Øvrige forutsetninger'!$C$58,'1.2 Alternativ B'!V214*'1.4 Øvrige forutsetninger'!$C$57)))),0)</f>
        <v>0</v>
      </c>
      <c r="V24" s="1">
        <f ca="1">IFERROR(IF('1.2 Alternativ B'!W214&gt;120,15*'1.4 Øvrige forutsetninger'!$C$57+15*'1.4 Øvrige forutsetninger'!$C$58+30*'1.4 Øvrige forutsetninger'!$C$59+60*'1.4 Øvrige forutsetninger'!$C$60+MAXA(0,'1.2 Alternativ B'!W214-120)*'1.4 Øvrige forutsetninger'!$C$61,IF('1.2 Alternativ B'!W214&gt;60,15*'1.4 Øvrige forutsetninger'!$C$57+15*'1.4 Øvrige forutsetninger'!$C$58+30*'1.4 Øvrige forutsetninger'!$C$59+MAXA(0,'1.2 Alternativ B'!W214-60)*'1.4 Øvrige forutsetninger'!$C$60,IF('1.2 Alternativ B'!W214&gt;30,15*'1.4 Øvrige forutsetninger'!$C$57+15*'1.4 Øvrige forutsetninger'!$C$58+MAXA(0,'1.2 Alternativ B'!W214-30)*'1.4 Øvrige forutsetninger'!$C$59,IF('1.2 Alternativ B'!W214&gt;15,15*'1.4 Øvrige forutsetninger'!$C$57+MAXA(0,'1.2 Alternativ B'!W214-15)*'1.4 Øvrige forutsetninger'!$C$58,'1.2 Alternativ B'!W214*'1.4 Øvrige forutsetninger'!$C$57)))),0)</f>
        <v>0</v>
      </c>
      <c r="W24" s="1">
        <f ca="1">IFERROR(IF('1.2 Alternativ B'!X214&gt;120,15*'1.4 Øvrige forutsetninger'!$C$57+15*'1.4 Øvrige forutsetninger'!$C$58+30*'1.4 Øvrige forutsetninger'!$C$59+60*'1.4 Øvrige forutsetninger'!$C$60+MAXA(0,'1.2 Alternativ B'!X214-120)*'1.4 Øvrige forutsetninger'!$C$61,IF('1.2 Alternativ B'!X214&gt;60,15*'1.4 Øvrige forutsetninger'!$C$57+15*'1.4 Øvrige forutsetninger'!$C$58+30*'1.4 Øvrige forutsetninger'!$C$59+MAXA(0,'1.2 Alternativ B'!X214-60)*'1.4 Øvrige forutsetninger'!$C$60,IF('1.2 Alternativ B'!X214&gt;30,15*'1.4 Øvrige forutsetninger'!$C$57+15*'1.4 Øvrige forutsetninger'!$C$58+MAXA(0,'1.2 Alternativ B'!X214-30)*'1.4 Øvrige forutsetninger'!$C$59,IF('1.2 Alternativ B'!X214&gt;15,15*'1.4 Øvrige forutsetninger'!$C$57+MAXA(0,'1.2 Alternativ B'!X214-15)*'1.4 Øvrige forutsetninger'!$C$58,'1.2 Alternativ B'!X214*'1.4 Øvrige forutsetninger'!$C$57)))),0)</f>
        <v>0</v>
      </c>
      <c r="X24" s="1">
        <f ca="1">IFERROR(IF('1.2 Alternativ B'!Y214&gt;120,15*'1.4 Øvrige forutsetninger'!$C$57+15*'1.4 Øvrige forutsetninger'!$C$58+30*'1.4 Øvrige forutsetninger'!$C$59+60*'1.4 Øvrige forutsetninger'!$C$60+MAXA(0,'1.2 Alternativ B'!Y214-120)*'1.4 Øvrige forutsetninger'!$C$61,IF('1.2 Alternativ B'!Y214&gt;60,15*'1.4 Øvrige forutsetninger'!$C$57+15*'1.4 Øvrige forutsetninger'!$C$58+30*'1.4 Øvrige forutsetninger'!$C$59+MAXA(0,'1.2 Alternativ B'!Y214-60)*'1.4 Øvrige forutsetninger'!$C$60,IF('1.2 Alternativ B'!Y214&gt;30,15*'1.4 Øvrige forutsetninger'!$C$57+15*'1.4 Øvrige forutsetninger'!$C$58+MAXA(0,'1.2 Alternativ B'!Y214-30)*'1.4 Øvrige forutsetninger'!$C$59,IF('1.2 Alternativ B'!Y214&gt;15,15*'1.4 Øvrige forutsetninger'!$C$57+MAXA(0,'1.2 Alternativ B'!Y214-15)*'1.4 Øvrige forutsetninger'!$C$58,'1.2 Alternativ B'!Y214*'1.4 Øvrige forutsetninger'!$C$57)))),0)</f>
        <v>0</v>
      </c>
      <c r="Y24" s="1">
        <f ca="1">IFERROR(IF('1.2 Alternativ B'!Z214&gt;120,15*'1.4 Øvrige forutsetninger'!$C$57+15*'1.4 Øvrige forutsetninger'!$C$58+30*'1.4 Øvrige forutsetninger'!$C$59+60*'1.4 Øvrige forutsetninger'!$C$60+MAXA(0,'1.2 Alternativ B'!Z214-120)*'1.4 Øvrige forutsetninger'!$C$61,IF('1.2 Alternativ B'!Z214&gt;60,15*'1.4 Øvrige forutsetninger'!$C$57+15*'1.4 Øvrige forutsetninger'!$C$58+30*'1.4 Øvrige forutsetninger'!$C$59+MAXA(0,'1.2 Alternativ B'!Z214-60)*'1.4 Øvrige forutsetninger'!$C$60,IF('1.2 Alternativ B'!Z214&gt;30,15*'1.4 Øvrige forutsetninger'!$C$57+15*'1.4 Øvrige forutsetninger'!$C$58+MAXA(0,'1.2 Alternativ B'!Z214-30)*'1.4 Øvrige forutsetninger'!$C$59,IF('1.2 Alternativ B'!Z214&gt;15,15*'1.4 Øvrige forutsetninger'!$C$57+MAXA(0,'1.2 Alternativ B'!Z214-15)*'1.4 Øvrige forutsetninger'!$C$58,'1.2 Alternativ B'!Z214*'1.4 Øvrige forutsetninger'!$C$57)))),0)</f>
        <v>0</v>
      </c>
      <c r="Z24" s="1">
        <f ca="1">IFERROR(IF('1.2 Alternativ B'!AA214&gt;120,15*'1.4 Øvrige forutsetninger'!$C$57+15*'1.4 Øvrige forutsetninger'!$C$58+30*'1.4 Øvrige forutsetninger'!$C$59+60*'1.4 Øvrige forutsetninger'!$C$60+MAXA(0,'1.2 Alternativ B'!AA214-120)*'1.4 Øvrige forutsetninger'!$C$61,IF('1.2 Alternativ B'!AA214&gt;60,15*'1.4 Øvrige forutsetninger'!$C$57+15*'1.4 Øvrige forutsetninger'!$C$58+30*'1.4 Øvrige forutsetninger'!$C$59+MAXA(0,'1.2 Alternativ B'!AA214-60)*'1.4 Øvrige forutsetninger'!$C$60,IF('1.2 Alternativ B'!AA214&gt;30,15*'1.4 Øvrige forutsetninger'!$C$57+15*'1.4 Øvrige forutsetninger'!$C$58+MAXA(0,'1.2 Alternativ B'!AA214-30)*'1.4 Øvrige forutsetninger'!$C$59,IF('1.2 Alternativ B'!AA214&gt;15,15*'1.4 Øvrige forutsetninger'!$C$57+MAXA(0,'1.2 Alternativ B'!AA214-15)*'1.4 Øvrige forutsetninger'!$C$58,'1.2 Alternativ B'!AA214*'1.4 Øvrige forutsetninger'!$C$57)))),0)</f>
        <v>0</v>
      </c>
      <c r="AA24" s="1">
        <f ca="1">IFERROR(IF('1.2 Alternativ B'!AB214&gt;120,15*'1.4 Øvrige forutsetninger'!$C$57+15*'1.4 Øvrige forutsetninger'!$C$58+30*'1.4 Øvrige forutsetninger'!$C$59+60*'1.4 Øvrige forutsetninger'!$C$60+MAXA(0,'1.2 Alternativ B'!AB214-120)*'1.4 Øvrige forutsetninger'!$C$61,IF('1.2 Alternativ B'!AB214&gt;60,15*'1.4 Øvrige forutsetninger'!$C$57+15*'1.4 Øvrige forutsetninger'!$C$58+30*'1.4 Øvrige forutsetninger'!$C$59+MAXA(0,'1.2 Alternativ B'!AB214-60)*'1.4 Øvrige forutsetninger'!$C$60,IF('1.2 Alternativ B'!AB214&gt;30,15*'1.4 Øvrige forutsetninger'!$C$57+15*'1.4 Øvrige forutsetninger'!$C$58+MAXA(0,'1.2 Alternativ B'!AB214-30)*'1.4 Øvrige forutsetninger'!$C$59,IF('1.2 Alternativ B'!AB214&gt;15,15*'1.4 Øvrige forutsetninger'!$C$57+MAXA(0,'1.2 Alternativ B'!AB214-15)*'1.4 Øvrige forutsetninger'!$C$58,'1.2 Alternativ B'!AB214*'1.4 Øvrige forutsetninger'!$C$57)))),0)</f>
        <v>0</v>
      </c>
      <c r="AB24" s="1">
        <f ca="1">IFERROR(IF('1.2 Alternativ B'!AC214&gt;120,15*'1.4 Øvrige forutsetninger'!$C$57+15*'1.4 Øvrige forutsetninger'!$C$58+30*'1.4 Øvrige forutsetninger'!$C$59+60*'1.4 Øvrige forutsetninger'!$C$60+MAXA(0,'1.2 Alternativ B'!AC214-120)*'1.4 Øvrige forutsetninger'!$C$61,IF('1.2 Alternativ B'!AC214&gt;60,15*'1.4 Øvrige forutsetninger'!$C$57+15*'1.4 Øvrige forutsetninger'!$C$58+30*'1.4 Øvrige forutsetninger'!$C$59+MAXA(0,'1.2 Alternativ B'!AC214-60)*'1.4 Øvrige forutsetninger'!$C$60,IF('1.2 Alternativ B'!AC214&gt;30,15*'1.4 Øvrige forutsetninger'!$C$57+15*'1.4 Øvrige forutsetninger'!$C$58+MAXA(0,'1.2 Alternativ B'!AC214-30)*'1.4 Øvrige forutsetninger'!$C$59,IF('1.2 Alternativ B'!AC214&gt;15,15*'1.4 Øvrige forutsetninger'!$C$57+MAXA(0,'1.2 Alternativ B'!AC214-15)*'1.4 Øvrige forutsetninger'!$C$58,'1.2 Alternativ B'!AC214*'1.4 Øvrige forutsetninger'!$C$57)))),0)</f>
        <v>0</v>
      </c>
      <c r="AC24" s="1">
        <f ca="1">IFERROR(IF('1.2 Alternativ B'!AD214&gt;120,15*'1.4 Øvrige forutsetninger'!$C$57+15*'1.4 Øvrige forutsetninger'!$C$58+30*'1.4 Øvrige forutsetninger'!$C$59+60*'1.4 Øvrige forutsetninger'!$C$60+MAXA(0,'1.2 Alternativ B'!AD214-120)*'1.4 Øvrige forutsetninger'!$C$61,IF('1.2 Alternativ B'!AD214&gt;60,15*'1.4 Øvrige forutsetninger'!$C$57+15*'1.4 Øvrige forutsetninger'!$C$58+30*'1.4 Øvrige forutsetninger'!$C$59+MAXA(0,'1.2 Alternativ B'!AD214-60)*'1.4 Øvrige forutsetninger'!$C$60,IF('1.2 Alternativ B'!AD214&gt;30,15*'1.4 Øvrige forutsetninger'!$C$57+15*'1.4 Øvrige forutsetninger'!$C$58+MAXA(0,'1.2 Alternativ B'!AD214-30)*'1.4 Øvrige forutsetninger'!$C$59,IF('1.2 Alternativ B'!AD214&gt;15,15*'1.4 Øvrige forutsetninger'!$C$57+MAXA(0,'1.2 Alternativ B'!AD214-15)*'1.4 Øvrige forutsetninger'!$C$58,'1.2 Alternativ B'!AD214*'1.4 Øvrige forutsetninger'!$C$57)))),0)</f>
        <v>0</v>
      </c>
      <c r="AD24" s="1">
        <f ca="1">IFERROR(IF('1.2 Alternativ B'!AE214&gt;120,15*'1.4 Øvrige forutsetninger'!$C$57+15*'1.4 Øvrige forutsetninger'!$C$58+30*'1.4 Øvrige forutsetninger'!$C$59+60*'1.4 Øvrige forutsetninger'!$C$60+MAXA(0,'1.2 Alternativ B'!AE214-120)*'1.4 Øvrige forutsetninger'!$C$61,IF('1.2 Alternativ B'!AE214&gt;60,15*'1.4 Øvrige forutsetninger'!$C$57+15*'1.4 Øvrige forutsetninger'!$C$58+30*'1.4 Øvrige forutsetninger'!$C$59+MAXA(0,'1.2 Alternativ B'!AE214-60)*'1.4 Øvrige forutsetninger'!$C$60,IF('1.2 Alternativ B'!AE214&gt;30,15*'1.4 Øvrige forutsetninger'!$C$57+15*'1.4 Øvrige forutsetninger'!$C$58+MAXA(0,'1.2 Alternativ B'!AE214-30)*'1.4 Øvrige forutsetninger'!$C$59,IF('1.2 Alternativ B'!AE214&gt;15,15*'1.4 Øvrige forutsetninger'!$C$57+MAXA(0,'1.2 Alternativ B'!AE214-15)*'1.4 Øvrige forutsetninger'!$C$58,'1.2 Alternativ B'!AE214*'1.4 Øvrige forutsetninger'!$C$57)))),0)</f>
        <v>0</v>
      </c>
      <c r="AE24" s="1">
        <f ca="1">IFERROR(IF('1.2 Alternativ B'!AF214&gt;120,15*'1.4 Øvrige forutsetninger'!$C$57+15*'1.4 Øvrige forutsetninger'!$C$58+30*'1.4 Øvrige forutsetninger'!$C$59+60*'1.4 Øvrige forutsetninger'!$C$60+MAXA(0,'1.2 Alternativ B'!AF214-120)*'1.4 Øvrige forutsetninger'!$C$61,IF('1.2 Alternativ B'!AF214&gt;60,15*'1.4 Øvrige forutsetninger'!$C$57+15*'1.4 Øvrige forutsetninger'!$C$58+30*'1.4 Øvrige forutsetninger'!$C$59+MAXA(0,'1.2 Alternativ B'!AF214-60)*'1.4 Øvrige forutsetninger'!$C$60,IF('1.2 Alternativ B'!AF214&gt;30,15*'1.4 Øvrige forutsetninger'!$C$57+15*'1.4 Øvrige forutsetninger'!$C$58+MAXA(0,'1.2 Alternativ B'!AF214-30)*'1.4 Øvrige forutsetninger'!$C$59,IF('1.2 Alternativ B'!AF214&gt;15,15*'1.4 Øvrige forutsetninger'!$C$57+MAXA(0,'1.2 Alternativ B'!AF214-15)*'1.4 Øvrige forutsetninger'!$C$58,'1.2 Alternativ B'!AF214*'1.4 Øvrige forutsetninger'!$C$57)))),0)</f>
        <v>0</v>
      </c>
      <c r="AF24" s="1">
        <f ca="1">IFERROR(IF('1.2 Alternativ B'!AG214&gt;120,15*'1.4 Øvrige forutsetninger'!$C$57+15*'1.4 Øvrige forutsetninger'!$C$58+30*'1.4 Øvrige forutsetninger'!$C$59+60*'1.4 Øvrige forutsetninger'!$C$60+MAXA(0,'1.2 Alternativ B'!AG214-120)*'1.4 Øvrige forutsetninger'!$C$61,IF('1.2 Alternativ B'!AG214&gt;60,15*'1.4 Øvrige forutsetninger'!$C$57+15*'1.4 Øvrige forutsetninger'!$C$58+30*'1.4 Øvrige forutsetninger'!$C$59+MAXA(0,'1.2 Alternativ B'!AG214-60)*'1.4 Øvrige forutsetninger'!$C$60,IF('1.2 Alternativ B'!AG214&gt;30,15*'1.4 Øvrige forutsetninger'!$C$57+15*'1.4 Øvrige forutsetninger'!$C$58+MAXA(0,'1.2 Alternativ B'!AG214-30)*'1.4 Øvrige forutsetninger'!$C$59,IF('1.2 Alternativ B'!AG214&gt;15,15*'1.4 Øvrige forutsetninger'!$C$57+MAXA(0,'1.2 Alternativ B'!AG214-15)*'1.4 Øvrige forutsetninger'!$C$58,'1.2 Alternativ B'!AG214*'1.4 Øvrige forutsetninger'!$C$57)))),0)</f>
        <v>0</v>
      </c>
    </row>
    <row r="25" spans="2:32" x14ac:dyDescent="0.2">
      <c r="B25" s="1" t="str">
        <f ca="1">IF(OFFSET('1.2 Alternativ B'!$E$19,0,ROW()-ROW($B$12))&gt;0,OFFSET('1.2 Alternativ B'!$E$19,0,ROW()-ROW($B$12)),"")</f>
        <v/>
      </c>
      <c r="C25" s="1">
        <f ca="1">IFERROR(IF('1.2 Alternativ B'!D215&gt;120,15*'1.4 Øvrige forutsetninger'!$C$57+15*'1.4 Øvrige forutsetninger'!$C$58+30*'1.4 Øvrige forutsetninger'!$C$59+60*'1.4 Øvrige forutsetninger'!$C$60+MAXA(0,'1.2 Alternativ B'!D215-120)*'1.4 Øvrige forutsetninger'!$C$61,IF('1.2 Alternativ B'!D215&gt;60,15*'1.4 Øvrige forutsetninger'!$C$57+15*'1.4 Øvrige forutsetninger'!$C$58+30*'1.4 Øvrige forutsetninger'!$C$59+MAXA(0,'1.2 Alternativ B'!D215-60)*'1.4 Øvrige forutsetninger'!$C$60,IF('1.2 Alternativ B'!D215&gt;30,15*'1.4 Øvrige forutsetninger'!$C$57+15*'1.4 Øvrige forutsetninger'!$C$58+MAXA(0,'1.2 Alternativ B'!D215-30)*'1.4 Øvrige forutsetninger'!$C$59,IF('1.2 Alternativ B'!D215&gt;15,15*'1.4 Øvrige forutsetninger'!$C$57+MAXA(0,'1.2 Alternativ B'!D215-15)*'1.4 Øvrige forutsetninger'!$C$58,'1.2 Alternativ B'!D215*'1.4 Øvrige forutsetninger'!$C$57)))),0)</f>
        <v>0</v>
      </c>
      <c r="D25" s="1">
        <f ca="1">IFERROR(IF('1.2 Alternativ B'!E215&gt;120,15*'1.4 Øvrige forutsetninger'!$C$57+15*'1.4 Øvrige forutsetninger'!$C$58+30*'1.4 Øvrige forutsetninger'!$C$59+60*'1.4 Øvrige forutsetninger'!$C$60+MAXA(0,'1.2 Alternativ B'!E215-120)*'1.4 Øvrige forutsetninger'!$C$61,IF('1.2 Alternativ B'!E215&gt;60,15*'1.4 Øvrige forutsetninger'!$C$57+15*'1.4 Øvrige forutsetninger'!$C$58+30*'1.4 Øvrige forutsetninger'!$C$59+MAXA(0,'1.2 Alternativ B'!E215-60)*'1.4 Øvrige forutsetninger'!$C$60,IF('1.2 Alternativ B'!E215&gt;30,15*'1.4 Øvrige forutsetninger'!$C$57+15*'1.4 Øvrige forutsetninger'!$C$58+MAXA(0,'1.2 Alternativ B'!E215-30)*'1.4 Øvrige forutsetninger'!$C$59,IF('1.2 Alternativ B'!E215&gt;15,15*'1.4 Øvrige forutsetninger'!$C$57+MAXA(0,'1.2 Alternativ B'!E215-15)*'1.4 Øvrige forutsetninger'!$C$58,'1.2 Alternativ B'!E215*'1.4 Øvrige forutsetninger'!$C$57)))),0)</f>
        <v>0</v>
      </c>
      <c r="E25" s="1">
        <f ca="1">IFERROR(IF('1.2 Alternativ B'!F215&gt;120,15*'1.4 Øvrige forutsetninger'!$C$57+15*'1.4 Øvrige forutsetninger'!$C$58+30*'1.4 Øvrige forutsetninger'!$C$59+60*'1.4 Øvrige forutsetninger'!$C$60+MAXA(0,'1.2 Alternativ B'!F215-120)*'1.4 Øvrige forutsetninger'!$C$61,IF('1.2 Alternativ B'!F215&gt;60,15*'1.4 Øvrige forutsetninger'!$C$57+15*'1.4 Øvrige forutsetninger'!$C$58+30*'1.4 Øvrige forutsetninger'!$C$59+MAXA(0,'1.2 Alternativ B'!F215-60)*'1.4 Øvrige forutsetninger'!$C$60,IF('1.2 Alternativ B'!F215&gt;30,15*'1.4 Øvrige forutsetninger'!$C$57+15*'1.4 Øvrige forutsetninger'!$C$58+MAXA(0,'1.2 Alternativ B'!F215-30)*'1.4 Øvrige forutsetninger'!$C$59,IF('1.2 Alternativ B'!F215&gt;15,15*'1.4 Øvrige forutsetninger'!$C$57+MAXA(0,'1.2 Alternativ B'!F215-15)*'1.4 Øvrige forutsetninger'!$C$58,'1.2 Alternativ B'!F215*'1.4 Øvrige forutsetninger'!$C$57)))),0)</f>
        <v>0</v>
      </c>
      <c r="F25" s="1">
        <f ca="1">IFERROR(IF('1.2 Alternativ B'!G215&gt;120,15*'1.4 Øvrige forutsetninger'!$C$57+15*'1.4 Øvrige forutsetninger'!$C$58+30*'1.4 Øvrige forutsetninger'!$C$59+60*'1.4 Øvrige forutsetninger'!$C$60+MAXA(0,'1.2 Alternativ B'!G215-120)*'1.4 Øvrige forutsetninger'!$C$61,IF('1.2 Alternativ B'!G215&gt;60,15*'1.4 Øvrige forutsetninger'!$C$57+15*'1.4 Øvrige forutsetninger'!$C$58+30*'1.4 Øvrige forutsetninger'!$C$59+MAXA(0,'1.2 Alternativ B'!G215-60)*'1.4 Øvrige forutsetninger'!$C$60,IF('1.2 Alternativ B'!G215&gt;30,15*'1.4 Øvrige forutsetninger'!$C$57+15*'1.4 Øvrige forutsetninger'!$C$58+MAXA(0,'1.2 Alternativ B'!G215-30)*'1.4 Øvrige forutsetninger'!$C$59,IF('1.2 Alternativ B'!G215&gt;15,15*'1.4 Øvrige forutsetninger'!$C$57+MAXA(0,'1.2 Alternativ B'!G215-15)*'1.4 Øvrige forutsetninger'!$C$58,'1.2 Alternativ B'!G215*'1.4 Øvrige forutsetninger'!$C$57)))),0)</f>
        <v>0</v>
      </c>
      <c r="G25" s="1">
        <f ca="1">IFERROR(IF('1.2 Alternativ B'!H215&gt;120,15*'1.4 Øvrige forutsetninger'!$C$57+15*'1.4 Øvrige forutsetninger'!$C$58+30*'1.4 Øvrige forutsetninger'!$C$59+60*'1.4 Øvrige forutsetninger'!$C$60+MAXA(0,'1.2 Alternativ B'!H215-120)*'1.4 Øvrige forutsetninger'!$C$61,IF('1.2 Alternativ B'!H215&gt;60,15*'1.4 Øvrige forutsetninger'!$C$57+15*'1.4 Øvrige forutsetninger'!$C$58+30*'1.4 Øvrige forutsetninger'!$C$59+MAXA(0,'1.2 Alternativ B'!H215-60)*'1.4 Øvrige forutsetninger'!$C$60,IF('1.2 Alternativ B'!H215&gt;30,15*'1.4 Øvrige forutsetninger'!$C$57+15*'1.4 Øvrige forutsetninger'!$C$58+MAXA(0,'1.2 Alternativ B'!H215-30)*'1.4 Øvrige forutsetninger'!$C$59,IF('1.2 Alternativ B'!H215&gt;15,15*'1.4 Øvrige forutsetninger'!$C$57+MAXA(0,'1.2 Alternativ B'!H215-15)*'1.4 Øvrige forutsetninger'!$C$58,'1.2 Alternativ B'!H215*'1.4 Øvrige forutsetninger'!$C$57)))),0)</f>
        <v>0</v>
      </c>
      <c r="H25" s="1">
        <f ca="1">IFERROR(IF('1.2 Alternativ B'!I215&gt;120,15*'1.4 Øvrige forutsetninger'!$C$57+15*'1.4 Øvrige forutsetninger'!$C$58+30*'1.4 Øvrige forutsetninger'!$C$59+60*'1.4 Øvrige forutsetninger'!$C$60+MAXA(0,'1.2 Alternativ B'!I215-120)*'1.4 Øvrige forutsetninger'!$C$61,IF('1.2 Alternativ B'!I215&gt;60,15*'1.4 Øvrige forutsetninger'!$C$57+15*'1.4 Øvrige forutsetninger'!$C$58+30*'1.4 Øvrige forutsetninger'!$C$59+MAXA(0,'1.2 Alternativ B'!I215-60)*'1.4 Øvrige forutsetninger'!$C$60,IF('1.2 Alternativ B'!I215&gt;30,15*'1.4 Øvrige forutsetninger'!$C$57+15*'1.4 Øvrige forutsetninger'!$C$58+MAXA(0,'1.2 Alternativ B'!I215-30)*'1.4 Øvrige forutsetninger'!$C$59,IF('1.2 Alternativ B'!I215&gt;15,15*'1.4 Øvrige forutsetninger'!$C$57+MAXA(0,'1.2 Alternativ B'!I215-15)*'1.4 Øvrige forutsetninger'!$C$58,'1.2 Alternativ B'!I215*'1.4 Øvrige forutsetninger'!$C$57)))),0)</f>
        <v>0</v>
      </c>
      <c r="I25" s="1">
        <f ca="1">IFERROR(IF('1.2 Alternativ B'!J215&gt;120,15*'1.4 Øvrige forutsetninger'!$C$57+15*'1.4 Øvrige forutsetninger'!$C$58+30*'1.4 Øvrige forutsetninger'!$C$59+60*'1.4 Øvrige forutsetninger'!$C$60+MAXA(0,'1.2 Alternativ B'!J215-120)*'1.4 Øvrige forutsetninger'!$C$61,IF('1.2 Alternativ B'!J215&gt;60,15*'1.4 Øvrige forutsetninger'!$C$57+15*'1.4 Øvrige forutsetninger'!$C$58+30*'1.4 Øvrige forutsetninger'!$C$59+MAXA(0,'1.2 Alternativ B'!J215-60)*'1.4 Øvrige forutsetninger'!$C$60,IF('1.2 Alternativ B'!J215&gt;30,15*'1.4 Øvrige forutsetninger'!$C$57+15*'1.4 Øvrige forutsetninger'!$C$58+MAXA(0,'1.2 Alternativ B'!J215-30)*'1.4 Øvrige forutsetninger'!$C$59,IF('1.2 Alternativ B'!J215&gt;15,15*'1.4 Øvrige forutsetninger'!$C$57+MAXA(0,'1.2 Alternativ B'!J215-15)*'1.4 Øvrige forutsetninger'!$C$58,'1.2 Alternativ B'!J215*'1.4 Øvrige forutsetninger'!$C$57)))),0)</f>
        <v>0</v>
      </c>
      <c r="J25" s="1">
        <f ca="1">IFERROR(IF('1.2 Alternativ B'!K215&gt;120,15*'1.4 Øvrige forutsetninger'!$C$57+15*'1.4 Øvrige forutsetninger'!$C$58+30*'1.4 Øvrige forutsetninger'!$C$59+60*'1.4 Øvrige forutsetninger'!$C$60+MAXA(0,'1.2 Alternativ B'!K215-120)*'1.4 Øvrige forutsetninger'!$C$61,IF('1.2 Alternativ B'!K215&gt;60,15*'1.4 Øvrige forutsetninger'!$C$57+15*'1.4 Øvrige forutsetninger'!$C$58+30*'1.4 Øvrige forutsetninger'!$C$59+MAXA(0,'1.2 Alternativ B'!K215-60)*'1.4 Øvrige forutsetninger'!$C$60,IF('1.2 Alternativ B'!K215&gt;30,15*'1.4 Øvrige forutsetninger'!$C$57+15*'1.4 Øvrige forutsetninger'!$C$58+MAXA(0,'1.2 Alternativ B'!K215-30)*'1.4 Øvrige forutsetninger'!$C$59,IF('1.2 Alternativ B'!K215&gt;15,15*'1.4 Øvrige forutsetninger'!$C$57+MAXA(0,'1.2 Alternativ B'!K215-15)*'1.4 Øvrige forutsetninger'!$C$58,'1.2 Alternativ B'!K215*'1.4 Øvrige forutsetninger'!$C$57)))),0)</f>
        <v>0</v>
      </c>
      <c r="K25" s="1">
        <f ca="1">IFERROR(IF('1.2 Alternativ B'!L215&gt;120,15*'1.4 Øvrige forutsetninger'!$C$57+15*'1.4 Øvrige forutsetninger'!$C$58+30*'1.4 Øvrige forutsetninger'!$C$59+60*'1.4 Øvrige forutsetninger'!$C$60+MAXA(0,'1.2 Alternativ B'!L215-120)*'1.4 Øvrige forutsetninger'!$C$61,IF('1.2 Alternativ B'!L215&gt;60,15*'1.4 Øvrige forutsetninger'!$C$57+15*'1.4 Øvrige forutsetninger'!$C$58+30*'1.4 Øvrige forutsetninger'!$C$59+MAXA(0,'1.2 Alternativ B'!L215-60)*'1.4 Øvrige forutsetninger'!$C$60,IF('1.2 Alternativ B'!L215&gt;30,15*'1.4 Øvrige forutsetninger'!$C$57+15*'1.4 Øvrige forutsetninger'!$C$58+MAXA(0,'1.2 Alternativ B'!L215-30)*'1.4 Øvrige forutsetninger'!$C$59,IF('1.2 Alternativ B'!L215&gt;15,15*'1.4 Øvrige forutsetninger'!$C$57+MAXA(0,'1.2 Alternativ B'!L215-15)*'1.4 Øvrige forutsetninger'!$C$58,'1.2 Alternativ B'!L215*'1.4 Øvrige forutsetninger'!$C$57)))),0)</f>
        <v>0</v>
      </c>
      <c r="L25" s="1">
        <f ca="1">IFERROR(IF('1.2 Alternativ B'!M215&gt;120,15*'1.4 Øvrige forutsetninger'!$C$57+15*'1.4 Øvrige forutsetninger'!$C$58+30*'1.4 Øvrige forutsetninger'!$C$59+60*'1.4 Øvrige forutsetninger'!$C$60+MAXA(0,'1.2 Alternativ B'!M215-120)*'1.4 Øvrige forutsetninger'!$C$61,IF('1.2 Alternativ B'!M215&gt;60,15*'1.4 Øvrige forutsetninger'!$C$57+15*'1.4 Øvrige forutsetninger'!$C$58+30*'1.4 Øvrige forutsetninger'!$C$59+MAXA(0,'1.2 Alternativ B'!M215-60)*'1.4 Øvrige forutsetninger'!$C$60,IF('1.2 Alternativ B'!M215&gt;30,15*'1.4 Øvrige forutsetninger'!$C$57+15*'1.4 Øvrige forutsetninger'!$C$58+MAXA(0,'1.2 Alternativ B'!M215-30)*'1.4 Øvrige forutsetninger'!$C$59,IF('1.2 Alternativ B'!M215&gt;15,15*'1.4 Øvrige forutsetninger'!$C$57+MAXA(0,'1.2 Alternativ B'!M215-15)*'1.4 Øvrige forutsetninger'!$C$58,'1.2 Alternativ B'!M215*'1.4 Øvrige forutsetninger'!$C$57)))),0)</f>
        <v>0</v>
      </c>
      <c r="M25" s="1">
        <f ca="1">IFERROR(IF('1.2 Alternativ B'!N215&gt;120,15*'1.4 Øvrige forutsetninger'!$C$57+15*'1.4 Øvrige forutsetninger'!$C$58+30*'1.4 Øvrige forutsetninger'!$C$59+60*'1.4 Øvrige forutsetninger'!$C$60+MAXA(0,'1.2 Alternativ B'!N215-120)*'1.4 Øvrige forutsetninger'!$C$61,IF('1.2 Alternativ B'!N215&gt;60,15*'1.4 Øvrige forutsetninger'!$C$57+15*'1.4 Øvrige forutsetninger'!$C$58+30*'1.4 Øvrige forutsetninger'!$C$59+MAXA(0,'1.2 Alternativ B'!N215-60)*'1.4 Øvrige forutsetninger'!$C$60,IF('1.2 Alternativ B'!N215&gt;30,15*'1.4 Øvrige forutsetninger'!$C$57+15*'1.4 Øvrige forutsetninger'!$C$58+MAXA(0,'1.2 Alternativ B'!N215-30)*'1.4 Øvrige forutsetninger'!$C$59,IF('1.2 Alternativ B'!N215&gt;15,15*'1.4 Øvrige forutsetninger'!$C$57+MAXA(0,'1.2 Alternativ B'!N215-15)*'1.4 Øvrige forutsetninger'!$C$58,'1.2 Alternativ B'!N215*'1.4 Øvrige forutsetninger'!$C$57)))),0)</f>
        <v>0</v>
      </c>
      <c r="N25" s="1">
        <f ca="1">IFERROR(IF('1.2 Alternativ B'!O215&gt;120,15*'1.4 Øvrige forutsetninger'!$C$57+15*'1.4 Øvrige forutsetninger'!$C$58+30*'1.4 Øvrige forutsetninger'!$C$59+60*'1.4 Øvrige forutsetninger'!$C$60+MAXA(0,'1.2 Alternativ B'!O215-120)*'1.4 Øvrige forutsetninger'!$C$61,IF('1.2 Alternativ B'!O215&gt;60,15*'1.4 Øvrige forutsetninger'!$C$57+15*'1.4 Øvrige forutsetninger'!$C$58+30*'1.4 Øvrige forutsetninger'!$C$59+MAXA(0,'1.2 Alternativ B'!O215-60)*'1.4 Øvrige forutsetninger'!$C$60,IF('1.2 Alternativ B'!O215&gt;30,15*'1.4 Øvrige forutsetninger'!$C$57+15*'1.4 Øvrige forutsetninger'!$C$58+MAXA(0,'1.2 Alternativ B'!O215-30)*'1.4 Øvrige forutsetninger'!$C$59,IF('1.2 Alternativ B'!O215&gt;15,15*'1.4 Øvrige forutsetninger'!$C$57+MAXA(0,'1.2 Alternativ B'!O215-15)*'1.4 Øvrige forutsetninger'!$C$58,'1.2 Alternativ B'!O215*'1.4 Øvrige forutsetninger'!$C$57)))),0)</f>
        <v>0</v>
      </c>
      <c r="O25" s="1">
        <f ca="1">IFERROR(IF('1.2 Alternativ B'!P215&gt;120,15*'1.4 Øvrige forutsetninger'!$C$57+15*'1.4 Øvrige forutsetninger'!$C$58+30*'1.4 Øvrige forutsetninger'!$C$59+60*'1.4 Øvrige forutsetninger'!$C$60+MAXA(0,'1.2 Alternativ B'!P215-120)*'1.4 Øvrige forutsetninger'!$C$61,IF('1.2 Alternativ B'!P215&gt;60,15*'1.4 Øvrige forutsetninger'!$C$57+15*'1.4 Øvrige forutsetninger'!$C$58+30*'1.4 Øvrige forutsetninger'!$C$59+MAXA(0,'1.2 Alternativ B'!P215-60)*'1.4 Øvrige forutsetninger'!$C$60,IF('1.2 Alternativ B'!P215&gt;30,15*'1.4 Øvrige forutsetninger'!$C$57+15*'1.4 Øvrige forutsetninger'!$C$58+MAXA(0,'1.2 Alternativ B'!P215-30)*'1.4 Øvrige forutsetninger'!$C$59,IF('1.2 Alternativ B'!P215&gt;15,15*'1.4 Øvrige forutsetninger'!$C$57+MAXA(0,'1.2 Alternativ B'!P215-15)*'1.4 Øvrige forutsetninger'!$C$58,'1.2 Alternativ B'!P215*'1.4 Øvrige forutsetninger'!$C$57)))),0)</f>
        <v>0</v>
      </c>
      <c r="P25" s="1">
        <f ca="1">IFERROR(IF('1.2 Alternativ B'!Q215&gt;120,15*'1.4 Øvrige forutsetninger'!$C$57+15*'1.4 Øvrige forutsetninger'!$C$58+30*'1.4 Øvrige forutsetninger'!$C$59+60*'1.4 Øvrige forutsetninger'!$C$60+MAXA(0,'1.2 Alternativ B'!Q215-120)*'1.4 Øvrige forutsetninger'!$C$61,IF('1.2 Alternativ B'!Q215&gt;60,15*'1.4 Øvrige forutsetninger'!$C$57+15*'1.4 Øvrige forutsetninger'!$C$58+30*'1.4 Øvrige forutsetninger'!$C$59+MAXA(0,'1.2 Alternativ B'!Q215-60)*'1.4 Øvrige forutsetninger'!$C$60,IF('1.2 Alternativ B'!Q215&gt;30,15*'1.4 Øvrige forutsetninger'!$C$57+15*'1.4 Øvrige forutsetninger'!$C$58+MAXA(0,'1.2 Alternativ B'!Q215-30)*'1.4 Øvrige forutsetninger'!$C$59,IF('1.2 Alternativ B'!Q215&gt;15,15*'1.4 Øvrige forutsetninger'!$C$57+MAXA(0,'1.2 Alternativ B'!Q215-15)*'1.4 Øvrige forutsetninger'!$C$58,'1.2 Alternativ B'!Q215*'1.4 Øvrige forutsetninger'!$C$57)))),0)</f>
        <v>0</v>
      </c>
      <c r="Q25" s="1">
        <f ca="1">IFERROR(IF('1.2 Alternativ B'!R215&gt;120,15*'1.4 Øvrige forutsetninger'!$C$57+15*'1.4 Øvrige forutsetninger'!$C$58+30*'1.4 Øvrige forutsetninger'!$C$59+60*'1.4 Øvrige forutsetninger'!$C$60+MAXA(0,'1.2 Alternativ B'!R215-120)*'1.4 Øvrige forutsetninger'!$C$61,IF('1.2 Alternativ B'!R215&gt;60,15*'1.4 Øvrige forutsetninger'!$C$57+15*'1.4 Øvrige forutsetninger'!$C$58+30*'1.4 Øvrige forutsetninger'!$C$59+MAXA(0,'1.2 Alternativ B'!R215-60)*'1.4 Øvrige forutsetninger'!$C$60,IF('1.2 Alternativ B'!R215&gt;30,15*'1.4 Øvrige forutsetninger'!$C$57+15*'1.4 Øvrige forutsetninger'!$C$58+MAXA(0,'1.2 Alternativ B'!R215-30)*'1.4 Øvrige forutsetninger'!$C$59,IF('1.2 Alternativ B'!R215&gt;15,15*'1.4 Øvrige forutsetninger'!$C$57+MAXA(0,'1.2 Alternativ B'!R215-15)*'1.4 Øvrige forutsetninger'!$C$58,'1.2 Alternativ B'!R215*'1.4 Øvrige forutsetninger'!$C$57)))),0)</f>
        <v>0</v>
      </c>
      <c r="R25" s="1">
        <f ca="1">IFERROR(IF('1.2 Alternativ B'!S215&gt;120,15*'1.4 Øvrige forutsetninger'!$C$57+15*'1.4 Øvrige forutsetninger'!$C$58+30*'1.4 Øvrige forutsetninger'!$C$59+60*'1.4 Øvrige forutsetninger'!$C$60+MAXA(0,'1.2 Alternativ B'!S215-120)*'1.4 Øvrige forutsetninger'!$C$61,IF('1.2 Alternativ B'!S215&gt;60,15*'1.4 Øvrige forutsetninger'!$C$57+15*'1.4 Øvrige forutsetninger'!$C$58+30*'1.4 Øvrige forutsetninger'!$C$59+MAXA(0,'1.2 Alternativ B'!S215-60)*'1.4 Øvrige forutsetninger'!$C$60,IF('1.2 Alternativ B'!S215&gt;30,15*'1.4 Øvrige forutsetninger'!$C$57+15*'1.4 Øvrige forutsetninger'!$C$58+MAXA(0,'1.2 Alternativ B'!S215-30)*'1.4 Øvrige forutsetninger'!$C$59,IF('1.2 Alternativ B'!S215&gt;15,15*'1.4 Øvrige forutsetninger'!$C$57+MAXA(0,'1.2 Alternativ B'!S215-15)*'1.4 Øvrige forutsetninger'!$C$58,'1.2 Alternativ B'!S215*'1.4 Øvrige forutsetninger'!$C$57)))),0)</f>
        <v>0</v>
      </c>
      <c r="S25" s="1">
        <f ca="1">IFERROR(IF('1.2 Alternativ B'!T215&gt;120,15*'1.4 Øvrige forutsetninger'!$C$57+15*'1.4 Øvrige forutsetninger'!$C$58+30*'1.4 Øvrige forutsetninger'!$C$59+60*'1.4 Øvrige forutsetninger'!$C$60+MAXA(0,'1.2 Alternativ B'!T215-120)*'1.4 Øvrige forutsetninger'!$C$61,IF('1.2 Alternativ B'!T215&gt;60,15*'1.4 Øvrige forutsetninger'!$C$57+15*'1.4 Øvrige forutsetninger'!$C$58+30*'1.4 Øvrige forutsetninger'!$C$59+MAXA(0,'1.2 Alternativ B'!T215-60)*'1.4 Øvrige forutsetninger'!$C$60,IF('1.2 Alternativ B'!T215&gt;30,15*'1.4 Øvrige forutsetninger'!$C$57+15*'1.4 Øvrige forutsetninger'!$C$58+MAXA(0,'1.2 Alternativ B'!T215-30)*'1.4 Øvrige forutsetninger'!$C$59,IF('1.2 Alternativ B'!T215&gt;15,15*'1.4 Øvrige forutsetninger'!$C$57+MAXA(0,'1.2 Alternativ B'!T215-15)*'1.4 Øvrige forutsetninger'!$C$58,'1.2 Alternativ B'!T215*'1.4 Øvrige forutsetninger'!$C$57)))),0)</f>
        <v>0</v>
      </c>
      <c r="T25" s="1">
        <f ca="1">IFERROR(IF('1.2 Alternativ B'!U215&gt;120,15*'1.4 Øvrige forutsetninger'!$C$57+15*'1.4 Øvrige forutsetninger'!$C$58+30*'1.4 Øvrige forutsetninger'!$C$59+60*'1.4 Øvrige forutsetninger'!$C$60+MAXA(0,'1.2 Alternativ B'!U215-120)*'1.4 Øvrige forutsetninger'!$C$61,IF('1.2 Alternativ B'!U215&gt;60,15*'1.4 Øvrige forutsetninger'!$C$57+15*'1.4 Øvrige forutsetninger'!$C$58+30*'1.4 Øvrige forutsetninger'!$C$59+MAXA(0,'1.2 Alternativ B'!U215-60)*'1.4 Øvrige forutsetninger'!$C$60,IF('1.2 Alternativ B'!U215&gt;30,15*'1.4 Øvrige forutsetninger'!$C$57+15*'1.4 Øvrige forutsetninger'!$C$58+MAXA(0,'1.2 Alternativ B'!U215-30)*'1.4 Øvrige forutsetninger'!$C$59,IF('1.2 Alternativ B'!U215&gt;15,15*'1.4 Øvrige forutsetninger'!$C$57+MAXA(0,'1.2 Alternativ B'!U215-15)*'1.4 Øvrige forutsetninger'!$C$58,'1.2 Alternativ B'!U215*'1.4 Øvrige forutsetninger'!$C$57)))),0)</f>
        <v>0</v>
      </c>
      <c r="U25" s="1">
        <f ca="1">IFERROR(IF('1.2 Alternativ B'!V215&gt;120,15*'1.4 Øvrige forutsetninger'!$C$57+15*'1.4 Øvrige forutsetninger'!$C$58+30*'1.4 Øvrige forutsetninger'!$C$59+60*'1.4 Øvrige forutsetninger'!$C$60+MAXA(0,'1.2 Alternativ B'!V215-120)*'1.4 Øvrige forutsetninger'!$C$61,IF('1.2 Alternativ B'!V215&gt;60,15*'1.4 Øvrige forutsetninger'!$C$57+15*'1.4 Øvrige forutsetninger'!$C$58+30*'1.4 Øvrige forutsetninger'!$C$59+MAXA(0,'1.2 Alternativ B'!V215-60)*'1.4 Øvrige forutsetninger'!$C$60,IF('1.2 Alternativ B'!V215&gt;30,15*'1.4 Øvrige forutsetninger'!$C$57+15*'1.4 Øvrige forutsetninger'!$C$58+MAXA(0,'1.2 Alternativ B'!V215-30)*'1.4 Øvrige forutsetninger'!$C$59,IF('1.2 Alternativ B'!V215&gt;15,15*'1.4 Øvrige forutsetninger'!$C$57+MAXA(0,'1.2 Alternativ B'!V215-15)*'1.4 Øvrige forutsetninger'!$C$58,'1.2 Alternativ B'!V215*'1.4 Øvrige forutsetninger'!$C$57)))),0)</f>
        <v>0</v>
      </c>
      <c r="V25" s="1">
        <f ca="1">IFERROR(IF('1.2 Alternativ B'!W215&gt;120,15*'1.4 Øvrige forutsetninger'!$C$57+15*'1.4 Øvrige forutsetninger'!$C$58+30*'1.4 Øvrige forutsetninger'!$C$59+60*'1.4 Øvrige forutsetninger'!$C$60+MAXA(0,'1.2 Alternativ B'!W215-120)*'1.4 Øvrige forutsetninger'!$C$61,IF('1.2 Alternativ B'!W215&gt;60,15*'1.4 Øvrige forutsetninger'!$C$57+15*'1.4 Øvrige forutsetninger'!$C$58+30*'1.4 Øvrige forutsetninger'!$C$59+MAXA(0,'1.2 Alternativ B'!W215-60)*'1.4 Øvrige forutsetninger'!$C$60,IF('1.2 Alternativ B'!W215&gt;30,15*'1.4 Øvrige forutsetninger'!$C$57+15*'1.4 Øvrige forutsetninger'!$C$58+MAXA(0,'1.2 Alternativ B'!W215-30)*'1.4 Øvrige forutsetninger'!$C$59,IF('1.2 Alternativ B'!W215&gt;15,15*'1.4 Øvrige forutsetninger'!$C$57+MAXA(0,'1.2 Alternativ B'!W215-15)*'1.4 Øvrige forutsetninger'!$C$58,'1.2 Alternativ B'!W215*'1.4 Øvrige forutsetninger'!$C$57)))),0)</f>
        <v>0</v>
      </c>
      <c r="W25" s="1">
        <f ca="1">IFERROR(IF('1.2 Alternativ B'!X215&gt;120,15*'1.4 Øvrige forutsetninger'!$C$57+15*'1.4 Øvrige forutsetninger'!$C$58+30*'1.4 Øvrige forutsetninger'!$C$59+60*'1.4 Øvrige forutsetninger'!$C$60+MAXA(0,'1.2 Alternativ B'!X215-120)*'1.4 Øvrige forutsetninger'!$C$61,IF('1.2 Alternativ B'!X215&gt;60,15*'1.4 Øvrige forutsetninger'!$C$57+15*'1.4 Øvrige forutsetninger'!$C$58+30*'1.4 Øvrige forutsetninger'!$C$59+MAXA(0,'1.2 Alternativ B'!X215-60)*'1.4 Øvrige forutsetninger'!$C$60,IF('1.2 Alternativ B'!X215&gt;30,15*'1.4 Øvrige forutsetninger'!$C$57+15*'1.4 Øvrige forutsetninger'!$C$58+MAXA(0,'1.2 Alternativ B'!X215-30)*'1.4 Øvrige forutsetninger'!$C$59,IF('1.2 Alternativ B'!X215&gt;15,15*'1.4 Øvrige forutsetninger'!$C$57+MAXA(0,'1.2 Alternativ B'!X215-15)*'1.4 Øvrige forutsetninger'!$C$58,'1.2 Alternativ B'!X215*'1.4 Øvrige forutsetninger'!$C$57)))),0)</f>
        <v>0</v>
      </c>
      <c r="X25" s="1">
        <f ca="1">IFERROR(IF('1.2 Alternativ B'!Y215&gt;120,15*'1.4 Øvrige forutsetninger'!$C$57+15*'1.4 Øvrige forutsetninger'!$C$58+30*'1.4 Øvrige forutsetninger'!$C$59+60*'1.4 Øvrige forutsetninger'!$C$60+MAXA(0,'1.2 Alternativ B'!Y215-120)*'1.4 Øvrige forutsetninger'!$C$61,IF('1.2 Alternativ B'!Y215&gt;60,15*'1.4 Øvrige forutsetninger'!$C$57+15*'1.4 Øvrige forutsetninger'!$C$58+30*'1.4 Øvrige forutsetninger'!$C$59+MAXA(0,'1.2 Alternativ B'!Y215-60)*'1.4 Øvrige forutsetninger'!$C$60,IF('1.2 Alternativ B'!Y215&gt;30,15*'1.4 Øvrige forutsetninger'!$C$57+15*'1.4 Øvrige forutsetninger'!$C$58+MAXA(0,'1.2 Alternativ B'!Y215-30)*'1.4 Øvrige forutsetninger'!$C$59,IF('1.2 Alternativ B'!Y215&gt;15,15*'1.4 Øvrige forutsetninger'!$C$57+MAXA(0,'1.2 Alternativ B'!Y215-15)*'1.4 Øvrige forutsetninger'!$C$58,'1.2 Alternativ B'!Y215*'1.4 Øvrige forutsetninger'!$C$57)))),0)</f>
        <v>0</v>
      </c>
      <c r="Y25" s="1">
        <f ca="1">IFERROR(IF('1.2 Alternativ B'!Z215&gt;120,15*'1.4 Øvrige forutsetninger'!$C$57+15*'1.4 Øvrige forutsetninger'!$C$58+30*'1.4 Øvrige forutsetninger'!$C$59+60*'1.4 Øvrige forutsetninger'!$C$60+MAXA(0,'1.2 Alternativ B'!Z215-120)*'1.4 Øvrige forutsetninger'!$C$61,IF('1.2 Alternativ B'!Z215&gt;60,15*'1.4 Øvrige forutsetninger'!$C$57+15*'1.4 Øvrige forutsetninger'!$C$58+30*'1.4 Øvrige forutsetninger'!$C$59+MAXA(0,'1.2 Alternativ B'!Z215-60)*'1.4 Øvrige forutsetninger'!$C$60,IF('1.2 Alternativ B'!Z215&gt;30,15*'1.4 Øvrige forutsetninger'!$C$57+15*'1.4 Øvrige forutsetninger'!$C$58+MAXA(0,'1.2 Alternativ B'!Z215-30)*'1.4 Øvrige forutsetninger'!$C$59,IF('1.2 Alternativ B'!Z215&gt;15,15*'1.4 Øvrige forutsetninger'!$C$57+MAXA(0,'1.2 Alternativ B'!Z215-15)*'1.4 Øvrige forutsetninger'!$C$58,'1.2 Alternativ B'!Z215*'1.4 Øvrige forutsetninger'!$C$57)))),0)</f>
        <v>0</v>
      </c>
      <c r="Z25" s="1">
        <f ca="1">IFERROR(IF('1.2 Alternativ B'!AA215&gt;120,15*'1.4 Øvrige forutsetninger'!$C$57+15*'1.4 Øvrige forutsetninger'!$C$58+30*'1.4 Øvrige forutsetninger'!$C$59+60*'1.4 Øvrige forutsetninger'!$C$60+MAXA(0,'1.2 Alternativ B'!AA215-120)*'1.4 Øvrige forutsetninger'!$C$61,IF('1.2 Alternativ B'!AA215&gt;60,15*'1.4 Øvrige forutsetninger'!$C$57+15*'1.4 Øvrige forutsetninger'!$C$58+30*'1.4 Øvrige forutsetninger'!$C$59+MAXA(0,'1.2 Alternativ B'!AA215-60)*'1.4 Øvrige forutsetninger'!$C$60,IF('1.2 Alternativ B'!AA215&gt;30,15*'1.4 Øvrige forutsetninger'!$C$57+15*'1.4 Øvrige forutsetninger'!$C$58+MAXA(0,'1.2 Alternativ B'!AA215-30)*'1.4 Øvrige forutsetninger'!$C$59,IF('1.2 Alternativ B'!AA215&gt;15,15*'1.4 Øvrige forutsetninger'!$C$57+MAXA(0,'1.2 Alternativ B'!AA215-15)*'1.4 Øvrige forutsetninger'!$C$58,'1.2 Alternativ B'!AA215*'1.4 Øvrige forutsetninger'!$C$57)))),0)</f>
        <v>0</v>
      </c>
      <c r="AA25" s="1">
        <f ca="1">IFERROR(IF('1.2 Alternativ B'!AB215&gt;120,15*'1.4 Øvrige forutsetninger'!$C$57+15*'1.4 Øvrige forutsetninger'!$C$58+30*'1.4 Øvrige forutsetninger'!$C$59+60*'1.4 Øvrige forutsetninger'!$C$60+MAXA(0,'1.2 Alternativ B'!AB215-120)*'1.4 Øvrige forutsetninger'!$C$61,IF('1.2 Alternativ B'!AB215&gt;60,15*'1.4 Øvrige forutsetninger'!$C$57+15*'1.4 Øvrige forutsetninger'!$C$58+30*'1.4 Øvrige forutsetninger'!$C$59+MAXA(0,'1.2 Alternativ B'!AB215-60)*'1.4 Øvrige forutsetninger'!$C$60,IF('1.2 Alternativ B'!AB215&gt;30,15*'1.4 Øvrige forutsetninger'!$C$57+15*'1.4 Øvrige forutsetninger'!$C$58+MAXA(0,'1.2 Alternativ B'!AB215-30)*'1.4 Øvrige forutsetninger'!$C$59,IF('1.2 Alternativ B'!AB215&gt;15,15*'1.4 Øvrige forutsetninger'!$C$57+MAXA(0,'1.2 Alternativ B'!AB215-15)*'1.4 Øvrige forutsetninger'!$C$58,'1.2 Alternativ B'!AB215*'1.4 Øvrige forutsetninger'!$C$57)))),0)</f>
        <v>0</v>
      </c>
      <c r="AB25" s="1">
        <f ca="1">IFERROR(IF('1.2 Alternativ B'!AC215&gt;120,15*'1.4 Øvrige forutsetninger'!$C$57+15*'1.4 Øvrige forutsetninger'!$C$58+30*'1.4 Øvrige forutsetninger'!$C$59+60*'1.4 Øvrige forutsetninger'!$C$60+MAXA(0,'1.2 Alternativ B'!AC215-120)*'1.4 Øvrige forutsetninger'!$C$61,IF('1.2 Alternativ B'!AC215&gt;60,15*'1.4 Øvrige forutsetninger'!$C$57+15*'1.4 Øvrige forutsetninger'!$C$58+30*'1.4 Øvrige forutsetninger'!$C$59+MAXA(0,'1.2 Alternativ B'!AC215-60)*'1.4 Øvrige forutsetninger'!$C$60,IF('1.2 Alternativ B'!AC215&gt;30,15*'1.4 Øvrige forutsetninger'!$C$57+15*'1.4 Øvrige forutsetninger'!$C$58+MAXA(0,'1.2 Alternativ B'!AC215-30)*'1.4 Øvrige forutsetninger'!$C$59,IF('1.2 Alternativ B'!AC215&gt;15,15*'1.4 Øvrige forutsetninger'!$C$57+MAXA(0,'1.2 Alternativ B'!AC215-15)*'1.4 Øvrige forutsetninger'!$C$58,'1.2 Alternativ B'!AC215*'1.4 Øvrige forutsetninger'!$C$57)))),0)</f>
        <v>0</v>
      </c>
      <c r="AC25" s="1">
        <f ca="1">IFERROR(IF('1.2 Alternativ B'!AD215&gt;120,15*'1.4 Øvrige forutsetninger'!$C$57+15*'1.4 Øvrige forutsetninger'!$C$58+30*'1.4 Øvrige forutsetninger'!$C$59+60*'1.4 Øvrige forutsetninger'!$C$60+MAXA(0,'1.2 Alternativ B'!AD215-120)*'1.4 Øvrige forutsetninger'!$C$61,IF('1.2 Alternativ B'!AD215&gt;60,15*'1.4 Øvrige forutsetninger'!$C$57+15*'1.4 Øvrige forutsetninger'!$C$58+30*'1.4 Øvrige forutsetninger'!$C$59+MAXA(0,'1.2 Alternativ B'!AD215-60)*'1.4 Øvrige forutsetninger'!$C$60,IF('1.2 Alternativ B'!AD215&gt;30,15*'1.4 Øvrige forutsetninger'!$C$57+15*'1.4 Øvrige forutsetninger'!$C$58+MAXA(0,'1.2 Alternativ B'!AD215-30)*'1.4 Øvrige forutsetninger'!$C$59,IF('1.2 Alternativ B'!AD215&gt;15,15*'1.4 Øvrige forutsetninger'!$C$57+MAXA(0,'1.2 Alternativ B'!AD215-15)*'1.4 Øvrige forutsetninger'!$C$58,'1.2 Alternativ B'!AD215*'1.4 Øvrige forutsetninger'!$C$57)))),0)</f>
        <v>0</v>
      </c>
      <c r="AD25" s="1">
        <f ca="1">IFERROR(IF('1.2 Alternativ B'!AE215&gt;120,15*'1.4 Øvrige forutsetninger'!$C$57+15*'1.4 Øvrige forutsetninger'!$C$58+30*'1.4 Øvrige forutsetninger'!$C$59+60*'1.4 Øvrige forutsetninger'!$C$60+MAXA(0,'1.2 Alternativ B'!AE215-120)*'1.4 Øvrige forutsetninger'!$C$61,IF('1.2 Alternativ B'!AE215&gt;60,15*'1.4 Øvrige forutsetninger'!$C$57+15*'1.4 Øvrige forutsetninger'!$C$58+30*'1.4 Øvrige forutsetninger'!$C$59+MAXA(0,'1.2 Alternativ B'!AE215-60)*'1.4 Øvrige forutsetninger'!$C$60,IF('1.2 Alternativ B'!AE215&gt;30,15*'1.4 Øvrige forutsetninger'!$C$57+15*'1.4 Øvrige forutsetninger'!$C$58+MAXA(0,'1.2 Alternativ B'!AE215-30)*'1.4 Øvrige forutsetninger'!$C$59,IF('1.2 Alternativ B'!AE215&gt;15,15*'1.4 Øvrige forutsetninger'!$C$57+MAXA(0,'1.2 Alternativ B'!AE215-15)*'1.4 Øvrige forutsetninger'!$C$58,'1.2 Alternativ B'!AE215*'1.4 Øvrige forutsetninger'!$C$57)))),0)</f>
        <v>0</v>
      </c>
      <c r="AE25" s="1">
        <f ca="1">IFERROR(IF('1.2 Alternativ B'!AF215&gt;120,15*'1.4 Øvrige forutsetninger'!$C$57+15*'1.4 Øvrige forutsetninger'!$C$58+30*'1.4 Øvrige forutsetninger'!$C$59+60*'1.4 Øvrige forutsetninger'!$C$60+MAXA(0,'1.2 Alternativ B'!AF215-120)*'1.4 Øvrige forutsetninger'!$C$61,IF('1.2 Alternativ B'!AF215&gt;60,15*'1.4 Øvrige forutsetninger'!$C$57+15*'1.4 Øvrige forutsetninger'!$C$58+30*'1.4 Øvrige forutsetninger'!$C$59+MAXA(0,'1.2 Alternativ B'!AF215-60)*'1.4 Øvrige forutsetninger'!$C$60,IF('1.2 Alternativ B'!AF215&gt;30,15*'1.4 Øvrige forutsetninger'!$C$57+15*'1.4 Øvrige forutsetninger'!$C$58+MAXA(0,'1.2 Alternativ B'!AF215-30)*'1.4 Øvrige forutsetninger'!$C$59,IF('1.2 Alternativ B'!AF215&gt;15,15*'1.4 Øvrige forutsetninger'!$C$57+MAXA(0,'1.2 Alternativ B'!AF215-15)*'1.4 Øvrige forutsetninger'!$C$58,'1.2 Alternativ B'!AF215*'1.4 Øvrige forutsetninger'!$C$57)))),0)</f>
        <v>0</v>
      </c>
      <c r="AF25" s="1">
        <f ca="1">IFERROR(IF('1.2 Alternativ B'!AG215&gt;120,15*'1.4 Øvrige forutsetninger'!$C$57+15*'1.4 Øvrige forutsetninger'!$C$58+30*'1.4 Øvrige forutsetninger'!$C$59+60*'1.4 Øvrige forutsetninger'!$C$60+MAXA(0,'1.2 Alternativ B'!AG215-120)*'1.4 Øvrige forutsetninger'!$C$61,IF('1.2 Alternativ B'!AG215&gt;60,15*'1.4 Øvrige forutsetninger'!$C$57+15*'1.4 Øvrige forutsetninger'!$C$58+30*'1.4 Øvrige forutsetninger'!$C$59+MAXA(0,'1.2 Alternativ B'!AG215-60)*'1.4 Øvrige forutsetninger'!$C$60,IF('1.2 Alternativ B'!AG215&gt;30,15*'1.4 Øvrige forutsetninger'!$C$57+15*'1.4 Øvrige forutsetninger'!$C$58+MAXA(0,'1.2 Alternativ B'!AG215-30)*'1.4 Øvrige forutsetninger'!$C$59,IF('1.2 Alternativ B'!AG215&gt;15,15*'1.4 Øvrige forutsetninger'!$C$57+MAXA(0,'1.2 Alternativ B'!AG215-15)*'1.4 Øvrige forutsetninger'!$C$58,'1.2 Alternativ B'!AG215*'1.4 Øvrige forutsetninger'!$C$57)))),0)</f>
        <v>0</v>
      </c>
    </row>
    <row r="26" spans="2:32" x14ac:dyDescent="0.2">
      <c r="B26" s="1" t="str">
        <f ca="1">IF(OFFSET('1.2 Alternativ B'!$E$19,0,ROW()-ROW($B$12))&gt;0,OFFSET('1.2 Alternativ B'!$E$19,0,ROW()-ROW($B$12)),"")</f>
        <v/>
      </c>
      <c r="C26" s="1">
        <f ca="1">IFERROR(IF('1.2 Alternativ B'!D216&gt;120,15*'1.4 Øvrige forutsetninger'!$C$57+15*'1.4 Øvrige forutsetninger'!$C$58+30*'1.4 Øvrige forutsetninger'!$C$59+60*'1.4 Øvrige forutsetninger'!$C$60+MAXA(0,'1.2 Alternativ B'!D216-120)*'1.4 Øvrige forutsetninger'!$C$61,IF('1.2 Alternativ B'!D216&gt;60,15*'1.4 Øvrige forutsetninger'!$C$57+15*'1.4 Øvrige forutsetninger'!$C$58+30*'1.4 Øvrige forutsetninger'!$C$59+MAXA(0,'1.2 Alternativ B'!D216-60)*'1.4 Øvrige forutsetninger'!$C$60,IF('1.2 Alternativ B'!D216&gt;30,15*'1.4 Øvrige forutsetninger'!$C$57+15*'1.4 Øvrige forutsetninger'!$C$58+MAXA(0,'1.2 Alternativ B'!D216-30)*'1.4 Øvrige forutsetninger'!$C$59,IF('1.2 Alternativ B'!D216&gt;15,15*'1.4 Øvrige forutsetninger'!$C$57+MAXA(0,'1.2 Alternativ B'!D216-15)*'1.4 Øvrige forutsetninger'!$C$58,'1.2 Alternativ B'!D216*'1.4 Øvrige forutsetninger'!$C$57)))),0)</f>
        <v>0</v>
      </c>
      <c r="D26" s="1">
        <f ca="1">IFERROR(IF('1.2 Alternativ B'!E216&gt;120,15*'1.4 Øvrige forutsetninger'!$C$57+15*'1.4 Øvrige forutsetninger'!$C$58+30*'1.4 Øvrige forutsetninger'!$C$59+60*'1.4 Øvrige forutsetninger'!$C$60+MAXA(0,'1.2 Alternativ B'!E216-120)*'1.4 Øvrige forutsetninger'!$C$61,IF('1.2 Alternativ B'!E216&gt;60,15*'1.4 Øvrige forutsetninger'!$C$57+15*'1.4 Øvrige forutsetninger'!$C$58+30*'1.4 Øvrige forutsetninger'!$C$59+MAXA(0,'1.2 Alternativ B'!E216-60)*'1.4 Øvrige forutsetninger'!$C$60,IF('1.2 Alternativ B'!E216&gt;30,15*'1.4 Øvrige forutsetninger'!$C$57+15*'1.4 Øvrige forutsetninger'!$C$58+MAXA(0,'1.2 Alternativ B'!E216-30)*'1.4 Øvrige forutsetninger'!$C$59,IF('1.2 Alternativ B'!E216&gt;15,15*'1.4 Øvrige forutsetninger'!$C$57+MAXA(0,'1.2 Alternativ B'!E216-15)*'1.4 Øvrige forutsetninger'!$C$58,'1.2 Alternativ B'!E216*'1.4 Øvrige forutsetninger'!$C$57)))),0)</f>
        <v>0</v>
      </c>
      <c r="E26" s="1">
        <f ca="1">IFERROR(IF('1.2 Alternativ B'!F216&gt;120,15*'1.4 Øvrige forutsetninger'!$C$57+15*'1.4 Øvrige forutsetninger'!$C$58+30*'1.4 Øvrige forutsetninger'!$C$59+60*'1.4 Øvrige forutsetninger'!$C$60+MAXA(0,'1.2 Alternativ B'!F216-120)*'1.4 Øvrige forutsetninger'!$C$61,IF('1.2 Alternativ B'!F216&gt;60,15*'1.4 Øvrige forutsetninger'!$C$57+15*'1.4 Øvrige forutsetninger'!$C$58+30*'1.4 Øvrige forutsetninger'!$C$59+MAXA(0,'1.2 Alternativ B'!F216-60)*'1.4 Øvrige forutsetninger'!$C$60,IF('1.2 Alternativ B'!F216&gt;30,15*'1.4 Øvrige forutsetninger'!$C$57+15*'1.4 Øvrige forutsetninger'!$C$58+MAXA(0,'1.2 Alternativ B'!F216-30)*'1.4 Øvrige forutsetninger'!$C$59,IF('1.2 Alternativ B'!F216&gt;15,15*'1.4 Øvrige forutsetninger'!$C$57+MAXA(0,'1.2 Alternativ B'!F216-15)*'1.4 Øvrige forutsetninger'!$C$58,'1.2 Alternativ B'!F216*'1.4 Øvrige forutsetninger'!$C$57)))),0)</f>
        <v>0</v>
      </c>
      <c r="F26" s="1">
        <f ca="1">IFERROR(IF('1.2 Alternativ B'!G216&gt;120,15*'1.4 Øvrige forutsetninger'!$C$57+15*'1.4 Øvrige forutsetninger'!$C$58+30*'1.4 Øvrige forutsetninger'!$C$59+60*'1.4 Øvrige forutsetninger'!$C$60+MAXA(0,'1.2 Alternativ B'!G216-120)*'1.4 Øvrige forutsetninger'!$C$61,IF('1.2 Alternativ B'!G216&gt;60,15*'1.4 Øvrige forutsetninger'!$C$57+15*'1.4 Øvrige forutsetninger'!$C$58+30*'1.4 Øvrige forutsetninger'!$C$59+MAXA(0,'1.2 Alternativ B'!G216-60)*'1.4 Øvrige forutsetninger'!$C$60,IF('1.2 Alternativ B'!G216&gt;30,15*'1.4 Øvrige forutsetninger'!$C$57+15*'1.4 Øvrige forutsetninger'!$C$58+MAXA(0,'1.2 Alternativ B'!G216-30)*'1.4 Øvrige forutsetninger'!$C$59,IF('1.2 Alternativ B'!G216&gt;15,15*'1.4 Øvrige forutsetninger'!$C$57+MAXA(0,'1.2 Alternativ B'!G216-15)*'1.4 Øvrige forutsetninger'!$C$58,'1.2 Alternativ B'!G216*'1.4 Øvrige forutsetninger'!$C$57)))),0)</f>
        <v>0</v>
      </c>
      <c r="G26" s="1">
        <f ca="1">IFERROR(IF('1.2 Alternativ B'!H216&gt;120,15*'1.4 Øvrige forutsetninger'!$C$57+15*'1.4 Øvrige forutsetninger'!$C$58+30*'1.4 Øvrige forutsetninger'!$C$59+60*'1.4 Øvrige forutsetninger'!$C$60+MAXA(0,'1.2 Alternativ B'!H216-120)*'1.4 Øvrige forutsetninger'!$C$61,IF('1.2 Alternativ B'!H216&gt;60,15*'1.4 Øvrige forutsetninger'!$C$57+15*'1.4 Øvrige forutsetninger'!$C$58+30*'1.4 Øvrige forutsetninger'!$C$59+MAXA(0,'1.2 Alternativ B'!H216-60)*'1.4 Øvrige forutsetninger'!$C$60,IF('1.2 Alternativ B'!H216&gt;30,15*'1.4 Øvrige forutsetninger'!$C$57+15*'1.4 Øvrige forutsetninger'!$C$58+MAXA(0,'1.2 Alternativ B'!H216-30)*'1.4 Øvrige forutsetninger'!$C$59,IF('1.2 Alternativ B'!H216&gt;15,15*'1.4 Øvrige forutsetninger'!$C$57+MAXA(0,'1.2 Alternativ B'!H216-15)*'1.4 Øvrige forutsetninger'!$C$58,'1.2 Alternativ B'!H216*'1.4 Øvrige forutsetninger'!$C$57)))),0)</f>
        <v>0</v>
      </c>
      <c r="H26" s="1">
        <f ca="1">IFERROR(IF('1.2 Alternativ B'!I216&gt;120,15*'1.4 Øvrige forutsetninger'!$C$57+15*'1.4 Øvrige forutsetninger'!$C$58+30*'1.4 Øvrige forutsetninger'!$C$59+60*'1.4 Øvrige forutsetninger'!$C$60+MAXA(0,'1.2 Alternativ B'!I216-120)*'1.4 Øvrige forutsetninger'!$C$61,IF('1.2 Alternativ B'!I216&gt;60,15*'1.4 Øvrige forutsetninger'!$C$57+15*'1.4 Øvrige forutsetninger'!$C$58+30*'1.4 Øvrige forutsetninger'!$C$59+MAXA(0,'1.2 Alternativ B'!I216-60)*'1.4 Øvrige forutsetninger'!$C$60,IF('1.2 Alternativ B'!I216&gt;30,15*'1.4 Øvrige forutsetninger'!$C$57+15*'1.4 Øvrige forutsetninger'!$C$58+MAXA(0,'1.2 Alternativ B'!I216-30)*'1.4 Øvrige forutsetninger'!$C$59,IF('1.2 Alternativ B'!I216&gt;15,15*'1.4 Øvrige forutsetninger'!$C$57+MAXA(0,'1.2 Alternativ B'!I216-15)*'1.4 Øvrige forutsetninger'!$C$58,'1.2 Alternativ B'!I216*'1.4 Øvrige forutsetninger'!$C$57)))),0)</f>
        <v>0</v>
      </c>
      <c r="I26" s="1">
        <f ca="1">IFERROR(IF('1.2 Alternativ B'!J216&gt;120,15*'1.4 Øvrige forutsetninger'!$C$57+15*'1.4 Øvrige forutsetninger'!$C$58+30*'1.4 Øvrige forutsetninger'!$C$59+60*'1.4 Øvrige forutsetninger'!$C$60+MAXA(0,'1.2 Alternativ B'!J216-120)*'1.4 Øvrige forutsetninger'!$C$61,IF('1.2 Alternativ B'!J216&gt;60,15*'1.4 Øvrige forutsetninger'!$C$57+15*'1.4 Øvrige forutsetninger'!$C$58+30*'1.4 Øvrige forutsetninger'!$C$59+MAXA(0,'1.2 Alternativ B'!J216-60)*'1.4 Øvrige forutsetninger'!$C$60,IF('1.2 Alternativ B'!J216&gt;30,15*'1.4 Øvrige forutsetninger'!$C$57+15*'1.4 Øvrige forutsetninger'!$C$58+MAXA(0,'1.2 Alternativ B'!J216-30)*'1.4 Øvrige forutsetninger'!$C$59,IF('1.2 Alternativ B'!J216&gt;15,15*'1.4 Øvrige forutsetninger'!$C$57+MAXA(0,'1.2 Alternativ B'!J216-15)*'1.4 Øvrige forutsetninger'!$C$58,'1.2 Alternativ B'!J216*'1.4 Øvrige forutsetninger'!$C$57)))),0)</f>
        <v>0</v>
      </c>
      <c r="J26" s="1">
        <f ca="1">IFERROR(IF('1.2 Alternativ B'!K216&gt;120,15*'1.4 Øvrige forutsetninger'!$C$57+15*'1.4 Øvrige forutsetninger'!$C$58+30*'1.4 Øvrige forutsetninger'!$C$59+60*'1.4 Øvrige forutsetninger'!$C$60+MAXA(0,'1.2 Alternativ B'!K216-120)*'1.4 Øvrige forutsetninger'!$C$61,IF('1.2 Alternativ B'!K216&gt;60,15*'1.4 Øvrige forutsetninger'!$C$57+15*'1.4 Øvrige forutsetninger'!$C$58+30*'1.4 Øvrige forutsetninger'!$C$59+MAXA(0,'1.2 Alternativ B'!K216-60)*'1.4 Øvrige forutsetninger'!$C$60,IF('1.2 Alternativ B'!K216&gt;30,15*'1.4 Øvrige forutsetninger'!$C$57+15*'1.4 Øvrige forutsetninger'!$C$58+MAXA(0,'1.2 Alternativ B'!K216-30)*'1.4 Øvrige forutsetninger'!$C$59,IF('1.2 Alternativ B'!K216&gt;15,15*'1.4 Øvrige forutsetninger'!$C$57+MAXA(0,'1.2 Alternativ B'!K216-15)*'1.4 Øvrige forutsetninger'!$C$58,'1.2 Alternativ B'!K216*'1.4 Øvrige forutsetninger'!$C$57)))),0)</f>
        <v>0</v>
      </c>
      <c r="K26" s="1">
        <f ca="1">IFERROR(IF('1.2 Alternativ B'!L216&gt;120,15*'1.4 Øvrige forutsetninger'!$C$57+15*'1.4 Øvrige forutsetninger'!$C$58+30*'1.4 Øvrige forutsetninger'!$C$59+60*'1.4 Øvrige forutsetninger'!$C$60+MAXA(0,'1.2 Alternativ B'!L216-120)*'1.4 Øvrige forutsetninger'!$C$61,IF('1.2 Alternativ B'!L216&gt;60,15*'1.4 Øvrige forutsetninger'!$C$57+15*'1.4 Øvrige forutsetninger'!$C$58+30*'1.4 Øvrige forutsetninger'!$C$59+MAXA(0,'1.2 Alternativ B'!L216-60)*'1.4 Øvrige forutsetninger'!$C$60,IF('1.2 Alternativ B'!L216&gt;30,15*'1.4 Øvrige forutsetninger'!$C$57+15*'1.4 Øvrige forutsetninger'!$C$58+MAXA(0,'1.2 Alternativ B'!L216-30)*'1.4 Øvrige forutsetninger'!$C$59,IF('1.2 Alternativ B'!L216&gt;15,15*'1.4 Øvrige forutsetninger'!$C$57+MAXA(0,'1.2 Alternativ B'!L216-15)*'1.4 Øvrige forutsetninger'!$C$58,'1.2 Alternativ B'!L216*'1.4 Øvrige forutsetninger'!$C$57)))),0)</f>
        <v>0</v>
      </c>
      <c r="L26" s="1">
        <f ca="1">IFERROR(IF('1.2 Alternativ B'!M216&gt;120,15*'1.4 Øvrige forutsetninger'!$C$57+15*'1.4 Øvrige forutsetninger'!$C$58+30*'1.4 Øvrige forutsetninger'!$C$59+60*'1.4 Øvrige forutsetninger'!$C$60+MAXA(0,'1.2 Alternativ B'!M216-120)*'1.4 Øvrige forutsetninger'!$C$61,IF('1.2 Alternativ B'!M216&gt;60,15*'1.4 Øvrige forutsetninger'!$C$57+15*'1.4 Øvrige forutsetninger'!$C$58+30*'1.4 Øvrige forutsetninger'!$C$59+MAXA(0,'1.2 Alternativ B'!M216-60)*'1.4 Øvrige forutsetninger'!$C$60,IF('1.2 Alternativ B'!M216&gt;30,15*'1.4 Øvrige forutsetninger'!$C$57+15*'1.4 Øvrige forutsetninger'!$C$58+MAXA(0,'1.2 Alternativ B'!M216-30)*'1.4 Øvrige forutsetninger'!$C$59,IF('1.2 Alternativ B'!M216&gt;15,15*'1.4 Øvrige forutsetninger'!$C$57+MAXA(0,'1.2 Alternativ B'!M216-15)*'1.4 Øvrige forutsetninger'!$C$58,'1.2 Alternativ B'!M216*'1.4 Øvrige forutsetninger'!$C$57)))),0)</f>
        <v>0</v>
      </c>
      <c r="M26" s="1">
        <f ca="1">IFERROR(IF('1.2 Alternativ B'!N216&gt;120,15*'1.4 Øvrige forutsetninger'!$C$57+15*'1.4 Øvrige forutsetninger'!$C$58+30*'1.4 Øvrige forutsetninger'!$C$59+60*'1.4 Øvrige forutsetninger'!$C$60+MAXA(0,'1.2 Alternativ B'!N216-120)*'1.4 Øvrige forutsetninger'!$C$61,IF('1.2 Alternativ B'!N216&gt;60,15*'1.4 Øvrige forutsetninger'!$C$57+15*'1.4 Øvrige forutsetninger'!$C$58+30*'1.4 Øvrige forutsetninger'!$C$59+MAXA(0,'1.2 Alternativ B'!N216-60)*'1.4 Øvrige forutsetninger'!$C$60,IF('1.2 Alternativ B'!N216&gt;30,15*'1.4 Øvrige forutsetninger'!$C$57+15*'1.4 Øvrige forutsetninger'!$C$58+MAXA(0,'1.2 Alternativ B'!N216-30)*'1.4 Øvrige forutsetninger'!$C$59,IF('1.2 Alternativ B'!N216&gt;15,15*'1.4 Øvrige forutsetninger'!$C$57+MAXA(0,'1.2 Alternativ B'!N216-15)*'1.4 Øvrige forutsetninger'!$C$58,'1.2 Alternativ B'!N216*'1.4 Øvrige forutsetninger'!$C$57)))),0)</f>
        <v>0</v>
      </c>
      <c r="N26" s="1">
        <f ca="1">IFERROR(IF('1.2 Alternativ B'!O216&gt;120,15*'1.4 Øvrige forutsetninger'!$C$57+15*'1.4 Øvrige forutsetninger'!$C$58+30*'1.4 Øvrige forutsetninger'!$C$59+60*'1.4 Øvrige forutsetninger'!$C$60+MAXA(0,'1.2 Alternativ B'!O216-120)*'1.4 Øvrige forutsetninger'!$C$61,IF('1.2 Alternativ B'!O216&gt;60,15*'1.4 Øvrige forutsetninger'!$C$57+15*'1.4 Øvrige forutsetninger'!$C$58+30*'1.4 Øvrige forutsetninger'!$C$59+MAXA(0,'1.2 Alternativ B'!O216-60)*'1.4 Øvrige forutsetninger'!$C$60,IF('1.2 Alternativ B'!O216&gt;30,15*'1.4 Øvrige forutsetninger'!$C$57+15*'1.4 Øvrige forutsetninger'!$C$58+MAXA(0,'1.2 Alternativ B'!O216-30)*'1.4 Øvrige forutsetninger'!$C$59,IF('1.2 Alternativ B'!O216&gt;15,15*'1.4 Øvrige forutsetninger'!$C$57+MAXA(0,'1.2 Alternativ B'!O216-15)*'1.4 Øvrige forutsetninger'!$C$58,'1.2 Alternativ B'!O216*'1.4 Øvrige forutsetninger'!$C$57)))),0)</f>
        <v>0</v>
      </c>
      <c r="O26" s="1">
        <f ca="1">IFERROR(IF('1.2 Alternativ B'!P216&gt;120,15*'1.4 Øvrige forutsetninger'!$C$57+15*'1.4 Øvrige forutsetninger'!$C$58+30*'1.4 Øvrige forutsetninger'!$C$59+60*'1.4 Øvrige forutsetninger'!$C$60+MAXA(0,'1.2 Alternativ B'!P216-120)*'1.4 Øvrige forutsetninger'!$C$61,IF('1.2 Alternativ B'!P216&gt;60,15*'1.4 Øvrige forutsetninger'!$C$57+15*'1.4 Øvrige forutsetninger'!$C$58+30*'1.4 Øvrige forutsetninger'!$C$59+MAXA(0,'1.2 Alternativ B'!P216-60)*'1.4 Øvrige forutsetninger'!$C$60,IF('1.2 Alternativ B'!P216&gt;30,15*'1.4 Øvrige forutsetninger'!$C$57+15*'1.4 Øvrige forutsetninger'!$C$58+MAXA(0,'1.2 Alternativ B'!P216-30)*'1.4 Øvrige forutsetninger'!$C$59,IF('1.2 Alternativ B'!P216&gt;15,15*'1.4 Øvrige forutsetninger'!$C$57+MAXA(0,'1.2 Alternativ B'!P216-15)*'1.4 Øvrige forutsetninger'!$C$58,'1.2 Alternativ B'!P216*'1.4 Øvrige forutsetninger'!$C$57)))),0)</f>
        <v>0</v>
      </c>
      <c r="P26" s="1">
        <f ca="1">IFERROR(IF('1.2 Alternativ B'!Q216&gt;120,15*'1.4 Øvrige forutsetninger'!$C$57+15*'1.4 Øvrige forutsetninger'!$C$58+30*'1.4 Øvrige forutsetninger'!$C$59+60*'1.4 Øvrige forutsetninger'!$C$60+MAXA(0,'1.2 Alternativ B'!Q216-120)*'1.4 Øvrige forutsetninger'!$C$61,IF('1.2 Alternativ B'!Q216&gt;60,15*'1.4 Øvrige forutsetninger'!$C$57+15*'1.4 Øvrige forutsetninger'!$C$58+30*'1.4 Øvrige forutsetninger'!$C$59+MAXA(0,'1.2 Alternativ B'!Q216-60)*'1.4 Øvrige forutsetninger'!$C$60,IF('1.2 Alternativ B'!Q216&gt;30,15*'1.4 Øvrige forutsetninger'!$C$57+15*'1.4 Øvrige forutsetninger'!$C$58+MAXA(0,'1.2 Alternativ B'!Q216-30)*'1.4 Øvrige forutsetninger'!$C$59,IF('1.2 Alternativ B'!Q216&gt;15,15*'1.4 Øvrige forutsetninger'!$C$57+MAXA(0,'1.2 Alternativ B'!Q216-15)*'1.4 Øvrige forutsetninger'!$C$58,'1.2 Alternativ B'!Q216*'1.4 Øvrige forutsetninger'!$C$57)))),0)</f>
        <v>0</v>
      </c>
      <c r="Q26" s="1">
        <f ca="1">IFERROR(IF('1.2 Alternativ B'!R216&gt;120,15*'1.4 Øvrige forutsetninger'!$C$57+15*'1.4 Øvrige forutsetninger'!$C$58+30*'1.4 Øvrige forutsetninger'!$C$59+60*'1.4 Øvrige forutsetninger'!$C$60+MAXA(0,'1.2 Alternativ B'!R216-120)*'1.4 Øvrige forutsetninger'!$C$61,IF('1.2 Alternativ B'!R216&gt;60,15*'1.4 Øvrige forutsetninger'!$C$57+15*'1.4 Øvrige forutsetninger'!$C$58+30*'1.4 Øvrige forutsetninger'!$C$59+MAXA(0,'1.2 Alternativ B'!R216-60)*'1.4 Øvrige forutsetninger'!$C$60,IF('1.2 Alternativ B'!R216&gt;30,15*'1.4 Øvrige forutsetninger'!$C$57+15*'1.4 Øvrige forutsetninger'!$C$58+MAXA(0,'1.2 Alternativ B'!R216-30)*'1.4 Øvrige forutsetninger'!$C$59,IF('1.2 Alternativ B'!R216&gt;15,15*'1.4 Øvrige forutsetninger'!$C$57+MAXA(0,'1.2 Alternativ B'!R216-15)*'1.4 Øvrige forutsetninger'!$C$58,'1.2 Alternativ B'!R216*'1.4 Øvrige forutsetninger'!$C$57)))),0)</f>
        <v>0</v>
      </c>
      <c r="R26" s="1">
        <f ca="1">IFERROR(IF('1.2 Alternativ B'!S216&gt;120,15*'1.4 Øvrige forutsetninger'!$C$57+15*'1.4 Øvrige forutsetninger'!$C$58+30*'1.4 Øvrige forutsetninger'!$C$59+60*'1.4 Øvrige forutsetninger'!$C$60+MAXA(0,'1.2 Alternativ B'!S216-120)*'1.4 Øvrige forutsetninger'!$C$61,IF('1.2 Alternativ B'!S216&gt;60,15*'1.4 Øvrige forutsetninger'!$C$57+15*'1.4 Øvrige forutsetninger'!$C$58+30*'1.4 Øvrige forutsetninger'!$C$59+MAXA(0,'1.2 Alternativ B'!S216-60)*'1.4 Øvrige forutsetninger'!$C$60,IF('1.2 Alternativ B'!S216&gt;30,15*'1.4 Øvrige forutsetninger'!$C$57+15*'1.4 Øvrige forutsetninger'!$C$58+MAXA(0,'1.2 Alternativ B'!S216-30)*'1.4 Øvrige forutsetninger'!$C$59,IF('1.2 Alternativ B'!S216&gt;15,15*'1.4 Øvrige forutsetninger'!$C$57+MAXA(0,'1.2 Alternativ B'!S216-15)*'1.4 Øvrige forutsetninger'!$C$58,'1.2 Alternativ B'!S216*'1.4 Øvrige forutsetninger'!$C$57)))),0)</f>
        <v>0</v>
      </c>
      <c r="S26" s="1">
        <f ca="1">IFERROR(IF('1.2 Alternativ B'!T216&gt;120,15*'1.4 Øvrige forutsetninger'!$C$57+15*'1.4 Øvrige forutsetninger'!$C$58+30*'1.4 Øvrige forutsetninger'!$C$59+60*'1.4 Øvrige forutsetninger'!$C$60+MAXA(0,'1.2 Alternativ B'!T216-120)*'1.4 Øvrige forutsetninger'!$C$61,IF('1.2 Alternativ B'!T216&gt;60,15*'1.4 Øvrige forutsetninger'!$C$57+15*'1.4 Øvrige forutsetninger'!$C$58+30*'1.4 Øvrige forutsetninger'!$C$59+MAXA(0,'1.2 Alternativ B'!T216-60)*'1.4 Øvrige forutsetninger'!$C$60,IF('1.2 Alternativ B'!T216&gt;30,15*'1.4 Øvrige forutsetninger'!$C$57+15*'1.4 Øvrige forutsetninger'!$C$58+MAXA(0,'1.2 Alternativ B'!T216-30)*'1.4 Øvrige forutsetninger'!$C$59,IF('1.2 Alternativ B'!T216&gt;15,15*'1.4 Øvrige forutsetninger'!$C$57+MAXA(0,'1.2 Alternativ B'!T216-15)*'1.4 Øvrige forutsetninger'!$C$58,'1.2 Alternativ B'!T216*'1.4 Øvrige forutsetninger'!$C$57)))),0)</f>
        <v>0</v>
      </c>
      <c r="T26" s="1">
        <f ca="1">IFERROR(IF('1.2 Alternativ B'!U216&gt;120,15*'1.4 Øvrige forutsetninger'!$C$57+15*'1.4 Øvrige forutsetninger'!$C$58+30*'1.4 Øvrige forutsetninger'!$C$59+60*'1.4 Øvrige forutsetninger'!$C$60+MAXA(0,'1.2 Alternativ B'!U216-120)*'1.4 Øvrige forutsetninger'!$C$61,IF('1.2 Alternativ B'!U216&gt;60,15*'1.4 Øvrige forutsetninger'!$C$57+15*'1.4 Øvrige forutsetninger'!$C$58+30*'1.4 Øvrige forutsetninger'!$C$59+MAXA(0,'1.2 Alternativ B'!U216-60)*'1.4 Øvrige forutsetninger'!$C$60,IF('1.2 Alternativ B'!U216&gt;30,15*'1.4 Øvrige forutsetninger'!$C$57+15*'1.4 Øvrige forutsetninger'!$C$58+MAXA(0,'1.2 Alternativ B'!U216-30)*'1.4 Øvrige forutsetninger'!$C$59,IF('1.2 Alternativ B'!U216&gt;15,15*'1.4 Øvrige forutsetninger'!$C$57+MAXA(0,'1.2 Alternativ B'!U216-15)*'1.4 Øvrige forutsetninger'!$C$58,'1.2 Alternativ B'!U216*'1.4 Øvrige forutsetninger'!$C$57)))),0)</f>
        <v>0</v>
      </c>
      <c r="U26" s="1">
        <f ca="1">IFERROR(IF('1.2 Alternativ B'!V216&gt;120,15*'1.4 Øvrige forutsetninger'!$C$57+15*'1.4 Øvrige forutsetninger'!$C$58+30*'1.4 Øvrige forutsetninger'!$C$59+60*'1.4 Øvrige forutsetninger'!$C$60+MAXA(0,'1.2 Alternativ B'!V216-120)*'1.4 Øvrige forutsetninger'!$C$61,IF('1.2 Alternativ B'!V216&gt;60,15*'1.4 Øvrige forutsetninger'!$C$57+15*'1.4 Øvrige forutsetninger'!$C$58+30*'1.4 Øvrige forutsetninger'!$C$59+MAXA(0,'1.2 Alternativ B'!V216-60)*'1.4 Øvrige forutsetninger'!$C$60,IF('1.2 Alternativ B'!V216&gt;30,15*'1.4 Øvrige forutsetninger'!$C$57+15*'1.4 Øvrige forutsetninger'!$C$58+MAXA(0,'1.2 Alternativ B'!V216-30)*'1.4 Øvrige forutsetninger'!$C$59,IF('1.2 Alternativ B'!V216&gt;15,15*'1.4 Øvrige forutsetninger'!$C$57+MAXA(0,'1.2 Alternativ B'!V216-15)*'1.4 Øvrige forutsetninger'!$C$58,'1.2 Alternativ B'!V216*'1.4 Øvrige forutsetninger'!$C$57)))),0)</f>
        <v>0</v>
      </c>
      <c r="V26" s="1">
        <f ca="1">IFERROR(IF('1.2 Alternativ B'!W216&gt;120,15*'1.4 Øvrige forutsetninger'!$C$57+15*'1.4 Øvrige forutsetninger'!$C$58+30*'1.4 Øvrige forutsetninger'!$C$59+60*'1.4 Øvrige forutsetninger'!$C$60+MAXA(0,'1.2 Alternativ B'!W216-120)*'1.4 Øvrige forutsetninger'!$C$61,IF('1.2 Alternativ B'!W216&gt;60,15*'1.4 Øvrige forutsetninger'!$C$57+15*'1.4 Øvrige forutsetninger'!$C$58+30*'1.4 Øvrige forutsetninger'!$C$59+MAXA(0,'1.2 Alternativ B'!W216-60)*'1.4 Øvrige forutsetninger'!$C$60,IF('1.2 Alternativ B'!W216&gt;30,15*'1.4 Øvrige forutsetninger'!$C$57+15*'1.4 Øvrige forutsetninger'!$C$58+MAXA(0,'1.2 Alternativ B'!W216-30)*'1.4 Øvrige forutsetninger'!$C$59,IF('1.2 Alternativ B'!W216&gt;15,15*'1.4 Øvrige forutsetninger'!$C$57+MAXA(0,'1.2 Alternativ B'!W216-15)*'1.4 Øvrige forutsetninger'!$C$58,'1.2 Alternativ B'!W216*'1.4 Øvrige forutsetninger'!$C$57)))),0)</f>
        <v>0</v>
      </c>
      <c r="W26" s="1">
        <f ca="1">IFERROR(IF('1.2 Alternativ B'!X216&gt;120,15*'1.4 Øvrige forutsetninger'!$C$57+15*'1.4 Øvrige forutsetninger'!$C$58+30*'1.4 Øvrige forutsetninger'!$C$59+60*'1.4 Øvrige forutsetninger'!$C$60+MAXA(0,'1.2 Alternativ B'!X216-120)*'1.4 Øvrige forutsetninger'!$C$61,IF('1.2 Alternativ B'!X216&gt;60,15*'1.4 Øvrige forutsetninger'!$C$57+15*'1.4 Øvrige forutsetninger'!$C$58+30*'1.4 Øvrige forutsetninger'!$C$59+MAXA(0,'1.2 Alternativ B'!X216-60)*'1.4 Øvrige forutsetninger'!$C$60,IF('1.2 Alternativ B'!X216&gt;30,15*'1.4 Øvrige forutsetninger'!$C$57+15*'1.4 Øvrige forutsetninger'!$C$58+MAXA(0,'1.2 Alternativ B'!X216-30)*'1.4 Øvrige forutsetninger'!$C$59,IF('1.2 Alternativ B'!X216&gt;15,15*'1.4 Øvrige forutsetninger'!$C$57+MAXA(0,'1.2 Alternativ B'!X216-15)*'1.4 Øvrige forutsetninger'!$C$58,'1.2 Alternativ B'!X216*'1.4 Øvrige forutsetninger'!$C$57)))),0)</f>
        <v>0</v>
      </c>
      <c r="X26" s="1">
        <f ca="1">IFERROR(IF('1.2 Alternativ B'!Y216&gt;120,15*'1.4 Øvrige forutsetninger'!$C$57+15*'1.4 Øvrige forutsetninger'!$C$58+30*'1.4 Øvrige forutsetninger'!$C$59+60*'1.4 Øvrige forutsetninger'!$C$60+MAXA(0,'1.2 Alternativ B'!Y216-120)*'1.4 Øvrige forutsetninger'!$C$61,IF('1.2 Alternativ B'!Y216&gt;60,15*'1.4 Øvrige forutsetninger'!$C$57+15*'1.4 Øvrige forutsetninger'!$C$58+30*'1.4 Øvrige forutsetninger'!$C$59+MAXA(0,'1.2 Alternativ B'!Y216-60)*'1.4 Øvrige forutsetninger'!$C$60,IF('1.2 Alternativ B'!Y216&gt;30,15*'1.4 Øvrige forutsetninger'!$C$57+15*'1.4 Øvrige forutsetninger'!$C$58+MAXA(0,'1.2 Alternativ B'!Y216-30)*'1.4 Øvrige forutsetninger'!$C$59,IF('1.2 Alternativ B'!Y216&gt;15,15*'1.4 Øvrige forutsetninger'!$C$57+MAXA(0,'1.2 Alternativ B'!Y216-15)*'1.4 Øvrige forutsetninger'!$C$58,'1.2 Alternativ B'!Y216*'1.4 Øvrige forutsetninger'!$C$57)))),0)</f>
        <v>0</v>
      </c>
      <c r="Y26" s="1">
        <f ca="1">IFERROR(IF('1.2 Alternativ B'!Z216&gt;120,15*'1.4 Øvrige forutsetninger'!$C$57+15*'1.4 Øvrige forutsetninger'!$C$58+30*'1.4 Øvrige forutsetninger'!$C$59+60*'1.4 Øvrige forutsetninger'!$C$60+MAXA(0,'1.2 Alternativ B'!Z216-120)*'1.4 Øvrige forutsetninger'!$C$61,IF('1.2 Alternativ B'!Z216&gt;60,15*'1.4 Øvrige forutsetninger'!$C$57+15*'1.4 Øvrige forutsetninger'!$C$58+30*'1.4 Øvrige forutsetninger'!$C$59+MAXA(0,'1.2 Alternativ B'!Z216-60)*'1.4 Øvrige forutsetninger'!$C$60,IF('1.2 Alternativ B'!Z216&gt;30,15*'1.4 Øvrige forutsetninger'!$C$57+15*'1.4 Øvrige forutsetninger'!$C$58+MAXA(0,'1.2 Alternativ B'!Z216-30)*'1.4 Øvrige forutsetninger'!$C$59,IF('1.2 Alternativ B'!Z216&gt;15,15*'1.4 Øvrige forutsetninger'!$C$57+MAXA(0,'1.2 Alternativ B'!Z216-15)*'1.4 Øvrige forutsetninger'!$C$58,'1.2 Alternativ B'!Z216*'1.4 Øvrige forutsetninger'!$C$57)))),0)</f>
        <v>0</v>
      </c>
      <c r="Z26" s="1">
        <f ca="1">IFERROR(IF('1.2 Alternativ B'!AA216&gt;120,15*'1.4 Øvrige forutsetninger'!$C$57+15*'1.4 Øvrige forutsetninger'!$C$58+30*'1.4 Øvrige forutsetninger'!$C$59+60*'1.4 Øvrige forutsetninger'!$C$60+MAXA(0,'1.2 Alternativ B'!AA216-120)*'1.4 Øvrige forutsetninger'!$C$61,IF('1.2 Alternativ B'!AA216&gt;60,15*'1.4 Øvrige forutsetninger'!$C$57+15*'1.4 Øvrige forutsetninger'!$C$58+30*'1.4 Øvrige forutsetninger'!$C$59+MAXA(0,'1.2 Alternativ B'!AA216-60)*'1.4 Øvrige forutsetninger'!$C$60,IF('1.2 Alternativ B'!AA216&gt;30,15*'1.4 Øvrige forutsetninger'!$C$57+15*'1.4 Øvrige forutsetninger'!$C$58+MAXA(0,'1.2 Alternativ B'!AA216-30)*'1.4 Øvrige forutsetninger'!$C$59,IF('1.2 Alternativ B'!AA216&gt;15,15*'1.4 Øvrige forutsetninger'!$C$57+MAXA(0,'1.2 Alternativ B'!AA216-15)*'1.4 Øvrige forutsetninger'!$C$58,'1.2 Alternativ B'!AA216*'1.4 Øvrige forutsetninger'!$C$57)))),0)</f>
        <v>0</v>
      </c>
      <c r="AA26" s="1">
        <f ca="1">IFERROR(IF('1.2 Alternativ B'!AB216&gt;120,15*'1.4 Øvrige forutsetninger'!$C$57+15*'1.4 Øvrige forutsetninger'!$C$58+30*'1.4 Øvrige forutsetninger'!$C$59+60*'1.4 Øvrige forutsetninger'!$C$60+MAXA(0,'1.2 Alternativ B'!AB216-120)*'1.4 Øvrige forutsetninger'!$C$61,IF('1.2 Alternativ B'!AB216&gt;60,15*'1.4 Øvrige forutsetninger'!$C$57+15*'1.4 Øvrige forutsetninger'!$C$58+30*'1.4 Øvrige forutsetninger'!$C$59+MAXA(0,'1.2 Alternativ B'!AB216-60)*'1.4 Øvrige forutsetninger'!$C$60,IF('1.2 Alternativ B'!AB216&gt;30,15*'1.4 Øvrige forutsetninger'!$C$57+15*'1.4 Øvrige forutsetninger'!$C$58+MAXA(0,'1.2 Alternativ B'!AB216-30)*'1.4 Øvrige forutsetninger'!$C$59,IF('1.2 Alternativ B'!AB216&gt;15,15*'1.4 Øvrige forutsetninger'!$C$57+MAXA(0,'1.2 Alternativ B'!AB216-15)*'1.4 Øvrige forutsetninger'!$C$58,'1.2 Alternativ B'!AB216*'1.4 Øvrige forutsetninger'!$C$57)))),0)</f>
        <v>0</v>
      </c>
      <c r="AB26" s="1">
        <f ca="1">IFERROR(IF('1.2 Alternativ B'!AC216&gt;120,15*'1.4 Øvrige forutsetninger'!$C$57+15*'1.4 Øvrige forutsetninger'!$C$58+30*'1.4 Øvrige forutsetninger'!$C$59+60*'1.4 Øvrige forutsetninger'!$C$60+MAXA(0,'1.2 Alternativ B'!AC216-120)*'1.4 Øvrige forutsetninger'!$C$61,IF('1.2 Alternativ B'!AC216&gt;60,15*'1.4 Øvrige forutsetninger'!$C$57+15*'1.4 Øvrige forutsetninger'!$C$58+30*'1.4 Øvrige forutsetninger'!$C$59+MAXA(0,'1.2 Alternativ B'!AC216-60)*'1.4 Øvrige forutsetninger'!$C$60,IF('1.2 Alternativ B'!AC216&gt;30,15*'1.4 Øvrige forutsetninger'!$C$57+15*'1.4 Øvrige forutsetninger'!$C$58+MAXA(0,'1.2 Alternativ B'!AC216-30)*'1.4 Øvrige forutsetninger'!$C$59,IF('1.2 Alternativ B'!AC216&gt;15,15*'1.4 Øvrige forutsetninger'!$C$57+MAXA(0,'1.2 Alternativ B'!AC216-15)*'1.4 Øvrige forutsetninger'!$C$58,'1.2 Alternativ B'!AC216*'1.4 Øvrige forutsetninger'!$C$57)))),0)</f>
        <v>0</v>
      </c>
      <c r="AC26" s="1">
        <f ca="1">IFERROR(IF('1.2 Alternativ B'!AD216&gt;120,15*'1.4 Øvrige forutsetninger'!$C$57+15*'1.4 Øvrige forutsetninger'!$C$58+30*'1.4 Øvrige forutsetninger'!$C$59+60*'1.4 Øvrige forutsetninger'!$C$60+MAXA(0,'1.2 Alternativ B'!AD216-120)*'1.4 Øvrige forutsetninger'!$C$61,IF('1.2 Alternativ B'!AD216&gt;60,15*'1.4 Øvrige forutsetninger'!$C$57+15*'1.4 Øvrige forutsetninger'!$C$58+30*'1.4 Øvrige forutsetninger'!$C$59+MAXA(0,'1.2 Alternativ B'!AD216-60)*'1.4 Øvrige forutsetninger'!$C$60,IF('1.2 Alternativ B'!AD216&gt;30,15*'1.4 Øvrige forutsetninger'!$C$57+15*'1.4 Øvrige forutsetninger'!$C$58+MAXA(0,'1.2 Alternativ B'!AD216-30)*'1.4 Øvrige forutsetninger'!$C$59,IF('1.2 Alternativ B'!AD216&gt;15,15*'1.4 Øvrige forutsetninger'!$C$57+MAXA(0,'1.2 Alternativ B'!AD216-15)*'1.4 Øvrige forutsetninger'!$C$58,'1.2 Alternativ B'!AD216*'1.4 Øvrige forutsetninger'!$C$57)))),0)</f>
        <v>0</v>
      </c>
      <c r="AD26" s="1">
        <f ca="1">IFERROR(IF('1.2 Alternativ B'!AE216&gt;120,15*'1.4 Øvrige forutsetninger'!$C$57+15*'1.4 Øvrige forutsetninger'!$C$58+30*'1.4 Øvrige forutsetninger'!$C$59+60*'1.4 Øvrige forutsetninger'!$C$60+MAXA(0,'1.2 Alternativ B'!AE216-120)*'1.4 Øvrige forutsetninger'!$C$61,IF('1.2 Alternativ B'!AE216&gt;60,15*'1.4 Øvrige forutsetninger'!$C$57+15*'1.4 Øvrige forutsetninger'!$C$58+30*'1.4 Øvrige forutsetninger'!$C$59+MAXA(0,'1.2 Alternativ B'!AE216-60)*'1.4 Øvrige forutsetninger'!$C$60,IF('1.2 Alternativ B'!AE216&gt;30,15*'1.4 Øvrige forutsetninger'!$C$57+15*'1.4 Øvrige forutsetninger'!$C$58+MAXA(0,'1.2 Alternativ B'!AE216-30)*'1.4 Øvrige forutsetninger'!$C$59,IF('1.2 Alternativ B'!AE216&gt;15,15*'1.4 Øvrige forutsetninger'!$C$57+MAXA(0,'1.2 Alternativ B'!AE216-15)*'1.4 Øvrige forutsetninger'!$C$58,'1.2 Alternativ B'!AE216*'1.4 Øvrige forutsetninger'!$C$57)))),0)</f>
        <v>0</v>
      </c>
      <c r="AE26" s="1">
        <f ca="1">IFERROR(IF('1.2 Alternativ B'!AF216&gt;120,15*'1.4 Øvrige forutsetninger'!$C$57+15*'1.4 Øvrige forutsetninger'!$C$58+30*'1.4 Øvrige forutsetninger'!$C$59+60*'1.4 Øvrige forutsetninger'!$C$60+MAXA(0,'1.2 Alternativ B'!AF216-120)*'1.4 Øvrige forutsetninger'!$C$61,IF('1.2 Alternativ B'!AF216&gt;60,15*'1.4 Øvrige forutsetninger'!$C$57+15*'1.4 Øvrige forutsetninger'!$C$58+30*'1.4 Øvrige forutsetninger'!$C$59+MAXA(0,'1.2 Alternativ B'!AF216-60)*'1.4 Øvrige forutsetninger'!$C$60,IF('1.2 Alternativ B'!AF216&gt;30,15*'1.4 Øvrige forutsetninger'!$C$57+15*'1.4 Øvrige forutsetninger'!$C$58+MAXA(0,'1.2 Alternativ B'!AF216-30)*'1.4 Øvrige forutsetninger'!$C$59,IF('1.2 Alternativ B'!AF216&gt;15,15*'1.4 Øvrige forutsetninger'!$C$57+MAXA(0,'1.2 Alternativ B'!AF216-15)*'1.4 Øvrige forutsetninger'!$C$58,'1.2 Alternativ B'!AF216*'1.4 Øvrige forutsetninger'!$C$57)))),0)</f>
        <v>0</v>
      </c>
      <c r="AF26" s="1">
        <f ca="1">IFERROR(IF('1.2 Alternativ B'!AG216&gt;120,15*'1.4 Øvrige forutsetninger'!$C$57+15*'1.4 Øvrige forutsetninger'!$C$58+30*'1.4 Øvrige forutsetninger'!$C$59+60*'1.4 Øvrige forutsetninger'!$C$60+MAXA(0,'1.2 Alternativ B'!AG216-120)*'1.4 Øvrige forutsetninger'!$C$61,IF('1.2 Alternativ B'!AG216&gt;60,15*'1.4 Øvrige forutsetninger'!$C$57+15*'1.4 Øvrige forutsetninger'!$C$58+30*'1.4 Øvrige forutsetninger'!$C$59+MAXA(0,'1.2 Alternativ B'!AG216-60)*'1.4 Øvrige forutsetninger'!$C$60,IF('1.2 Alternativ B'!AG216&gt;30,15*'1.4 Øvrige forutsetninger'!$C$57+15*'1.4 Øvrige forutsetninger'!$C$58+MAXA(0,'1.2 Alternativ B'!AG216-30)*'1.4 Øvrige forutsetninger'!$C$59,IF('1.2 Alternativ B'!AG216&gt;15,15*'1.4 Øvrige forutsetninger'!$C$57+MAXA(0,'1.2 Alternativ B'!AG216-15)*'1.4 Øvrige forutsetninger'!$C$58,'1.2 Alternativ B'!AG216*'1.4 Øvrige forutsetninger'!$C$57)))),0)</f>
        <v>0</v>
      </c>
    </row>
    <row r="27" spans="2:32" x14ac:dyDescent="0.2">
      <c r="B27" s="1" t="str">
        <f ca="1">IF(OFFSET('1.2 Alternativ B'!$E$19,0,ROW()-ROW($B$12))&gt;0,OFFSET('1.2 Alternativ B'!$E$19,0,ROW()-ROW($B$12)),"")</f>
        <v/>
      </c>
      <c r="C27" s="1">
        <f ca="1">IFERROR(IF('1.2 Alternativ B'!D217&gt;120,15*'1.4 Øvrige forutsetninger'!$C$57+15*'1.4 Øvrige forutsetninger'!$C$58+30*'1.4 Øvrige forutsetninger'!$C$59+60*'1.4 Øvrige forutsetninger'!$C$60+MAXA(0,'1.2 Alternativ B'!D217-120)*'1.4 Øvrige forutsetninger'!$C$61,IF('1.2 Alternativ B'!D217&gt;60,15*'1.4 Øvrige forutsetninger'!$C$57+15*'1.4 Øvrige forutsetninger'!$C$58+30*'1.4 Øvrige forutsetninger'!$C$59+MAXA(0,'1.2 Alternativ B'!D217-60)*'1.4 Øvrige forutsetninger'!$C$60,IF('1.2 Alternativ B'!D217&gt;30,15*'1.4 Øvrige forutsetninger'!$C$57+15*'1.4 Øvrige forutsetninger'!$C$58+MAXA(0,'1.2 Alternativ B'!D217-30)*'1.4 Øvrige forutsetninger'!$C$59,IF('1.2 Alternativ B'!D217&gt;15,15*'1.4 Øvrige forutsetninger'!$C$57+MAXA(0,'1.2 Alternativ B'!D217-15)*'1.4 Øvrige forutsetninger'!$C$58,'1.2 Alternativ B'!D217*'1.4 Øvrige forutsetninger'!$C$57)))),0)</f>
        <v>0</v>
      </c>
      <c r="D27" s="1">
        <f ca="1">IFERROR(IF('1.2 Alternativ B'!E217&gt;120,15*'1.4 Øvrige forutsetninger'!$C$57+15*'1.4 Øvrige forutsetninger'!$C$58+30*'1.4 Øvrige forutsetninger'!$C$59+60*'1.4 Øvrige forutsetninger'!$C$60+MAXA(0,'1.2 Alternativ B'!E217-120)*'1.4 Øvrige forutsetninger'!$C$61,IF('1.2 Alternativ B'!E217&gt;60,15*'1.4 Øvrige forutsetninger'!$C$57+15*'1.4 Øvrige forutsetninger'!$C$58+30*'1.4 Øvrige forutsetninger'!$C$59+MAXA(0,'1.2 Alternativ B'!E217-60)*'1.4 Øvrige forutsetninger'!$C$60,IF('1.2 Alternativ B'!E217&gt;30,15*'1.4 Øvrige forutsetninger'!$C$57+15*'1.4 Øvrige forutsetninger'!$C$58+MAXA(0,'1.2 Alternativ B'!E217-30)*'1.4 Øvrige forutsetninger'!$C$59,IF('1.2 Alternativ B'!E217&gt;15,15*'1.4 Øvrige forutsetninger'!$C$57+MAXA(0,'1.2 Alternativ B'!E217-15)*'1.4 Øvrige forutsetninger'!$C$58,'1.2 Alternativ B'!E217*'1.4 Øvrige forutsetninger'!$C$57)))),0)</f>
        <v>0</v>
      </c>
      <c r="E27" s="1">
        <f ca="1">IFERROR(IF('1.2 Alternativ B'!F217&gt;120,15*'1.4 Øvrige forutsetninger'!$C$57+15*'1.4 Øvrige forutsetninger'!$C$58+30*'1.4 Øvrige forutsetninger'!$C$59+60*'1.4 Øvrige forutsetninger'!$C$60+MAXA(0,'1.2 Alternativ B'!F217-120)*'1.4 Øvrige forutsetninger'!$C$61,IF('1.2 Alternativ B'!F217&gt;60,15*'1.4 Øvrige forutsetninger'!$C$57+15*'1.4 Øvrige forutsetninger'!$C$58+30*'1.4 Øvrige forutsetninger'!$C$59+MAXA(0,'1.2 Alternativ B'!F217-60)*'1.4 Øvrige forutsetninger'!$C$60,IF('1.2 Alternativ B'!F217&gt;30,15*'1.4 Øvrige forutsetninger'!$C$57+15*'1.4 Øvrige forutsetninger'!$C$58+MAXA(0,'1.2 Alternativ B'!F217-30)*'1.4 Øvrige forutsetninger'!$C$59,IF('1.2 Alternativ B'!F217&gt;15,15*'1.4 Øvrige forutsetninger'!$C$57+MAXA(0,'1.2 Alternativ B'!F217-15)*'1.4 Øvrige forutsetninger'!$C$58,'1.2 Alternativ B'!F217*'1.4 Øvrige forutsetninger'!$C$57)))),0)</f>
        <v>0</v>
      </c>
      <c r="F27" s="1">
        <f ca="1">IFERROR(IF('1.2 Alternativ B'!G217&gt;120,15*'1.4 Øvrige forutsetninger'!$C$57+15*'1.4 Øvrige forutsetninger'!$C$58+30*'1.4 Øvrige forutsetninger'!$C$59+60*'1.4 Øvrige forutsetninger'!$C$60+MAXA(0,'1.2 Alternativ B'!G217-120)*'1.4 Øvrige forutsetninger'!$C$61,IF('1.2 Alternativ B'!G217&gt;60,15*'1.4 Øvrige forutsetninger'!$C$57+15*'1.4 Øvrige forutsetninger'!$C$58+30*'1.4 Øvrige forutsetninger'!$C$59+MAXA(0,'1.2 Alternativ B'!G217-60)*'1.4 Øvrige forutsetninger'!$C$60,IF('1.2 Alternativ B'!G217&gt;30,15*'1.4 Øvrige forutsetninger'!$C$57+15*'1.4 Øvrige forutsetninger'!$C$58+MAXA(0,'1.2 Alternativ B'!G217-30)*'1.4 Øvrige forutsetninger'!$C$59,IF('1.2 Alternativ B'!G217&gt;15,15*'1.4 Øvrige forutsetninger'!$C$57+MAXA(0,'1.2 Alternativ B'!G217-15)*'1.4 Øvrige forutsetninger'!$C$58,'1.2 Alternativ B'!G217*'1.4 Øvrige forutsetninger'!$C$57)))),0)</f>
        <v>0</v>
      </c>
      <c r="G27" s="1">
        <f ca="1">IFERROR(IF('1.2 Alternativ B'!H217&gt;120,15*'1.4 Øvrige forutsetninger'!$C$57+15*'1.4 Øvrige forutsetninger'!$C$58+30*'1.4 Øvrige forutsetninger'!$C$59+60*'1.4 Øvrige forutsetninger'!$C$60+MAXA(0,'1.2 Alternativ B'!H217-120)*'1.4 Øvrige forutsetninger'!$C$61,IF('1.2 Alternativ B'!H217&gt;60,15*'1.4 Øvrige forutsetninger'!$C$57+15*'1.4 Øvrige forutsetninger'!$C$58+30*'1.4 Øvrige forutsetninger'!$C$59+MAXA(0,'1.2 Alternativ B'!H217-60)*'1.4 Øvrige forutsetninger'!$C$60,IF('1.2 Alternativ B'!H217&gt;30,15*'1.4 Øvrige forutsetninger'!$C$57+15*'1.4 Øvrige forutsetninger'!$C$58+MAXA(0,'1.2 Alternativ B'!H217-30)*'1.4 Øvrige forutsetninger'!$C$59,IF('1.2 Alternativ B'!H217&gt;15,15*'1.4 Øvrige forutsetninger'!$C$57+MAXA(0,'1.2 Alternativ B'!H217-15)*'1.4 Øvrige forutsetninger'!$C$58,'1.2 Alternativ B'!H217*'1.4 Øvrige forutsetninger'!$C$57)))),0)</f>
        <v>0</v>
      </c>
      <c r="H27" s="1">
        <f ca="1">IFERROR(IF('1.2 Alternativ B'!I217&gt;120,15*'1.4 Øvrige forutsetninger'!$C$57+15*'1.4 Øvrige forutsetninger'!$C$58+30*'1.4 Øvrige forutsetninger'!$C$59+60*'1.4 Øvrige forutsetninger'!$C$60+MAXA(0,'1.2 Alternativ B'!I217-120)*'1.4 Øvrige forutsetninger'!$C$61,IF('1.2 Alternativ B'!I217&gt;60,15*'1.4 Øvrige forutsetninger'!$C$57+15*'1.4 Øvrige forutsetninger'!$C$58+30*'1.4 Øvrige forutsetninger'!$C$59+MAXA(0,'1.2 Alternativ B'!I217-60)*'1.4 Øvrige forutsetninger'!$C$60,IF('1.2 Alternativ B'!I217&gt;30,15*'1.4 Øvrige forutsetninger'!$C$57+15*'1.4 Øvrige forutsetninger'!$C$58+MAXA(0,'1.2 Alternativ B'!I217-30)*'1.4 Øvrige forutsetninger'!$C$59,IF('1.2 Alternativ B'!I217&gt;15,15*'1.4 Øvrige forutsetninger'!$C$57+MAXA(0,'1.2 Alternativ B'!I217-15)*'1.4 Øvrige forutsetninger'!$C$58,'1.2 Alternativ B'!I217*'1.4 Øvrige forutsetninger'!$C$57)))),0)</f>
        <v>0</v>
      </c>
      <c r="I27" s="1">
        <f ca="1">IFERROR(IF('1.2 Alternativ B'!J217&gt;120,15*'1.4 Øvrige forutsetninger'!$C$57+15*'1.4 Øvrige forutsetninger'!$C$58+30*'1.4 Øvrige forutsetninger'!$C$59+60*'1.4 Øvrige forutsetninger'!$C$60+MAXA(0,'1.2 Alternativ B'!J217-120)*'1.4 Øvrige forutsetninger'!$C$61,IF('1.2 Alternativ B'!J217&gt;60,15*'1.4 Øvrige forutsetninger'!$C$57+15*'1.4 Øvrige forutsetninger'!$C$58+30*'1.4 Øvrige forutsetninger'!$C$59+MAXA(0,'1.2 Alternativ B'!J217-60)*'1.4 Øvrige forutsetninger'!$C$60,IF('1.2 Alternativ B'!J217&gt;30,15*'1.4 Øvrige forutsetninger'!$C$57+15*'1.4 Øvrige forutsetninger'!$C$58+MAXA(0,'1.2 Alternativ B'!J217-30)*'1.4 Øvrige forutsetninger'!$C$59,IF('1.2 Alternativ B'!J217&gt;15,15*'1.4 Øvrige forutsetninger'!$C$57+MAXA(0,'1.2 Alternativ B'!J217-15)*'1.4 Øvrige forutsetninger'!$C$58,'1.2 Alternativ B'!J217*'1.4 Øvrige forutsetninger'!$C$57)))),0)</f>
        <v>0</v>
      </c>
      <c r="J27" s="1">
        <f ca="1">IFERROR(IF('1.2 Alternativ B'!K217&gt;120,15*'1.4 Øvrige forutsetninger'!$C$57+15*'1.4 Øvrige forutsetninger'!$C$58+30*'1.4 Øvrige forutsetninger'!$C$59+60*'1.4 Øvrige forutsetninger'!$C$60+MAXA(0,'1.2 Alternativ B'!K217-120)*'1.4 Øvrige forutsetninger'!$C$61,IF('1.2 Alternativ B'!K217&gt;60,15*'1.4 Øvrige forutsetninger'!$C$57+15*'1.4 Øvrige forutsetninger'!$C$58+30*'1.4 Øvrige forutsetninger'!$C$59+MAXA(0,'1.2 Alternativ B'!K217-60)*'1.4 Øvrige forutsetninger'!$C$60,IF('1.2 Alternativ B'!K217&gt;30,15*'1.4 Øvrige forutsetninger'!$C$57+15*'1.4 Øvrige forutsetninger'!$C$58+MAXA(0,'1.2 Alternativ B'!K217-30)*'1.4 Øvrige forutsetninger'!$C$59,IF('1.2 Alternativ B'!K217&gt;15,15*'1.4 Øvrige forutsetninger'!$C$57+MAXA(0,'1.2 Alternativ B'!K217-15)*'1.4 Øvrige forutsetninger'!$C$58,'1.2 Alternativ B'!K217*'1.4 Øvrige forutsetninger'!$C$57)))),0)</f>
        <v>0</v>
      </c>
      <c r="K27" s="1">
        <f ca="1">IFERROR(IF('1.2 Alternativ B'!L217&gt;120,15*'1.4 Øvrige forutsetninger'!$C$57+15*'1.4 Øvrige forutsetninger'!$C$58+30*'1.4 Øvrige forutsetninger'!$C$59+60*'1.4 Øvrige forutsetninger'!$C$60+MAXA(0,'1.2 Alternativ B'!L217-120)*'1.4 Øvrige forutsetninger'!$C$61,IF('1.2 Alternativ B'!L217&gt;60,15*'1.4 Øvrige forutsetninger'!$C$57+15*'1.4 Øvrige forutsetninger'!$C$58+30*'1.4 Øvrige forutsetninger'!$C$59+MAXA(0,'1.2 Alternativ B'!L217-60)*'1.4 Øvrige forutsetninger'!$C$60,IF('1.2 Alternativ B'!L217&gt;30,15*'1.4 Øvrige forutsetninger'!$C$57+15*'1.4 Øvrige forutsetninger'!$C$58+MAXA(0,'1.2 Alternativ B'!L217-30)*'1.4 Øvrige forutsetninger'!$C$59,IF('1.2 Alternativ B'!L217&gt;15,15*'1.4 Øvrige forutsetninger'!$C$57+MAXA(0,'1.2 Alternativ B'!L217-15)*'1.4 Øvrige forutsetninger'!$C$58,'1.2 Alternativ B'!L217*'1.4 Øvrige forutsetninger'!$C$57)))),0)</f>
        <v>0</v>
      </c>
      <c r="L27" s="1">
        <f ca="1">IFERROR(IF('1.2 Alternativ B'!M217&gt;120,15*'1.4 Øvrige forutsetninger'!$C$57+15*'1.4 Øvrige forutsetninger'!$C$58+30*'1.4 Øvrige forutsetninger'!$C$59+60*'1.4 Øvrige forutsetninger'!$C$60+MAXA(0,'1.2 Alternativ B'!M217-120)*'1.4 Øvrige forutsetninger'!$C$61,IF('1.2 Alternativ B'!M217&gt;60,15*'1.4 Øvrige forutsetninger'!$C$57+15*'1.4 Øvrige forutsetninger'!$C$58+30*'1.4 Øvrige forutsetninger'!$C$59+MAXA(0,'1.2 Alternativ B'!M217-60)*'1.4 Øvrige forutsetninger'!$C$60,IF('1.2 Alternativ B'!M217&gt;30,15*'1.4 Øvrige forutsetninger'!$C$57+15*'1.4 Øvrige forutsetninger'!$C$58+MAXA(0,'1.2 Alternativ B'!M217-30)*'1.4 Øvrige forutsetninger'!$C$59,IF('1.2 Alternativ B'!M217&gt;15,15*'1.4 Øvrige forutsetninger'!$C$57+MAXA(0,'1.2 Alternativ B'!M217-15)*'1.4 Øvrige forutsetninger'!$C$58,'1.2 Alternativ B'!M217*'1.4 Øvrige forutsetninger'!$C$57)))),0)</f>
        <v>0</v>
      </c>
      <c r="M27" s="1">
        <f ca="1">IFERROR(IF('1.2 Alternativ B'!N217&gt;120,15*'1.4 Øvrige forutsetninger'!$C$57+15*'1.4 Øvrige forutsetninger'!$C$58+30*'1.4 Øvrige forutsetninger'!$C$59+60*'1.4 Øvrige forutsetninger'!$C$60+MAXA(0,'1.2 Alternativ B'!N217-120)*'1.4 Øvrige forutsetninger'!$C$61,IF('1.2 Alternativ B'!N217&gt;60,15*'1.4 Øvrige forutsetninger'!$C$57+15*'1.4 Øvrige forutsetninger'!$C$58+30*'1.4 Øvrige forutsetninger'!$C$59+MAXA(0,'1.2 Alternativ B'!N217-60)*'1.4 Øvrige forutsetninger'!$C$60,IF('1.2 Alternativ B'!N217&gt;30,15*'1.4 Øvrige forutsetninger'!$C$57+15*'1.4 Øvrige forutsetninger'!$C$58+MAXA(0,'1.2 Alternativ B'!N217-30)*'1.4 Øvrige forutsetninger'!$C$59,IF('1.2 Alternativ B'!N217&gt;15,15*'1.4 Øvrige forutsetninger'!$C$57+MAXA(0,'1.2 Alternativ B'!N217-15)*'1.4 Øvrige forutsetninger'!$C$58,'1.2 Alternativ B'!N217*'1.4 Øvrige forutsetninger'!$C$57)))),0)</f>
        <v>0</v>
      </c>
      <c r="N27" s="1">
        <f ca="1">IFERROR(IF('1.2 Alternativ B'!O217&gt;120,15*'1.4 Øvrige forutsetninger'!$C$57+15*'1.4 Øvrige forutsetninger'!$C$58+30*'1.4 Øvrige forutsetninger'!$C$59+60*'1.4 Øvrige forutsetninger'!$C$60+MAXA(0,'1.2 Alternativ B'!O217-120)*'1.4 Øvrige forutsetninger'!$C$61,IF('1.2 Alternativ B'!O217&gt;60,15*'1.4 Øvrige forutsetninger'!$C$57+15*'1.4 Øvrige forutsetninger'!$C$58+30*'1.4 Øvrige forutsetninger'!$C$59+MAXA(0,'1.2 Alternativ B'!O217-60)*'1.4 Øvrige forutsetninger'!$C$60,IF('1.2 Alternativ B'!O217&gt;30,15*'1.4 Øvrige forutsetninger'!$C$57+15*'1.4 Øvrige forutsetninger'!$C$58+MAXA(0,'1.2 Alternativ B'!O217-30)*'1.4 Øvrige forutsetninger'!$C$59,IF('1.2 Alternativ B'!O217&gt;15,15*'1.4 Øvrige forutsetninger'!$C$57+MAXA(0,'1.2 Alternativ B'!O217-15)*'1.4 Øvrige forutsetninger'!$C$58,'1.2 Alternativ B'!O217*'1.4 Øvrige forutsetninger'!$C$57)))),0)</f>
        <v>0</v>
      </c>
      <c r="O27" s="1">
        <f ca="1">IFERROR(IF('1.2 Alternativ B'!P217&gt;120,15*'1.4 Øvrige forutsetninger'!$C$57+15*'1.4 Øvrige forutsetninger'!$C$58+30*'1.4 Øvrige forutsetninger'!$C$59+60*'1.4 Øvrige forutsetninger'!$C$60+MAXA(0,'1.2 Alternativ B'!P217-120)*'1.4 Øvrige forutsetninger'!$C$61,IF('1.2 Alternativ B'!P217&gt;60,15*'1.4 Øvrige forutsetninger'!$C$57+15*'1.4 Øvrige forutsetninger'!$C$58+30*'1.4 Øvrige forutsetninger'!$C$59+MAXA(0,'1.2 Alternativ B'!P217-60)*'1.4 Øvrige forutsetninger'!$C$60,IF('1.2 Alternativ B'!P217&gt;30,15*'1.4 Øvrige forutsetninger'!$C$57+15*'1.4 Øvrige forutsetninger'!$C$58+MAXA(0,'1.2 Alternativ B'!P217-30)*'1.4 Øvrige forutsetninger'!$C$59,IF('1.2 Alternativ B'!P217&gt;15,15*'1.4 Øvrige forutsetninger'!$C$57+MAXA(0,'1.2 Alternativ B'!P217-15)*'1.4 Øvrige forutsetninger'!$C$58,'1.2 Alternativ B'!P217*'1.4 Øvrige forutsetninger'!$C$57)))),0)</f>
        <v>0</v>
      </c>
      <c r="P27" s="1">
        <f ca="1">IFERROR(IF('1.2 Alternativ B'!Q217&gt;120,15*'1.4 Øvrige forutsetninger'!$C$57+15*'1.4 Øvrige forutsetninger'!$C$58+30*'1.4 Øvrige forutsetninger'!$C$59+60*'1.4 Øvrige forutsetninger'!$C$60+MAXA(0,'1.2 Alternativ B'!Q217-120)*'1.4 Øvrige forutsetninger'!$C$61,IF('1.2 Alternativ B'!Q217&gt;60,15*'1.4 Øvrige forutsetninger'!$C$57+15*'1.4 Øvrige forutsetninger'!$C$58+30*'1.4 Øvrige forutsetninger'!$C$59+MAXA(0,'1.2 Alternativ B'!Q217-60)*'1.4 Øvrige forutsetninger'!$C$60,IF('1.2 Alternativ B'!Q217&gt;30,15*'1.4 Øvrige forutsetninger'!$C$57+15*'1.4 Øvrige forutsetninger'!$C$58+MAXA(0,'1.2 Alternativ B'!Q217-30)*'1.4 Øvrige forutsetninger'!$C$59,IF('1.2 Alternativ B'!Q217&gt;15,15*'1.4 Øvrige forutsetninger'!$C$57+MAXA(0,'1.2 Alternativ B'!Q217-15)*'1.4 Øvrige forutsetninger'!$C$58,'1.2 Alternativ B'!Q217*'1.4 Øvrige forutsetninger'!$C$57)))),0)</f>
        <v>0</v>
      </c>
      <c r="Q27" s="1">
        <f ca="1">IFERROR(IF('1.2 Alternativ B'!R217&gt;120,15*'1.4 Øvrige forutsetninger'!$C$57+15*'1.4 Øvrige forutsetninger'!$C$58+30*'1.4 Øvrige forutsetninger'!$C$59+60*'1.4 Øvrige forutsetninger'!$C$60+MAXA(0,'1.2 Alternativ B'!R217-120)*'1.4 Øvrige forutsetninger'!$C$61,IF('1.2 Alternativ B'!R217&gt;60,15*'1.4 Øvrige forutsetninger'!$C$57+15*'1.4 Øvrige forutsetninger'!$C$58+30*'1.4 Øvrige forutsetninger'!$C$59+MAXA(0,'1.2 Alternativ B'!R217-60)*'1.4 Øvrige forutsetninger'!$C$60,IF('1.2 Alternativ B'!R217&gt;30,15*'1.4 Øvrige forutsetninger'!$C$57+15*'1.4 Øvrige forutsetninger'!$C$58+MAXA(0,'1.2 Alternativ B'!R217-30)*'1.4 Øvrige forutsetninger'!$C$59,IF('1.2 Alternativ B'!R217&gt;15,15*'1.4 Øvrige forutsetninger'!$C$57+MAXA(0,'1.2 Alternativ B'!R217-15)*'1.4 Øvrige forutsetninger'!$C$58,'1.2 Alternativ B'!R217*'1.4 Øvrige forutsetninger'!$C$57)))),0)</f>
        <v>0</v>
      </c>
      <c r="R27" s="1">
        <f ca="1">IFERROR(IF('1.2 Alternativ B'!S217&gt;120,15*'1.4 Øvrige forutsetninger'!$C$57+15*'1.4 Øvrige forutsetninger'!$C$58+30*'1.4 Øvrige forutsetninger'!$C$59+60*'1.4 Øvrige forutsetninger'!$C$60+MAXA(0,'1.2 Alternativ B'!S217-120)*'1.4 Øvrige forutsetninger'!$C$61,IF('1.2 Alternativ B'!S217&gt;60,15*'1.4 Øvrige forutsetninger'!$C$57+15*'1.4 Øvrige forutsetninger'!$C$58+30*'1.4 Øvrige forutsetninger'!$C$59+MAXA(0,'1.2 Alternativ B'!S217-60)*'1.4 Øvrige forutsetninger'!$C$60,IF('1.2 Alternativ B'!S217&gt;30,15*'1.4 Øvrige forutsetninger'!$C$57+15*'1.4 Øvrige forutsetninger'!$C$58+MAXA(0,'1.2 Alternativ B'!S217-30)*'1.4 Øvrige forutsetninger'!$C$59,IF('1.2 Alternativ B'!S217&gt;15,15*'1.4 Øvrige forutsetninger'!$C$57+MAXA(0,'1.2 Alternativ B'!S217-15)*'1.4 Øvrige forutsetninger'!$C$58,'1.2 Alternativ B'!S217*'1.4 Øvrige forutsetninger'!$C$57)))),0)</f>
        <v>0</v>
      </c>
      <c r="S27" s="1">
        <f ca="1">IFERROR(IF('1.2 Alternativ B'!T217&gt;120,15*'1.4 Øvrige forutsetninger'!$C$57+15*'1.4 Øvrige forutsetninger'!$C$58+30*'1.4 Øvrige forutsetninger'!$C$59+60*'1.4 Øvrige forutsetninger'!$C$60+MAXA(0,'1.2 Alternativ B'!T217-120)*'1.4 Øvrige forutsetninger'!$C$61,IF('1.2 Alternativ B'!T217&gt;60,15*'1.4 Øvrige forutsetninger'!$C$57+15*'1.4 Øvrige forutsetninger'!$C$58+30*'1.4 Øvrige forutsetninger'!$C$59+MAXA(0,'1.2 Alternativ B'!T217-60)*'1.4 Øvrige forutsetninger'!$C$60,IF('1.2 Alternativ B'!T217&gt;30,15*'1.4 Øvrige forutsetninger'!$C$57+15*'1.4 Øvrige forutsetninger'!$C$58+MAXA(0,'1.2 Alternativ B'!T217-30)*'1.4 Øvrige forutsetninger'!$C$59,IF('1.2 Alternativ B'!T217&gt;15,15*'1.4 Øvrige forutsetninger'!$C$57+MAXA(0,'1.2 Alternativ B'!T217-15)*'1.4 Øvrige forutsetninger'!$C$58,'1.2 Alternativ B'!T217*'1.4 Øvrige forutsetninger'!$C$57)))),0)</f>
        <v>0</v>
      </c>
      <c r="T27" s="1">
        <f ca="1">IFERROR(IF('1.2 Alternativ B'!U217&gt;120,15*'1.4 Øvrige forutsetninger'!$C$57+15*'1.4 Øvrige forutsetninger'!$C$58+30*'1.4 Øvrige forutsetninger'!$C$59+60*'1.4 Øvrige forutsetninger'!$C$60+MAXA(0,'1.2 Alternativ B'!U217-120)*'1.4 Øvrige forutsetninger'!$C$61,IF('1.2 Alternativ B'!U217&gt;60,15*'1.4 Øvrige forutsetninger'!$C$57+15*'1.4 Øvrige forutsetninger'!$C$58+30*'1.4 Øvrige forutsetninger'!$C$59+MAXA(0,'1.2 Alternativ B'!U217-60)*'1.4 Øvrige forutsetninger'!$C$60,IF('1.2 Alternativ B'!U217&gt;30,15*'1.4 Øvrige forutsetninger'!$C$57+15*'1.4 Øvrige forutsetninger'!$C$58+MAXA(0,'1.2 Alternativ B'!U217-30)*'1.4 Øvrige forutsetninger'!$C$59,IF('1.2 Alternativ B'!U217&gt;15,15*'1.4 Øvrige forutsetninger'!$C$57+MAXA(0,'1.2 Alternativ B'!U217-15)*'1.4 Øvrige forutsetninger'!$C$58,'1.2 Alternativ B'!U217*'1.4 Øvrige forutsetninger'!$C$57)))),0)</f>
        <v>0</v>
      </c>
      <c r="U27" s="1">
        <f ca="1">IFERROR(IF('1.2 Alternativ B'!V217&gt;120,15*'1.4 Øvrige forutsetninger'!$C$57+15*'1.4 Øvrige forutsetninger'!$C$58+30*'1.4 Øvrige forutsetninger'!$C$59+60*'1.4 Øvrige forutsetninger'!$C$60+MAXA(0,'1.2 Alternativ B'!V217-120)*'1.4 Øvrige forutsetninger'!$C$61,IF('1.2 Alternativ B'!V217&gt;60,15*'1.4 Øvrige forutsetninger'!$C$57+15*'1.4 Øvrige forutsetninger'!$C$58+30*'1.4 Øvrige forutsetninger'!$C$59+MAXA(0,'1.2 Alternativ B'!V217-60)*'1.4 Øvrige forutsetninger'!$C$60,IF('1.2 Alternativ B'!V217&gt;30,15*'1.4 Øvrige forutsetninger'!$C$57+15*'1.4 Øvrige forutsetninger'!$C$58+MAXA(0,'1.2 Alternativ B'!V217-30)*'1.4 Øvrige forutsetninger'!$C$59,IF('1.2 Alternativ B'!V217&gt;15,15*'1.4 Øvrige forutsetninger'!$C$57+MAXA(0,'1.2 Alternativ B'!V217-15)*'1.4 Øvrige forutsetninger'!$C$58,'1.2 Alternativ B'!V217*'1.4 Øvrige forutsetninger'!$C$57)))),0)</f>
        <v>0</v>
      </c>
      <c r="V27" s="1">
        <f ca="1">IFERROR(IF('1.2 Alternativ B'!W217&gt;120,15*'1.4 Øvrige forutsetninger'!$C$57+15*'1.4 Øvrige forutsetninger'!$C$58+30*'1.4 Øvrige forutsetninger'!$C$59+60*'1.4 Øvrige forutsetninger'!$C$60+MAXA(0,'1.2 Alternativ B'!W217-120)*'1.4 Øvrige forutsetninger'!$C$61,IF('1.2 Alternativ B'!W217&gt;60,15*'1.4 Øvrige forutsetninger'!$C$57+15*'1.4 Øvrige forutsetninger'!$C$58+30*'1.4 Øvrige forutsetninger'!$C$59+MAXA(0,'1.2 Alternativ B'!W217-60)*'1.4 Øvrige forutsetninger'!$C$60,IF('1.2 Alternativ B'!W217&gt;30,15*'1.4 Øvrige forutsetninger'!$C$57+15*'1.4 Øvrige forutsetninger'!$C$58+MAXA(0,'1.2 Alternativ B'!W217-30)*'1.4 Øvrige forutsetninger'!$C$59,IF('1.2 Alternativ B'!W217&gt;15,15*'1.4 Øvrige forutsetninger'!$C$57+MAXA(0,'1.2 Alternativ B'!W217-15)*'1.4 Øvrige forutsetninger'!$C$58,'1.2 Alternativ B'!W217*'1.4 Øvrige forutsetninger'!$C$57)))),0)</f>
        <v>0</v>
      </c>
      <c r="W27" s="1">
        <f ca="1">IFERROR(IF('1.2 Alternativ B'!X217&gt;120,15*'1.4 Øvrige forutsetninger'!$C$57+15*'1.4 Øvrige forutsetninger'!$C$58+30*'1.4 Øvrige forutsetninger'!$C$59+60*'1.4 Øvrige forutsetninger'!$C$60+MAXA(0,'1.2 Alternativ B'!X217-120)*'1.4 Øvrige forutsetninger'!$C$61,IF('1.2 Alternativ B'!X217&gt;60,15*'1.4 Øvrige forutsetninger'!$C$57+15*'1.4 Øvrige forutsetninger'!$C$58+30*'1.4 Øvrige forutsetninger'!$C$59+MAXA(0,'1.2 Alternativ B'!X217-60)*'1.4 Øvrige forutsetninger'!$C$60,IF('1.2 Alternativ B'!X217&gt;30,15*'1.4 Øvrige forutsetninger'!$C$57+15*'1.4 Øvrige forutsetninger'!$C$58+MAXA(0,'1.2 Alternativ B'!X217-30)*'1.4 Øvrige forutsetninger'!$C$59,IF('1.2 Alternativ B'!X217&gt;15,15*'1.4 Øvrige forutsetninger'!$C$57+MAXA(0,'1.2 Alternativ B'!X217-15)*'1.4 Øvrige forutsetninger'!$C$58,'1.2 Alternativ B'!X217*'1.4 Øvrige forutsetninger'!$C$57)))),0)</f>
        <v>0</v>
      </c>
      <c r="X27" s="1">
        <f ca="1">IFERROR(IF('1.2 Alternativ B'!Y217&gt;120,15*'1.4 Øvrige forutsetninger'!$C$57+15*'1.4 Øvrige forutsetninger'!$C$58+30*'1.4 Øvrige forutsetninger'!$C$59+60*'1.4 Øvrige forutsetninger'!$C$60+MAXA(0,'1.2 Alternativ B'!Y217-120)*'1.4 Øvrige forutsetninger'!$C$61,IF('1.2 Alternativ B'!Y217&gt;60,15*'1.4 Øvrige forutsetninger'!$C$57+15*'1.4 Øvrige forutsetninger'!$C$58+30*'1.4 Øvrige forutsetninger'!$C$59+MAXA(0,'1.2 Alternativ B'!Y217-60)*'1.4 Øvrige forutsetninger'!$C$60,IF('1.2 Alternativ B'!Y217&gt;30,15*'1.4 Øvrige forutsetninger'!$C$57+15*'1.4 Øvrige forutsetninger'!$C$58+MAXA(0,'1.2 Alternativ B'!Y217-30)*'1.4 Øvrige forutsetninger'!$C$59,IF('1.2 Alternativ B'!Y217&gt;15,15*'1.4 Øvrige forutsetninger'!$C$57+MAXA(0,'1.2 Alternativ B'!Y217-15)*'1.4 Øvrige forutsetninger'!$C$58,'1.2 Alternativ B'!Y217*'1.4 Øvrige forutsetninger'!$C$57)))),0)</f>
        <v>0</v>
      </c>
      <c r="Y27" s="1">
        <f ca="1">IFERROR(IF('1.2 Alternativ B'!Z217&gt;120,15*'1.4 Øvrige forutsetninger'!$C$57+15*'1.4 Øvrige forutsetninger'!$C$58+30*'1.4 Øvrige forutsetninger'!$C$59+60*'1.4 Øvrige forutsetninger'!$C$60+MAXA(0,'1.2 Alternativ B'!Z217-120)*'1.4 Øvrige forutsetninger'!$C$61,IF('1.2 Alternativ B'!Z217&gt;60,15*'1.4 Øvrige forutsetninger'!$C$57+15*'1.4 Øvrige forutsetninger'!$C$58+30*'1.4 Øvrige forutsetninger'!$C$59+MAXA(0,'1.2 Alternativ B'!Z217-60)*'1.4 Øvrige forutsetninger'!$C$60,IF('1.2 Alternativ B'!Z217&gt;30,15*'1.4 Øvrige forutsetninger'!$C$57+15*'1.4 Øvrige forutsetninger'!$C$58+MAXA(0,'1.2 Alternativ B'!Z217-30)*'1.4 Øvrige forutsetninger'!$C$59,IF('1.2 Alternativ B'!Z217&gt;15,15*'1.4 Øvrige forutsetninger'!$C$57+MAXA(0,'1.2 Alternativ B'!Z217-15)*'1.4 Øvrige forutsetninger'!$C$58,'1.2 Alternativ B'!Z217*'1.4 Øvrige forutsetninger'!$C$57)))),0)</f>
        <v>0</v>
      </c>
      <c r="Z27" s="1">
        <f ca="1">IFERROR(IF('1.2 Alternativ B'!AA217&gt;120,15*'1.4 Øvrige forutsetninger'!$C$57+15*'1.4 Øvrige forutsetninger'!$C$58+30*'1.4 Øvrige forutsetninger'!$C$59+60*'1.4 Øvrige forutsetninger'!$C$60+MAXA(0,'1.2 Alternativ B'!AA217-120)*'1.4 Øvrige forutsetninger'!$C$61,IF('1.2 Alternativ B'!AA217&gt;60,15*'1.4 Øvrige forutsetninger'!$C$57+15*'1.4 Øvrige forutsetninger'!$C$58+30*'1.4 Øvrige forutsetninger'!$C$59+MAXA(0,'1.2 Alternativ B'!AA217-60)*'1.4 Øvrige forutsetninger'!$C$60,IF('1.2 Alternativ B'!AA217&gt;30,15*'1.4 Øvrige forutsetninger'!$C$57+15*'1.4 Øvrige forutsetninger'!$C$58+MAXA(0,'1.2 Alternativ B'!AA217-30)*'1.4 Øvrige forutsetninger'!$C$59,IF('1.2 Alternativ B'!AA217&gt;15,15*'1.4 Øvrige forutsetninger'!$C$57+MAXA(0,'1.2 Alternativ B'!AA217-15)*'1.4 Øvrige forutsetninger'!$C$58,'1.2 Alternativ B'!AA217*'1.4 Øvrige forutsetninger'!$C$57)))),0)</f>
        <v>0</v>
      </c>
      <c r="AA27" s="1">
        <f ca="1">IFERROR(IF('1.2 Alternativ B'!AB217&gt;120,15*'1.4 Øvrige forutsetninger'!$C$57+15*'1.4 Øvrige forutsetninger'!$C$58+30*'1.4 Øvrige forutsetninger'!$C$59+60*'1.4 Øvrige forutsetninger'!$C$60+MAXA(0,'1.2 Alternativ B'!AB217-120)*'1.4 Øvrige forutsetninger'!$C$61,IF('1.2 Alternativ B'!AB217&gt;60,15*'1.4 Øvrige forutsetninger'!$C$57+15*'1.4 Øvrige forutsetninger'!$C$58+30*'1.4 Øvrige forutsetninger'!$C$59+MAXA(0,'1.2 Alternativ B'!AB217-60)*'1.4 Øvrige forutsetninger'!$C$60,IF('1.2 Alternativ B'!AB217&gt;30,15*'1.4 Øvrige forutsetninger'!$C$57+15*'1.4 Øvrige forutsetninger'!$C$58+MAXA(0,'1.2 Alternativ B'!AB217-30)*'1.4 Øvrige forutsetninger'!$C$59,IF('1.2 Alternativ B'!AB217&gt;15,15*'1.4 Øvrige forutsetninger'!$C$57+MAXA(0,'1.2 Alternativ B'!AB217-15)*'1.4 Øvrige forutsetninger'!$C$58,'1.2 Alternativ B'!AB217*'1.4 Øvrige forutsetninger'!$C$57)))),0)</f>
        <v>0</v>
      </c>
      <c r="AB27" s="1">
        <f ca="1">IFERROR(IF('1.2 Alternativ B'!AC217&gt;120,15*'1.4 Øvrige forutsetninger'!$C$57+15*'1.4 Øvrige forutsetninger'!$C$58+30*'1.4 Øvrige forutsetninger'!$C$59+60*'1.4 Øvrige forutsetninger'!$C$60+MAXA(0,'1.2 Alternativ B'!AC217-120)*'1.4 Øvrige forutsetninger'!$C$61,IF('1.2 Alternativ B'!AC217&gt;60,15*'1.4 Øvrige forutsetninger'!$C$57+15*'1.4 Øvrige forutsetninger'!$C$58+30*'1.4 Øvrige forutsetninger'!$C$59+MAXA(0,'1.2 Alternativ B'!AC217-60)*'1.4 Øvrige forutsetninger'!$C$60,IF('1.2 Alternativ B'!AC217&gt;30,15*'1.4 Øvrige forutsetninger'!$C$57+15*'1.4 Øvrige forutsetninger'!$C$58+MAXA(0,'1.2 Alternativ B'!AC217-30)*'1.4 Øvrige forutsetninger'!$C$59,IF('1.2 Alternativ B'!AC217&gt;15,15*'1.4 Øvrige forutsetninger'!$C$57+MAXA(0,'1.2 Alternativ B'!AC217-15)*'1.4 Øvrige forutsetninger'!$C$58,'1.2 Alternativ B'!AC217*'1.4 Øvrige forutsetninger'!$C$57)))),0)</f>
        <v>0</v>
      </c>
      <c r="AC27" s="1">
        <f ca="1">IFERROR(IF('1.2 Alternativ B'!AD217&gt;120,15*'1.4 Øvrige forutsetninger'!$C$57+15*'1.4 Øvrige forutsetninger'!$C$58+30*'1.4 Øvrige forutsetninger'!$C$59+60*'1.4 Øvrige forutsetninger'!$C$60+MAXA(0,'1.2 Alternativ B'!AD217-120)*'1.4 Øvrige forutsetninger'!$C$61,IF('1.2 Alternativ B'!AD217&gt;60,15*'1.4 Øvrige forutsetninger'!$C$57+15*'1.4 Øvrige forutsetninger'!$C$58+30*'1.4 Øvrige forutsetninger'!$C$59+MAXA(0,'1.2 Alternativ B'!AD217-60)*'1.4 Øvrige forutsetninger'!$C$60,IF('1.2 Alternativ B'!AD217&gt;30,15*'1.4 Øvrige forutsetninger'!$C$57+15*'1.4 Øvrige forutsetninger'!$C$58+MAXA(0,'1.2 Alternativ B'!AD217-30)*'1.4 Øvrige forutsetninger'!$C$59,IF('1.2 Alternativ B'!AD217&gt;15,15*'1.4 Øvrige forutsetninger'!$C$57+MAXA(0,'1.2 Alternativ B'!AD217-15)*'1.4 Øvrige forutsetninger'!$C$58,'1.2 Alternativ B'!AD217*'1.4 Øvrige forutsetninger'!$C$57)))),0)</f>
        <v>0</v>
      </c>
      <c r="AD27" s="1">
        <f ca="1">IFERROR(IF('1.2 Alternativ B'!AE217&gt;120,15*'1.4 Øvrige forutsetninger'!$C$57+15*'1.4 Øvrige forutsetninger'!$C$58+30*'1.4 Øvrige forutsetninger'!$C$59+60*'1.4 Øvrige forutsetninger'!$C$60+MAXA(0,'1.2 Alternativ B'!AE217-120)*'1.4 Øvrige forutsetninger'!$C$61,IF('1.2 Alternativ B'!AE217&gt;60,15*'1.4 Øvrige forutsetninger'!$C$57+15*'1.4 Øvrige forutsetninger'!$C$58+30*'1.4 Øvrige forutsetninger'!$C$59+MAXA(0,'1.2 Alternativ B'!AE217-60)*'1.4 Øvrige forutsetninger'!$C$60,IF('1.2 Alternativ B'!AE217&gt;30,15*'1.4 Øvrige forutsetninger'!$C$57+15*'1.4 Øvrige forutsetninger'!$C$58+MAXA(0,'1.2 Alternativ B'!AE217-30)*'1.4 Øvrige forutsetninger'!$C$59,IF('1.2 Alternativ B'!AE217&gt;15,15*'1.4 Øvrige forutsetninger'!$C$57+MAXA(0,'1.2 Alternativ B'!AE217-15)*'1.4 Øvrige forutsetninger'!$C$58,'1.2 Alternativ B'!AE217*'1.4 Øvrige forutsetninger'!$C$57)))),0)</f>
        <v>0</v>
      </c>
      <c r="AE27" s="1">
        <f ca="1">IFERROR(IF('1.2 Alternativ B'!AF217&gt;120,15*'1.4 Øvrige forutsetninger'!$C$57+15*'1.4 Øvrige forutsetninger'!$C$58+30*'1.4 Øvrige forutsetninger'!$C$59+60*'1.4 Øvrige forutsetninger'!$C$60+MAXA(0,'1.2 Alternativ B'!AF217-120)*'1.4 Øvrige forutsetninger'!$C$61,IF('1.2 Alternativ B'!AF217&gt;60,15*'1.4 Øvrige forutsetninger'!$C$57+15*'1.4 Øvrige forutsetninger'!$C$58+30*'1.4 Øvrige forutsetninger'!$C$59+MAXA(0,'1.2 Alternativ B'!AF217-60)*'1.4 Øvrige forutsetninger'!$C$60,IF('1.2 Alternativ B'!AF217&gt;30,15*'1.4 Øvrige forutsetninger'!$C$57+15*'1.4 Øvrige forutsetninger'!$C$58+MAXA(0,'1.2 Alternativ B'!AF217-30)*'1.4 Øvrige forutsetninger'!$C$59,IF('1.2 Alternativ B'!AF217&gt;15,15*'1.4 Øvrige forutsetninger'!$C$57+MAXA(0,'1.2 Alternativ B'!AF217-15)*'1.4 Øvrige forutsetninger'!$C$58,'1.2 Alternativ B'!AF217*'1.4 Øvrige forutsetninger'!$C$57)))),0)</f>
        <v>0</v>
      </c>
      <c r="AF27" s="1">
        <f ca="1">IFERROR(IF('1.2 Alternativ B'!AG217&gt;120,15*'1.4 Øvrige forutsetninger'!$C$57+15*'1.4 Øvrige forutsetninger'!$C$58+30*'1.4 Øvrige forutsetninger'!$C$59+60*'1.4 Øvrige forutsetninger'!$C$60+MAXA(0,'1.2 Alternativ B'!AG217-120)*'1.4 Øvrige forutsetninger'!$C$61,IF('1.2 Alternativ B'!AG217&gt;60,15*'1.4 Øvrige forutsetninger'!$C$57+15*'1.4 Øvrige forutsetninger'!$C$58+30*'1.4 Øvrige forutsetninger'!$C$59+MAXA(0,'1.2 Alternativ B'!AG217-60)*'1.4 Øvrige forutsetninger'!$C$60,IF('1.2 Alternativ B'!AG217&gt;30,15*'1.4 Øvrige forutsetninger'!$C$57+15*'1.4 Øvrige forutsetninger'!$C$58+MAXA(0,'1.2 Alternativ B'!AG217-30)*'1.4 Øvrige forutsetninger'!$C$59,IF('1.2 Alternativ B'!AG217&gt;15,15*'1.4 Øvrige forutsetninger'!$C$57+MAXA(0,'1.2 Alternativ B'!AG217-15)*'1.4 Øvrige forutsetninger'!$C$58,'1.2 Alternativ B'!AG217*'1.4 Øvrige forutsetninger'!$C$57)))),0)</f>
        <v>0</v>
      </c>
    </row>
    <row r="28" spans="2:32" x14ac:dyDescent="0.2">
      <c r="B28" s="1" t="str">
        <f ca="1">IF(OFFSET('1.2 Alternativ B'!$E$19,0,ROW()-ROW($B$12))&gt;0,OFFSET('1.2 Alternativ B'!$E$19,0,ROW()-ROW($B$12)),"")</f>
        <v/>
      </c>
      <c r="C28" s="1">
        <f ca="1">IFERROR(IF('1.2 Alternativ B'!D218&gt;120,15*'1.4 Øvrige forutsetninger'!$C$57+15*'1.4 Øvrige forutsetninger'!$C$58+30*'1.4 Øvrige forutsetninger'!$C$59+60*'1.4 Øvrige forutsetninger'!$C$60+MAXA(0,'1.2 Alternativ B'!D218-120)*'1.4 Øvrige forutsetninger'!$C$61,IF('1.2 Alternativ B'!D218&gt;60,15*'1.4 Øvrige forutsetninger'!$C$57+15*'1.4 Øvrige forutsetninger'!$C$58+30*'1.4 Øvrige forutsetninger'!$C$59+MAXA(0,'1.2 Alternativ B'!D218-60)*'1.4 Øvrige forutsetninger'!$C$60,IF('1.2 Alternativ B'!D218&gt;30,15*'1.4 Øvrige forutsetninger'!$C$57+15*'1.4 Øvrige forutsetninger'!$C$58+MAXA(0,'1.2 Alternativ B'!D218-30)*'1.4 Øvrige forutsetninger'!$C$59,IF('1.2 Alternativ B'!D218&gt;15,15*'1.4 Øvrige forutsetninger'!$C$57+MAXA(0,'1.2 Alternativ B'!D218-15)*'1.4 Øvrige forutsetninger'!$C$58,'1.2 Alternativ B'!D218*'1.4 Øvrige forutsetninger'!$C$57)))),0)</f>
        <v>0</v>
      </c>
      <c r="D28" s="1">
        <f ca="1">IFERROR(IF('1.2 Alternativ B'!E218&gt;120,15*'1.4 Øvrige forutsetninger'!$C$57+15*'1.4 Øvrige forutsetninger'!$C$58+30*'1.4 Øvrige forutsetninger'!$C$59+60*'1.4 Øvrige forutsetninger'!$C$60+MAXA(0,'1.2 Alternativ B'!E218-120)*'1.4 Øvrige forutsetninger'!$C$61,IF('1.2 Alternativ B'!E218&gt;60,15*'1.4 Øvrige forutsetninger'!$C$57+15*'1.4 Øvrige forutsetninger'!$C$58+30*'1.4 Øvrige forutsetninger'!$C$59+MAXA(0,'1.2 Alternativ B'!E218-60)*'1.4 Øvrige forutsetninger'!$C$60,IF('1.2 Alternativ B'!E218&gt;30,15*'1.4 Øvrige forutsetninger'!$C$57+15*'1.4 Øvrige forutsetninger'!$C$58+MAXA(0,'1.2 Alternativ B'!E218-30)*'1.4 Øvrige forutsetninger'!$C$59,IF('1.2 Alternativ B'!E218&gt;15,15*'1.4 Øvrige forutsetninger'!$C$57+MAXA(0,'1.2 Alternativ B'!E218-15)*'1.4 Øvrige forutsetninger'!$C$58,'1.2 Alternativ B'!E218*'1.4 Øvrige forutsetninger'!$C$57)))),0)</f>
        <v>0</v>
      </c>
      <c r="E28" s="1">
        <f ca="1">IFERROR(IF('1.2 Alternativ B'!F218&gt;120,15*'1.4 Øvrige forutsetninger'!$C$57+15*'1.4 Øvrige forutsetninger'!$C$58+30*'1.4 Øvrige forutsetninger'!$C$59+60*'1.4 Øvrige forutsetninger'!$C$60+MAXA(0,'1.2 Alternativ B'!F218-120)*'1.4 Øvrige forutsetninger'!$C$61,IF('1.2 Alternativ B'!F218&gt;60,15*'1.4 Øvrige forutsetninger'!$C$57+15*'1.4 Øvrige forutsetninger'!$C$58+30*'1.4 Øvrige forutsetninger'!$C$59+MAXA(0,'1.2 Alternativ B'!F218-60)*'1.4 Øvrige forutsetninger'!$C$60,IF('1.2 Alternativ B'!F218&gt;30,15*'1.4 Øvrige forutsetninger'!$C$57+15*'1.4 Øvrige forutsetninger'!$C$58+MAXA(0,'1.2 Alternativ B'!F218-30)*'1.4 Øvrige forutsetninger'!$C$59,IF('1.2 Alternativ B'!F218&gt;15,15*'1.4 Øvrige forutsetninger'!$C$57+MAXA(0,'1.2 Alternativ B'!F218-15)*'1.4 Øvrige forutsetninger'!$C$58,'1.2 Alternativ B'!F218*'1.4 Øvrige forutsetninger'!$C$57)))),0)</f>
        <v>0</v>
      </c>
      <c r="F28" s="1">
        <f ca="1">IFERROR(IF('1.2 Alternativ B'!G218&gt;120,15*'1.4 Øvrige forutsetninger'!$C$57+15*'1.4 Øvrige forutsetninger'!$C$58+30*'1.4 Øvrige forutsetninger'!$C$59+60*'1.4 Øvrige forutsetninger'!$C$60+MAXA(0,'1.2 Alternativ B'!G218-120)*'1.4 Øvrige forutsetninger'!$C$61,IF('1.2 Alternativ B'!G218&gt;60,15*'1.4 Øvrige forutsetninger'!$C$57+15*'1.4 Øvrige forutsetninger'!$C$58+30*'1.4 Øvrige forutsetninger'!$C$59+MAXA(0,'1.2 Alternativ B'!G218-60)*'1.4 Øvrige forutsetninger'!$C$60,IF('1.2 Alternativ B'!G218&gt;30,15*'1.4 Øvrige forutsetninger'!$C$57+15*'1.4 Øvrige forutsetninger'!$C$58+MAXA(0,'1.2 Alternativ B'!G218-30)*'1.4 Øvrige forutsetninger'!$C$59,IF('1.2 Alternativ B'!G218&gt;15,15*'1.4 Øvrige forutsetninger'!$C$57+MAXA(0,'1.2 Alternativ B'!G218-15)*'1.4 Øvrige forutsetninger'!$C$58,'1.2 Alternativ B'!G218*'1.4 Øvrige forutsetninger'!$C$57)))),0)</f>
        <v>0</v>
      </c>
      <c r="G28" s="1">
        <f ca="1">IFERROR(IF('1.2 Alternativ B'!H218&gt;120,15*'1.4 Øvrige forutsetninger'!$C$57+15*'1.4 Øvrige forutsetninger'!$C$58+30*'1.4 Øvrige forutsetninger'!$C$59+60*'1.4 Øvrige forutsetninger'!$C$60+MAXA(0,'1.2 Alternativ B'!H218-120)*'1.4 Øvrige forutsetninger'!$C$61,IF('1.2 Alternativ B'!H218&gt;60,15*'1.4 Øvrige forutsetninger'!$C$57+15*'1.4 Øvrige forutsetninger'!$C$58+30*'1.4 Øvrige forutsetninger'!$C$59+MAXA(0,'1.2 Alternativ B'!H218-60)*'1.4 Øvrige forutsetninger'!$C$60,IF('1.2 Alternativ B'!H218&gt;30,15*'1.4 Øvrige forutsetninger'!$C$57+15*'1.4 Øvrige forutsetninger'!$C$58+MAXA(0,'1.2 Alternativ B'!H218-30)*'1.4 Øvrige forutsetninger'!$C$59,IF('1.2 Alternativ B'!H218&gt;15,15*'1.4 Øvrige forutsetninger'!$C$57+MAXA(0,'1.2 Alternativ B'!H218-15)*'1.4 Øvrige forutsetninger'!$C$58,'1.2 Alternativ B'!H218*'1.4 Øvrige forutsetninger'!$C$57)))),0)</f>
        <v>0</v>
      </c>
      <c r="H28" s="1">
        <f ca="1">IFERROR(IF('1.2 Alternativ B'!I218&gt;120,15*'1.4 Øvrige forutsetninger'!$C$57+15*'1.4 Øvrige forutsetninger'!$C$58+30*'1.4 Øvrige forutsetninger'!$C$59+60*'1.4 Øvrige forutsetninger'!$C$60+MAXA(0,'1.2 Alternativ B'!I218-120)*'1.4 Øvrige forutsetninger'!$C$61,IF('1.2 Alternativ B'!I218&gt;60,15*'1.4 Øvrige forutsetninger'!$C$57+15*'1.4 Øvrige forutsetninger'!$C$58+30*'1.4 Øvrige forutsetninger'!$C$59+MAXA(0,'1.2 Alternativ B'!I218-60)*'1.4 Øvrige forutsetninger'!$C$60,IF('1.2 Alternativ B'!I218&gt;30,15*'1.4 Øvrige forutsetninger'!$C$57+15*'1.4 Øvrige forutsetninger'!$C$58+MAXA(0,'1.2 Alternativ B'!I218-30)*'1.4 Øvrige forutsetninger'!$C$59,IF('1.2 Alternativ B'!I218&gt;15,15*'1.4 Øvrige forutsetninger'!$C$57+MAXA(0,'1.2 Alternativ B'!I218-15)*'1.4 Øvrige forutsetninger'!$C$58,'1.2 Alternativ B'!I218*'1.4 Øvrige forutsetninger'!$C$57)))),0)</f>
        <v>0</v>
      </c>
      <c r="I28" s="1">
        <f ca="1">IFERROR(IF('1.2 Alternativ B'!J218&gt;120,15*'1.4 Øvrige forutsetninger'!$C$57+15*'1.4 Øvrige forutsetninger'!$C$58+30*'1.4 Øvrige forutsetninger'!$C$59+60*'1.4 Øvrige forutsetninger'!$C$60+MAXA(0,'1.2 Alternativ B'!J218-120)*'1.4 Øvrige forutsetninger'!$C$61,IF('1.2 Alternativ B'!J218&gt;60,15*'1.4 Øvrige forutsetninger'!$C$57+15*'1.4 Øvrige forutsetninger'!$C$58+30*'1.4 Øvrige forutsetninger'!$C$59+MAXA(0,'1.2 Alternativ B'!J218-60)*'1.4 Øvrige forutsetninger'!$C$60,IF('1.2 Alternativ B'!J218&gt;30,15*'1.4 Øvrige forutsetninger'!$C$57+15*'1.4 Øvrige forutsetninger'!$C$58+MAXA(0,'1.2 Alternativ B'!J218-30)*'1.4 Øvrige forutsetninger'!$C$59,IF('1.2 Alternativ B'!J218&gt;15,15*'1.4 Øvrige forutsetninger'!$C$57+MAXA(0,'1.2 Alternativ B'!J218-15)*'1.4 Øvrige forutsetninger'!$C$58,'1.2 Alternativ B'!J218*'1.4 Øvrige forutsetninger'!$C$57)))),0)</f>
        <v>0</v>
      </c>
      <c r="J28" s="1">
        <f ca="1">IFERROR(IF('1.2 Alternativ B'!K218&gt;120,15*'1.4 Øvrige forutsetninger'!$C$57+15*'1.4 Øvrige forutsetninger'!$C$58+30*'1.4 Øvrige forutsetninger'!$C$59+60*'1.4 Øvrige forutsetninger'!$C$60+MAXA(0,'1.2 Alternativ B'!K218-120)*'1.4 Øvrige forutsetninger'!$C$61,IF('1.2 Alternativ B'!K218&gt;60,15*'1.4 Øvrige forutsetninger'!$C$57+15*'1.4 Øvrige forutsetninger'!$C$58+30*'1.4 Øvrige forutsetninger'!$C$59+MAXA(0,'1.2 Alternativ B'!K218-60)*'1.4 Øvrige forutsetninger'!$C$60,IF('1.2 Alternativ B'!K218&gt;30,15*'1.4 Øvrige forutsetninger'!$C$57+15*'1.4 Øvrige forutsetninger'!$C$58+MAXA(0,'1.2 Alternativ B'!K218-30)*'1.4 Øvrige forutsetninger'!$C$59,IF('1.2 Alternativ B'!K218&gt;15,15*'1.4 Øvrige forutsetninger'!$C$57+MAXA(0,'1.2 Alternativ B'!K218-15)*'1.4 Øvrige forutsetninger'!$C$58,'1.2 Alternativ B'!K218*'1.4 Øvrige forutsetninger'!$C$57)))),0)</f>
        <v>0</v>
      </c>
      <c r="K28" s="1">
        <f ca="1">IFERROR(IF('1.2 Alternativ B'!L218&gt;120,15*'1.4 Øvrige forutsetninger'!$C$57+15*'1.4 Øvrige forutsetninger'!$C$58+30*'1.4 Øvrige forutsetninger'!$C$59+60*'1.4 Øvrige forutsetninger'!$C$60+MAXA(0,'1.2 Alternativ B'!L218-120)*'1.4 Øvrige forutsetninger'!$C$61,IF('1.2 Alternativ B'!L218&gt;60,15*'1.4 Øvrige forutsetninger'!$C$57+15*'1.4 Øvrige forutsetninger'!$C$58+30*'1.4 Øvrige forutsetninger'!$C$59+MAXA(0,'1.2 Alternativ B'!L218-60)*'1.4 Øvrige forutsetninger'!$C$60,IF('1.2 Alternativ B'!L218&gt;30,15*'1.4 Øvrige forutsetninger'!$C$57+15*'1.4 Øvrige forutsetninger'!$C$58+MAXA(0,'1.2 Alternativ B'!L218-30)*'1.4 Øvrige forutsetninger'!$C$59,IF('1.2 Alternativ B'!L218&gt;15,15*'1.4 Øvrige forutsetninger'!$C$57+MAXA(0,'1.2 Alternativ B'!L218-15)*'1.4 Øvrige forutsetninger'!$C$58,'1.2 Alternativ B'!L218*'1.4 Øvrige forutsetninger'!$C$57)))),0)</f>
        <v>0</v>
      </c>
      <c r="L28" s="1">
        <f ca="1">IFERROR(IF('1.2 Alternativ B'!M218&gt;120,15*'1.4 Øvrige forutsetninger'!$C$57+15*'1.4 Øvrige forutsetninger'!$C$58+30*'1.4 Øvrige forutsetninger'!$C$59+60*'1.4 Øvrige forutsetninger'!$C$60+MAXA(0,'1.2 Alternativ B'!M218-120)*'1.4 Øvrige forutsetninger'!$C$61,IF('1.2 Alternativ B'!M218&gt;60,15*'1.4 Øvrige forutsetninger'!$C$57+15*'1.4 Øvrige forutsetninger'!$C$58+30*'1.4 Øvrige forutsetninger'!$C$59+MAXA(0,'1.2 Alternativ B'!M218-60)*'1.4 Øvrige forutsetninger'!$C$60,IF('1.2 Alternativ B'!M218&gt;30,15*'1.4 Øvrige forutsetninger'!$C$57+15*'1.4 Øvrige forutsetninger'!$C$58+MAXA(0,'1.2 Alternativ B'!M218-30)*'1.4 Øvrige forutsetninger'!$C$59,IF('1.2 Alternativ B'!M218&gt;15,15*'1.4 Øvrige forutsetninger'!$C$57+MAXA(0,'1.2 Alternativ B'!M218-15)*'1.4 Øvrige forutsetninger'!$C$58,'1.2 Alternativ B'!M218*'1.4 Øvrige forutsetninger'!$C$57)))),0)</f>
        <v>0</v>
      </c>
      <c r="M28" s="1">
        <f ca="1">IFERROR(IF('1.2 Alternativ B'!N218&gt;120,15*'1.4 Øvrige forutsetninger'!$C$57+15*'1.4 Øvrige forutsetninger'!$C$58+30*'1.4 Øvrige forutsetninger'!$C$59+60*'1.4 Øvrige forutsetninger'!$C$60+MAXA(0,'1.2 Alternativ B'!N218-120)*'1.4 Øvrige forutsetninger'!$C$61,IF('1.2 Alternativ B'!N218&gt;60,15*'1.4 Øvrige forutsetninger'!$C$57+15*'1.4 Øvrige forutsetninger'!$C$58+30*'1.4 Øvrige forutsetninger'!$C$59+MAXA(0,'1.2 Alternativ B'!N218-60)*'1.4 Øvrige forutsetninger'!$C$60,IF('1.2 Alternativ B'!N218&gt;30,15*'1.4 Øvrige forutsetninger'!$C$57+15*'1.4 Øvrige forutsetninger'!$C$58+MAXA(0,'1.2 Alternativ B'!N218-30)*'1.4 Øvrige forutsetninger'!$C$59,IF('1.2 Alternativ B'!N218&gt;15,15*'1.4 Øvrige forutsetninger'!$C$57+MAXA(0,'1.2 Alternativ B'!N218-15)*'1.4 Øvrige forutsetninger'!$C$58,'1.2 Alternativ B'!N218*'1.4 Øvrige forutsetninger'!$C$57)))),0)</f>
        <v>0</v>
      </c>
      <c r="N28" s="1">
        <f ca="1">IFERROR(IF('1.2 Alternativ B'!O218&gt;120,15*'1.4 Øvrige forutsetninger'!$C$57+15*'1.4 Øvrige forutsetninger'!$C$58+30*'1.4 Øvrige forutsetninger'!$C$59+60*'1.4 Øvrige forutsetninger'!$C$60+MAXA(0,'1.2 Alternativ B'!O218-120)*'1.4 Øvrige forutsetninger'!$C$61,IF('1.2 Alternativ B'!O218&gt;60,15*'1.4 Øvrige forutsetninger'!$C$57+15*'1.4 Øvrige forutsetninger'!$C$58+30*'1.4 Øvrige forutsetninger'!$C$59+MAXA(0,'1.2 Alternativ B'!O218-60)*'1.4 Øvrige forutsetninger'!$C$60,IF('1.2 Alternativ B'!O218&gt;30,15*'1.4 Øvrige forutsetninger'!$C$57+15*'1.4 Øvrige forutsetninger'!$C$58+MAXA(0,'1.2 Alternativ B'!O218-30)*'1.4 Øvrige forutsetninger'!$C$59,IF('1.2 Alternativ B'!O218&gt;15,15*'1.4 Øvrige forutsetninger'!$C$57+MAXA(0,'1.2 Alternativ B'!O218-15)*'1.4 Øvrige forutsetninger'!$C$58,'1.2 Alternativ B'!O218*'1.4 Øvrige forutsetninger'!$C$57)))),0)</f>
        <v>0</v>
      </c>
      <c r="O28" s="1">
        <f ca="1">IFERROR(IF('1.2 Alternativ B'!P218&gt;120,15*'1.4 Øvrige forutsetninger'!$C$57+15*'1.4 Øvrige forutsetninger'!$C$58+30*'1.4 Øvrige forutsetninger'!$C$59+60*'1.4 Øvrige forutsetninger'!$C$60+MAXA(0,'1.2 Alternativ B'!P218-120)*'1.4 Øvrige forutsetninger'!$C$61,IF('1.2 Alternativ B'!P218&gt;60,15*'1.4 Øvrige forutsetninger'!$C$57+15*'1.4 Øvrige forutsetninger'!$C$58+30*'1.4 Øvrige forutsetninger'!$C$59+MAXA(0,'1.2 Alternativ B'!P218-60)*'1.4 Øvrige forutsetninger'!$C$60,IF('1.2 Alternativ B'!P218&gt;30,15*'1.4 Øvrige forutsetninger'!$C$57+15*'1.4 Øvrige forutsetninger'!$C$58+MAXA(0,'1.2 Alternativ B'!P218-30)*'1.4 Øvrige forutsetninger'!$C$59,IF('1.2 Alternativ B'!P218&gt;15,15*'1.4 Øvrige forutsetninger'!$C$57+MAXA(0,'1.2 Alternativ B'!P218-15)*'1.4 Øvrige forutsetninger'!$C$58,'1.2 Alternativ B'!P218*'1.4 Øvrige forutsetninger'!$C$57)))),0)</f>
        <v>0</v>
      </c>
      <c r="P28" s="1">
        <f ca="1">IFERROR(IF('1.2 Alternativ B'!Q218&gt;120,15*'1.4 Øvrige forutsetninger'!$C$57+15*'1.4 Øvrige forutsetninger'!$C$58+30*'1.4 Øvrige forutsetninger'!$C$59+60*'1.4 Øvrige forutsetninger'!$C$60+MAXA(0,'1.2 Alternativ B'!Q218-120)*'1.4 Øvrige forutsetninger'!$C$61,IF('1.2 Alternativ B'!Q218&gt;60,15*'1.4 Øvrige forutsetninger'!$C$57+15*'1.4 Øvrige forutsetninger'!$C$58+30*'1.4 Øvrige forutsetninger'!$C$59+MAXA(0,'1.2 Alternativ B'!Q218-60)*'1.4 Øvrige forutsetninger'!$C$60,IF('1.2 Alternativ B'!Q218&gt;30,15*'1.4 Øvrige forutsetninger'!$C$57+15*'1.4 Øvrige forutsetninger'!$C$58+MAXA(0,'1.2 Alternativ B'!Q218-30)*'1.4 Øvrige forutsetninger'!$C$59,IF('1.2 Alternativ B'!Q218&gt;15,15*'1.4 Øvrige forutsetninger'!$C$57+MAXA(0,'1.2 Alternativ B'!Q218-15)*'1.4 Øvrige forutsetninger'!$C$58,'1.2 Alternativ B'!Q218*'1.4 Øvrige forutsetninger'!$C$57)))),0)</f>
        <v>0</v>
      </c>
      <c r="Q28" s="1">
        <f ca="1">IFERROR(IF('1.2 Alternativ B'!R218&gt;120,15*'1.4 Øvrige forutsetninger'!$C$57+15*'1.4 Øvrige forutsetninger'!$C$58+30*'1.4 Øvrige forutsetninger'!$C$59+60*'1.4 Øvrige forutsetninger'!$C$60+MAXA(0,'1.2 Alternativ B'!R218-120)*'1.4 Øvrige forutsetninger'!$C$61,IF('1.2 Alternativ B'!R218&gt;60,15*'1.4 Øvrige forutsetninger'!$C$57+15*'1.4 Øvrige forutsetninger'!$C$58+30*'1.4 Øvrige forutsetninger'!$C$59+MAXA(0,'1.2 Alternativ B'!R218-60)*'1.4 Øvrige forutsetninger'!$C$60,IF('1.2 Alternativ B'!R218&gt;30,15*'1.4 Øvrige forutsetninger'!$C$57+15*'1.4 Øvrige forutsetninger'!$C$58+MAXA(0,'1.2 Alternativ B'!R218-30)*'1.4 Øvrige forutsetninger'!$C$59,IF('1.2 Alternativ B'!R218&gt;15,15*'1.4 Øvrige forutsetninger'!$C$57+MAXA(0,'1.2 Alternativ B'!R218-15)*'1.4 Øvrige forutsetninger'!$C$58,'1.2 Alternativ B'!R218*'1.4 Øvrige forutsetninger'!$C$57)))),0)</f>
        <v>0</v>
      </c>
      <c r="R28" s="1">
        <f ca="1">IFERROR(IF('1.2 Alternativ B'!S218&gt;120,15*'1.4 Øvrige forutsetninger'!$C$57+15*'1.4 Øvrige forutsetninger'!$C$58+30*'1.4 Øvrige forutsetninger'!$C$59+60*'1.4 Øvrige forutsetninger'!$C$60+MAXA(0,'1.2 Alternativ B'!S218-120)*'1.4 Øvrige forutsetninger'!$C$61,IF('1.2 Alternativ B'!S218&gt;60,15*'1.4 Øvrige forutsetninger'!$C$57+15*'1.4 Øvrige forutsetninger'!$C$58+30*'1.4 Øvrige forutsetninger'!$C$59+MAXA(0,'1.2 Alternativ B'!S218-60)*'1.4 Øvrige forutsetninger'!$C$60,IF('1.2 Alternativ B'!S218&gt;30,15*'1.4 Øvrige forutsetninger'!$C$57+15*'1.4 Øvrige forutsetninger'!$C$58+MAXA(0,'1.2 Alternativ B'!S218-30)*'1.4 Øvrige forutsetninger'!$C$59,IF('1.2 Alternativ B'!S218&gt;15,15*'1.4 Øvrige forutsetninger'!$C$57+MAXA(0,'1.2 Alternativ B'!S218-15)*'1.4 Øvrige forutsetninger'!$C$58,'1.2 Alternativ B'!S218*'1.4 Øvrige forutsetninger'!$C$57)))),0)</f>
        <v>0</v>
      </c>
      <c r="S28" s="1">
        <f ca="1">IFERROR(IF('1.2 Alternativ B'!T218&gt;120,15*'1.4 Øvrige forutsetninger'!$C$57+15*'1.4 Øvrige forutsetninger'!$C$58+30*'1.4 Øvrige forutsetninger'!$C$59+60*'1.4 Øvrige forutsetninger'!$C$60+MAXA(0,'1.2 Alternativ B'!T218-120)*'1.4 Øvrige forutsetninger'!$C$61,IF('1.2 Alternativ B'!T218&gt;60,15*'1.4 Øvrige forutsetninger'!$C$57+15*'1.4 Øvrige forutsetninger'!$C$58+30*'1.4 Øvrige forutsetninger'!$C$59+MAXA(0,'1.2 Alternativ B'!T218-60)*'1.4 Øvrige forutsetninger'!$C$60,IF('1.2 Alternativ B'!T218&gt;30,15*'1.4 Øvrige forutsetninger'!$C$57+15*'1.4 Øvrige forutsetninger'!$C$58+MAXA(0,'1.2 Alternativ B'!T218-30)*'1.4 Øvrige forutsetninger'!$C$59,IF('1.2 Alternativ B'!T218&gt;15,15*'1.4 Øvrige forutsetninger'!$C$57+MAXA(0,'1.2 Alternativ B'!T218-15)*'1.4 Øvrige forutsetninger'!$C$58,'1.2 Alternativ B'!T218*'1.4 Øvrige forutsetninger'!$C$57)))),0)</f>
        <v>0</v>
      </c>
      <c r="T28" s="1">
        <f ca="1">IFERROR(IF('1.2 Alternativ B'!U218&gt;120,15*'1.4 Øvrige forutsetninger'!$C$57+15*'1.4 Øvrige forutsetninger'!$C$58+30*'1.4 Øvrige forutsetninger'!$C$59+60*'1.4 Øvrige forutsetninger'!$C$60+MAXA(0,'1.2 Alternativ B'!U218-120)*'1.4 Øvrige forutsetninger'!$C$61,IF('1.2 Alternativ B'!U218&gt;60,15*'1.4 Øvrige forutsetninger'!$C$57+15*'1.4 Øvrige forutsetninger'!$C$58+30*'1.4 Øvrige forutsetninger'!$C$59+MAXA(0,'1.2 Alternativ B'!U218-60)*'1.4 Øvrige forutsetninger'!$C$60,IF('1.2 Alternativ B'!U218&gt;30,15*'1.4 Øvrige forutsetninger'!$C$57+15*'1.4 Øvrige forutsetninger'!$C$58+MAXA(0,'1.2 Alternativ B'!U218-30)*'1.4 Øvrige forutsetninger'!$C$59,IF('1.2 Alternativ B'!U218&gt;15,15*'1.4 Øvrige forutsetninger'!$C$57+MAXA(0,'1.2 Alternativ B'!U218-15)*'1.4 Øvrige forutsetninger'!$C$58,'1.2 Alternativ B'!U218*'1.4 Øvrige forutsetninger'!$C$57)))),0)</f>
        <v>0</v>
      </c>
      <c r="U28" s="1">
        <f ca="1">IFERROR(IF('1.2 Alternativ B'!V218&gt;120,15*'1.4 Øvrige forutsetninger'!$C$57+15*'1.4 Øvrige forutsetninger'!$C$58+30*'1.4 Øvrige forutsetninger'!$C$59+60*'1.4 Øvrige forutsetninger'!$C$60+MAXA(0,'1.2 Alternativ B'!V218-120)*'1.4 Øvrige forutsetninger'!$C$61,IF('1.2 Alternativ B'!V218&gt;60,15*'1.4 Øvrige forutsetninger'!$C$57+15*'1.4 Øvrige forutsetninger'!$C$58+30*'1.4 Øvrige forutsetninger'!$C$59+MAXA(0,'1.2 Alternativ B'!V218-60)*'1.4 Øvrige forutsetninger'!$C$60,IF('1.2 Alternativ B'!V218&gt;30,15*'1.4 Øvrige forutsetninger'!$C$57+15*'1.4 Øvrige forutsetninger'!$C$58+MAXA(0,'1.2 Alternativ B'!V218-30)*'1.4 Øvrige forutsetninger'!$C$59,IF('1.2 Alternativ B'!V218&gt;15,15*'1.4 Øvrige forutsetninger'!$C$57+MAXA(0,'1.2 Alternativ B'!V218-15)*'1.4 Øvrige forutsetninger'!$C$58,'1.2 Alternativ B'!V218*'1.4 Øvrige forutsetninger'!$C$57)))),0)</f>
        <v>0</v>
      </c>
      <c r="V28" s="1">
        <f ca="1">IFERROR(IF('1.2 Alternativ B'!W218&gt;120,15*'1.4 Øvrige forutsetninger'!$C$57+15*'1.4 Øvrige forutsetninger'!$C$58+30*'1.4 Øvrige forutsetninger'!$C$59+60*'1.4 Øvrige forutsetninger'!$C$60+MAXA(0,'1.2 Alternativ B'!W218-120)*'1.4 Øvrige forutsetninger'!$C$61,IF('1.2 Alternativ B'!W218&gt;60,15*'1.4 Øvrige forutsetninger'!$C$57+15*'1.4 Øvrige forutsetninger'!$C$58+30*'1.4 Øvrige forutsetninger'!$C$59+MAXA(0,'1.2 Alternativ B'!W218-60)*'1.4 Øvrige forutsetninger'!$C$60,IF('1.2 Alternativ B'!W218&gt;30,15*'1.4 Øvrige forutsetninger'!$C$57+15*'1.4 Øvrige forutsetninger'!$C$58+MAXA(0,'1.2 Alternativ B'!W218-30)*'1.4 Øvrige forutsetninger'!$C$59,IF('1.2 Alternativ B'!W218&gt;15,15*'1.4 Øvrige forutsetninger'!$C$57+MAXA(0,'1.2 Alternativ B'!W218-15)*'1.4 Øvrige forutsetninger'!$C$58,'1.2 Alternativ B'!W218*'1.4 Øvrige forutsetninger'!$C$57)))),0)</f>
        <v>0</v>
      </c>
      <c r="W28" s="1">
        <f ca="1">IFERROR(IF('1.2 Alternativ B'!X218&gt;120,15*'1.4 Øvrige forutsetninger'!$C$57+15*'1.4 Øvrige forutsetninger'!$C$58+30*'1.4 Øvrige forutsetninger'!$C$59+60*'1.4 Øvrige forutsetninger'!$C$60+MAXA(0,'1.2 Alternativ B'!X218-120)*'1.4 Øvrige forutsetninger'!$C$61,IF('1.2 Alternativ B'!X218&gt;60,15*'1.4 Øvrige forutsetninger'!$C$57+15*'1.4 Øvrige forutsetninger'!$C$58+30*'1.4 Øvrige forutsetninger'!$C$59+MAXA(0,'1.2 Alternativ B'!X218-60)*'1.4 Øvrige forutsetninger'!$C$60,IF('1.2 Alternativ B'!X218&gt;30,15*'1.4 Øvrige forutsetninger'!$C$57+15*'1.4 Øvrige forutsetninger'!$C$58+MAXA(0,'1.2 Alternativ B'!X218-30)*'1.4 Øvrige forutsetninger'!$C$59,IF('1.2 Alternativ B'!X218&gt;15,15*'1.4 Øvrige forutsetninger'!$C$57+MAXA(0,'1.2 Alternativ B'!X218-15)*'1.4 Øvrige forutsetninger'!$C$58,'1.2 Alternativ B'!X218*'1.4 Øvrige forutsetninger'!$C$57)))),0)</f>
        <v>0</v>
      </c>
      <c r="X28" s="1">
        <f ca="1">IFERROR(IF('1.2 Alternativ B'!Y218&gt;120,15*'1.4 Øvrige forutsetninger'!$C$57+15*'1.4 Øvrige forutsetninger'!$C$58+30*'1.4 Øvrige forutsetninger'!$C$59+60*'1.4 Øvrige forutsetninger'!$C$60+MAXA(0,'1.2 Alternativ B'!Y218-120)*'1.4 Øvrige forutsetninger'!$C$61,IF('1.2 Alternativ B'!Y218&gt;60,15*'1.4 Øvrige forutsetninger'!$C$57+15*'1.4 Øvrige forutsetninger'!$C$58+30*'1.4 Øvrige forutsetninger'!$C$59+MAXA(0,'1.2 Alternativ B'!Y218-60)*'1.4 Øvrige forutsetninger'!$C$60,IF('1.2 Alternativ B'!Y218&gt;30,15*'1.4 Øvrige forutsetninger'!$C$57+15*'1.4 Øvrige forutsetninger'!$C$58+MAXA(0,'1.2 Alternativ B'!Y218-30)*'1.4 Øvrige forutsetninger'!$C$59,IF('1.2 Alternativ B'!Y218&gt;15,15*'1.4 Øvrige forutsetninger'!$C$57+MAXA(0,'1.2 Alternativ B'!Y218-15)*'1.4 Øvrige forutsetninger'!$C$58,'1.2 Alternativ B'!Y218*'1.4 Øvrige forutsetninger'!$C$57)))),0)</f>
        <v>0</v>
      </c>
      <c r="Y28" s="1">
        <f ca="1">IFERROR(IF('1.2 Alternativ B'!Z218&gt;120,15*'1.4 Øvrige forutsetninger'!$C$57+15*'1.4 Øvrige forutsetninger'!$C$58+30*'1.4 Øvrige forutsetninger'!$C$59+60*'1.4 Øvrige forutsetninger'!$C$60+MAXA(0,'1.2 Alternativ B'!Z218-120)*'1.4 Øvrige forutsetninger'!$C$61,IF('1.2 Alternativ B'!Z218&gt;60,15*'1.4 Øvrige forutsetninger'!$C$57+15*'1.4 Øvrige forutsetninger'!$C$58+30*'1.4 Øvrige forutsetninger'!$C$59+MAXA(0,'1.2 Alternativ B'!Z218-60)*'1.4 Øvrige forutsetninger'!$C$60,IF('1.2 Alternativ B'!Z218&gt;30,15*'1.4 Øvrige forutsetninger'!$C$57+15*'1.4 Øvrige forutsetninger'!$C$58+MAXA(0,'1.2 Alternativ B'!Z218-30)*'1.4 Øvrige forutsetninger'!$C$59,IF('1.2 Alternativ B'!Z218&gt;15,15*'1.4 Øvrige forutsetninger'!$C$57+MAXA(0,'1.2 Alternativ B'!Z218-15)*'1.4 Øvrige forutsetninger'!$C$58,'1.2 Alternativ B'!Z218*'1.4 Øvrige forutsetninger'!$C$57)))),0)</f>
        <v>0</v>
      </c>
      <c r="Z28" s="1">
        <f ca="1">IFERROR(IF('1.2 Alternativ B'!AA218&gt;120,15*'1.4 Øvrige forutsetninger'!$C$57+15*'1.4 Øvrige forutsetninger'!$C$58+30*'1.4 Øvrige forutsetninger'!$C$59+60*'1.4 Øvrige forutsetninger'!$C$60+MAXA(0,'1.2 Alternativ B'!AA218-120)*'1.4 Øvrige forutsetninger'!$C$61,IF('1.2 Alternativ B'!AA218&gt;60,15*'1.4 Øvrige forutsetninger'!$C$57+15*'1.4 Øvrige forutsetninger'!$C$58+30*'1.4 Øvrige forutsetninger'!$C$59+MAXA(0,'1.2 Alternativ B'!AA218-60)*'1.4 Øvrige forutsetninger'!$C$60,IF('1.2 Alternativ B'!AA218&gt;30,15*'1.4 Øvrige forutsetninger'!$C$57+15*'1.4 Øvrige forutsetninger'!$C$58+MAXA(0,'1.2 Alternativ B'!AA218-30)*'1.4 Øvrige forutsetninger'!$C$59,IF('1.2 Alternativ B'!AA218&gt;15,15*'1.4 Øvrige forutsetninger'!$C$57+MAXA(0,'1.2 Alternativ B'!AA218-15)*'1.4 Øvrige forutsetninger'!$C$58,'1.2 Alternativ B'!AA218*'1.4 Øvrige forutsetninger'!$C$57)))),0)</f>
        <v>0</v>
      </c>
      <c r="AA28" s="1">
        <f ca="1">IFERROR(IF('1.2 Alternativ B'!AB218&gt;120,15*'1.4 Øvrige forutsetninger'!$C$57+15*'1.4 Øvrige forutsetninger'!$C$58+30*'1.4 Øvrige forutsetninger'!$C$59+60*'1.4 Øvrige forutsetninger'!$C$60+MAXA(0,'1.2 Alternativ B'!AB218-120)*'1.4 Øvrige forutsetninger'!$C$61,IF('1.2 Alternativ B'!AB218&gt;60,15*'1.4 Øvrige forutsetninger'!$C$57+15*'1.4 Øvrige forutsetninger'!$C$58+30*'1.4 Øvrige forutsetninger'!$C$59+MAXA(0,'1.2 Alternativ B'!AB218-60)*'1.4 Øvrige forutsetninger'!$C$60,IF('1.2 Alternativ B'!AB218&gt;30,15*'1.4 Øvrige forutsetninger'!$C$57+15*'1.4 Øvrige forutsetninger'!$C$58+MAXA(0,'1.2 Alternativ B'!AB218-30)*'1.4 Øvrige forutsetninger'!$C$59,IF('1.2 Alternativ B'!AB218&gt;15,15*'1.4 Øvrige forutsetninger'!$C$57+MAXA(0,'1.2 Alternativ B'!AB218-15)*'1.4 Øvrige forutsetninger'!$C$58,'1.2 Alternativ B'!AB218*'1.4 Øvrige forutsetninger'!$C$57)))),0)</f>
        <v>0</v>
      </c>
      <c r="AB28" s="1">
        <f ca="1">IFERROR(IF('1.2 Alternativ B'!AC218&gt;120,15*'1.4 Øvrige forutsetninger'!$C$57+15*'1.4 Øvrige forutsetninger'!$C$58+30*'1.4 Øvrige forutsetninger'!$C$59+60*'1.4 Øvrige forutsetninger'!$C$60+MAXA(0,'1.2 Alternativ B'!AC218-120)*'1.4 Øvrige forutsetninger'!$C$61,IF('1.2 Alternativ B'!AC218&gt;60,15*'1.4 Øvrige forutsetninger'!$C$57+15*'1.4 Øvrige forutsetninger'!$C$58+30*'1.4 Øvrige forutsetninger'!$C$59+MAXA(0,'1.2 Alternativ B'!AC218-60)*'1.4 Øvrige forutsetninger'!$C$60,IF('1.2 Alternativ B'!AC218&gt;30,15*'1.4 Øvrige forutsetninger'!$C$57+15*'1.4 Øvrige forutsetninger'!$C$58+MAXA(0,'1.2 Alternativ B'!AC218-30)*'1.4 Øvrige forutsetninger'!$C$59,IF('1.2 Alternativ B'!AC218&gt;15,15*'1.4 Øvrige forutsetninger'!$C$57+MAXA(0,'1.2 Alternativ B'!AC218-15)*'1.4 Øvrige forutsetninger'!$C$58,'1.2 Alternativ B'!AC218*'1.4 Øvrige forutsetninger'!$C$57)))),0)</f>
        <v>0</v>
      </c>
      <c r="AC28" s="1">
        <f ca="1">IFERROR(IF('1.2 Alternativ B'!AD218&gt;120,15*'1.4 Øvrige forutsetninger'!$C$57+15*'1.4 Øvrige forutsetninger'!$C$58+30*'1.4 Øvrige forutsetninger'!$C$59+60*'1.4 Øvrige forutsetninger'!$C$60+MAXA(0,'1.2 Alternativ B'!AD218-120)*'1.4 Øvrige forutsetninger'!$C$61,IF('1.2 Alternativ B'!AD218&gt;60,15*'1.4 Øvrige forutsetninger'!$C$57+15*'1.4 Øvrige forutsetninger'!$C$58+30*'1.4 Øvrige forutsetninger'!$C$59+MAXA(0,'1.2 Alternativ B'!AD218-60)*'1.4 Øvrige forutsetninger'!$C$60,IF('1.2 Alternativ B'!AD218&gt;30,15*'1.4 Øvrige forutsetninger'!$C$57+15*'1.4 Øvrige forutsetninger'!$C$58+MAXA(0,'1.2 Alternativ B'!AD218-30)*'1.4 Øvrige forutsetninger'!$C$59,IF('1.2 Alternativ B'!AD218&gt;15,15*'1.4 Øvrige forutsetninger'!$C$57+MAXA(0,'1.2 Alternativ B'!AD218-15)*'1.4 Øvrige forutsetninger'!$C$58,'1.2 Alternativ B'!AD218*'1.4 Øvrige forutsetninger'!$C$57)))),0)</f>
        <v>0</v>
      </c>
      <c r="AD28" s="1">
        <f ca="1">IFERROR(IF('1.2 Alternativ B'!AE218&gt;120,15*'1.4 Øvrige forutsetninger'!$C$57+15*'1.4 Øvrige forutsetninger'!$C$58+30*'1.4 Øvrige forutsetninger'!$C$59+60*'1.4 Øvrige forutsetninger'!$C$60+MAXA(0,'1.2 Alternativ B'!AE218-120)*'1.4 Øvrige forutsetninger'!$C$61,IF('1.2 Alternativ B'!AE218&gt;60,15*'1.4 Øvrige forutsetninger'!$C$57+15*'1.4 Øvrige forutsetninger'!$C$58+30*'1.4 Øvrige forutsetninger'!$C$59+MAXA(0,'1.2 Alternativ B'!AE218-60)*'1.4 Øvrige forutsetninger'!$C$60,IF('1.2 Alternativ B'!AE218&gt;30,15*'1.4 Øvrige forutsetninger'!$C$57+15*'1.4 Øvrige forutsetninger'!$C$58+MAXA(0,'1.2 Alternativ B'!AE218-30)*'1.4 Øvrige forutsetninger'!$C$59,IF('1.2 Alternativ B'!AE218&gt;15,15*'1.4 Øvrige forutsetninger'!$C$57+MAXA(0,'1.2 Alternativ B'!AE218-15)*'1.4 Øvrige forutsetninger'!$C$58,'1.2 Alternativ B'!AE218*'1.4 Øvrige forutsetninger'!$C$57)))),0)</f>
        <v>0</v>
      </c>
      <c r="AE28" s="1">
        <f ca="1">IFERROR(IF('1.2 Alternativ B'!AF218&gt;120,15*'1.4 Øvrige forutsetninger'!$C$57+15*'1.4 Øvrige forutsetninger'!$C$58+30*'1.4 Øvrige forutsetninger'!$C$59+60*'1.4 Øvrige forutsetninger'!$C$60+MAXA(0,'1.2 Alternativ B'!AF218-120)*'1.4 Øvrige forutsetninger'!$C$61,IF('1.2 Alternativ B'!AF218&gt;60,15*'1.4 Øvrige forutsetninger'!$C$57+15*'1.4 Øvrige forutsetninger'!$C$58+30*'1.4 Øvrige forutsetninger'!$C$59+MAXA(0,'1.2 Alternativ B'!AF218-60)*'1.4 Øvrige forutsetninger'!$C$60,IF('1.2 Alternativ B'!AF218&gt;30,15*'1.4 Øvrige forutsetninger'!$C$57+15*'1.4 Øvrige forutsetninger'!$C$58+MAXA(0,'1.2 Alternativ B'!AF218-30)*'1.4 Øvrige forutsetninger'!$C$59,IF('1.2 Alternativ B'!AF218&gt;15,15*'1.4 Øvrige forutsetninger'!$C$57+MAXA(0,'1.2 Alternativ B'!AF218-15)*'1.4 Øvrige forutsetninger'!$C$58,'1.2 Alternativ B'!AF218*'1.4 Øvrige forutsetninger'!$C$57)))),0)</f>
        <v>0</v>
      </c>
      <c r="AF28" s="1">
        <f ca="1">IFERROR(IF('1.2 Alternativ B'!AG218&gt;120,15*'1.4 Øvrige forutsetninger'!$C$57+15*'1.4 Øvrige forutsetninger'!$C$58+30*'1.4 Øvrige forutsetninger'!$C$59+60*'1.4 Øvrige forutsetninger'!$C$60+MAXA(0,'1.2 Alternativ B'!AG218-120)*'1.4 Øvrige forutsetninger'!$C$61,IF('1.2 Alternativ B'!AG218&gt;60,15*'1.4 Øvrige forutsetninger'!$C$57+15*'1.4 Øvrige forutsetninger'!$C$58+30*'1.4 Øvrige forutsetninger'!$C$59+MAXA(0,'1.2 Alternativ B'!AG218-60)*'1.4 Øvrige forutsetninger'!$C$60,IF('1.2 Alternativ B'!AG218&gt;30,15*'1.4 Øvrige forutsetninger'!$C$57+15*'1.4 Øvrige forutsetninger'!$C$58+MAXA(0,'1.2 Alternativ B'!AG218-30)*'1.4 Øvrige forutsetninger'!$C$59,IF('1.2 Alternativ B'!AG218&gt;15,15*'1.4 Øvrige forutsetninger'!$C$57+MAXA(0,'1.2 Alternativ B'!AG218-15)*'1.4 Øvrige forutsetninger'!$C$58,'1.2 Alternativ B'!AG218*'1.4 Øvrige forutsetninger'!$C$57)))),0)</f>
        <v>0</v>
      </c>
    </row>
    <row r="29" spans="2:32" x14ac:dyDescent="0.2">
      <c r="B29" s="1" t="str">
        <f ca="1">IF(OFFSET('1.2 Alternativ B'!$E$19,0,ROW()-ROW($B$12))&gt;0,OFFSET('1.2 Alternativ B'!$E$19,0,ROW()-ROW($B$12)),"")</f>
        <v/>
      </c>
      <c r="C29" s="1">
        <f ca="1">IFERROR(IF('1.2 Alternativ B'!D219&gt;120,15*'1.4 Øvrige forutsetninger'!$C$57+15*'1.4 Øvrige forutsetninger'!$C$58+30*'1.4 Øvrige forutsetninger'!$C$59+60*'1.4 Øvrige forutsetninger'!$C$60+MAXA(0,'1.2 Alternativ B'!D219-120)*'1.4 Øvrige forutsetninger'!$C$61,IF('1.2 Alternativ B'!D219&gt;60,15*'1.4 Øvrige forutsetninger'!$C$57+15*'1.4 Øvrige forutsetninger'!$C$58+30*'1.4 Øvrige forutsetninger'!$C$59+MAXA(0,'1.2 Alternativ B'!D219-60)*'1.4 Øvrige forutsetninger'!$C$60,IF('1.2 Alternativ B'!D219&gt;30,15*'1.4 Øvrige forutsetninger'!$C$57+15*'1.4 Øvrige forutsetninger'!$C$58+MAXA(0,'1.2 Alternativ B'!D219-30)*'1.4 Øvrige forutsetninger'!$C$59,IF('1.2 Alternativ B'!D219&gt;15,15*'1.4 Øvrige forutsetninger'!$C$57+MAXA(0,'1.2 Alternativ B'!D219-15)*'1.4 Øvrige forutsetninger'!$C$58,'1.2 Alternativ B'!D219*'1.4 Øvrige forutsetninger'!$C$57)))),0)</f>
        <v>0</v>
      </c>
      <c r="D29" s="1">
        <f ca="1">IFERROR(IF('1.2 Alternativ B'!E219&gt;120,15*'1.4 Øvrige forutsetninger'!$C$57+15*'1.4 Øvrige forutsetninger'!$C$58+30*'1.4 Øvrige forutsetninger'!$C$59+60*'1.4 Øvrige forutsetninger'!$C$60+MAXA(0,'1.2 Alternativ B'!E219-120)*'1.4 Øvrige forutsetninger'!$C$61,IF('1.2 Alternativ B'!E219&gt;60,15*'1.4 Øvrige forutsetninger'!$C$57+15*'1.4 Øvrige forutsetninger'!$C$58+30*'1.4 Øvrige forutsetninger'!$C$59+MAXA(0,'1.2 Alternativ B'!E219-60)*'1.4 Øvrige forutsetninger'!$C$60,IF('1.2 Alternativ B'!E219&gt;30,15*'1.4 Øvrige forutsetninger'!$C$57+15*'1.4 Øvrige forutsetninger'!$C$58+MAXA(0,'1.2 Alternativ B'!E219-30)*'1.4 Øvrige forutsetninger'!$C$59,IF('1.2 Alternativ B'!E219&gt;15,15*'1.4 Øvrige forutsetninger'!$C$57+MAXA(0,'1.2 Alternativ B'!E219-15)*'1.4 Øvrige forutsetninger'!$C$58,'1.2 Alternativ B'!E219*'1.4 Øvrige forutsetninger'!$C$57)))),0)</f>
        <v>0</v>
      </c>
      <c r="E29" s="1">
        <f ca="1">IFERROR(IF('1.2 Alternativ B'!F219&gt;120,15*'1.4 Øvrige forutsetninger'!$C$57+15*'1.4 Øvrige forutsetninger'!$C$58+30*'1.4 Øvrige forutsetninger'!$C$59+60*'1.4 Øvrige forutsetninger'!$C$60+MAXA(0,'1.2 Alternativ B'!F219-120)*'1.4 Øvrige forutsetninger'!$C$61,IF('1.2 Alternativ B'!F219&gt;60,15*'1.4 Øvrige forutsetninger'!$C$57+15*'1.4 Øvrige forutsetninger'!$C$58+30*'1.4 Øvrige forutsetninger'!$C$59+MAXA(0,'1.2 Alternativ B'!F219-60)*'1.4 Øvrige forutsetninger'!$C$60,IF('1.2 Alternativ B'!F219&gt;30,15*'1.4 Øvrige forutsetninger'!$C$57+15*'1.4 Øvrige forutsetninger'!$C$58+MAXA(0,'1.2 Alternativ B'!F219-30)*'1.4 Øvrige forutsetninger'!$C$59,IF('1.2 Alternativ B'!F219&gt;15,15*'1.4 Øvrige forutsetninger'!$C$57+MAXA(0,'1.2 Alternativ B'!F219-15)*'1.4 Øvrige forutsetninger'!$C$58,'1.2 Alternativ B'!F219*'1.4 Øvrige forutsetninger'!$C$57)))),0)</f>
        <v>0</v>
      </c>
      <c r="F29" s="1">
        <f ca="1">IFERROR(IF('1.2 Alternativ B'!G219&gt;120,15*'1.4 Øvrige forutsetninger'!$C$57+15*'1.4 Øvrige forutsetninger'!$C$58+30*'1.4 Øvrige forutsetninger'!$C$59+60*'1.4 Øvrige forutsetninger'!$C$60+MAXA(0,'1.2 Alternativ B'!G219-120)*'1.4 Øvrige forutsetninger'!$C$61,IF('1.2 Alternativ B'!G219&gt;60,15*'1.4 Øvrige forutsetninger'!$C$57+15*'1.4 Øvrige forutsetninger'!$C$58+30*'1.4 Øvrige forutsetninger'!$C$59+MAXA(0,'1.2 Alternativ B'!G219-60)*'1.4 Øvrige forutsetninger'!$C$60,IF('1.2 Alternativ B'!G219&gt;30,15*'1.4 Øvrige forutsetninger'!$C$57+15*'1.4 Øvrige forutsetninger'!$C$58+MAXA(0,'1.2 Alternativ B'!G219-30)*'1.4 Øvrige forutsetninger'!$C$59,IF('1.2 Alternativ B'!G219&gt;15,15*'1.4 Øvrige forutsetninger'!$C$57+MAXA(0,'1.2 Alternativ B'!G219-15)*'1.4 Øvrige forutsetninger'!$C$58,'1.2 Alternativ B'!G219*'1.4 Øvrige forutsetninger'!$C$57)))),0)</f>
        <v>0</v>
      </c>
      <c r="G29" s="1">
        <f ca="1">IFERROR(IF('1.2 Alternativ B'!H219&gt;120,15*'1.4 Øvrige forutsetninger'!$C$57+15*'1.4 Øvrige forutsetninger'!$C$58+30*'1.4 Øvrige forutsetninger'!$C$59+60*'1.4 Øvrige forutsetninger'!$C$60+MAXA(0,'1.2 Alternativ B'!H219-120)*'1.4 Øvrige forutsetninger'!$C$61,IF('1.2 Alternativ B'!H219&gt;60,15*'1.4 Øvrige forutsetninger'!$C$57+15*'1.4 Øvrige forutsetninger'!$C$58+30*'1.4 Øvrige forutsetninger'!$C$59+MAXA(0,'1.2 Alternativ B'!H219-60)*'1.4 Øvrige forutsetninger'!$C$60,IF('1.2 Alternativ B'!H219&gt;30,15*'1.4 Øvrige forutsetninger'!$C$57+15*'1.4 Øvrige forutsetninger'!$C$58+MAXA(0,'1.2 Alternativ B'!H219-30)*'1.4 Øvrige forutsetninger'!$C$59,IF('1.2 Alternativ B'!H219&gt;15,15*'1.4 Øvrige forutsetninger'!$C$57+MAXA(0,'1.2 Alternativ B'!H219-15)*'1.4 Øvrige forutsetninger'!$C$58,'1.2 Alternativ B'!H219*'1.4 Øvrige forutsetninger'!$C$57)))),0)</f>
        <v>0</v>
      </c>
      <c r="H29" s="1">
        <f ca="1">IFERROR(IF('1.2 Alternativ B'!I219&gt;120,15*'1.4 Øvrige forutsetninger'!$C$57+15*'1.4 Øvrige forutsetninger'!$C$58+30*'1.4 Øvrige forutsetninger'!$C$59+60*'1.4 Øvrige forutsetninger'!$C$60+MAXA(0,'1.2 Alternativ B'!I219-120)*'1.4 Øvrige forutsetninger'!$C$61,IF('1.2 Alternativ B'!I219&gt;60,15*'1.4 Øvrige forutsetninger'!$C$57+15*'1.4 Øvrige forutsetninger'!$C$58+30*'1.4 Øvrige forutsetninger'!$C$59+MAXA(0,'1.2 Alternativ B'!I219-60)*'1.4 Øvrige forutsetninger'!$C$60,IF('1.2 Alternativ B'!I219&gt;30,15*'1.4 Øvrige forutsetninger'!$C$57+15*'1.4 Øvrige forutsetninger'!$C$58+MAXA(0,'1.2 Alternativ B'!I219-30)*'1.4 Øvrige forutsetninger'!$C$59,IF('1.2 Alternativ B'!I219&gt;15,15*'1.4 Øvrige forutsetninger'!$C$57+MAXA(0,'1.2 Alternativ B'!I219-15)*'1.4 Øvrige forutsetninger'!$C$58,'1.2 Alternativ B'!I219*'1.4 Øvrige forutsetninger'!$C$57)))),0)</f>
        <v>0</v>
      </c>
      <c r="I29" s="1">
        <f ca="1">IFERROR(IF('1.2 Alternativ B'!J219&gt;120,15*'1.4 Øvrige forutsetninger'!$C$57+15*'1.4 Øvrige forutsetninger'!$C$58+30*'1.4 Øvrige forutsetninger'!$C$59+60*'1.4 Øvrige forutsetninger'!$C$60+MAXA(0,'1.2 Alternativ B'!J219-120)*'1.4 Øvrige forutsetninger'!$C$61,IF('1.2 Alternativ B'!J219&gt;60,15*'1.4 Øvrige forutsetninger'!$C$57+15*'1.4 Øvrige forutsetninger'!$C$58+30*'1.4 Øvrige forutsetninger'!$C$59+MAXA(0,'1.2 Alternativ B'!J219-60)*'1.4 Øvrige forutsetninger'!$C$60,IF('1.2 Alternativ B'!J219&gt;30,15*'1.4 Øvrige forutsetninger'!$C$57+15*'1.4 Øvrige forutsetninger'!$C$58+MAXA(0,'1.2 Alternativ B'!J219-30)*'1.4 Øvrige forutsetninger'!$C$59,IF('1.2 Alternativ B'!J219&gt;15,15*'1.4 Øvrige forutsetninger'!$C$57+MAXA(0,'1.2 Alternativ B'!J219-15)*'1.4 Øvrige forutsetninger'!$C$58,'1.2 Alternativ B'!J219*'1.4 Øvrige forutsetninger'!$C$57)))),0)</f>
        <v>0</v>
      </c>
      <c r="J29" s="1">
        <f ca="1">IFERROR(IF('1.2 Alternativ B'!K219&gt;120,15*'1.4 Øvrige forutsetninger'!$C$57+15*'1.4 Øvrige forutsetninger'!$C$58+30*'1.4 Øvrige forutsetninger'!$C$59+60*'1.4 Øvrige forutsetninger'!$C$60+MAXA(0,'1.2 Alternativ B'!K219-120)*'1.4 Øvrige forutsetninger'!$C$61,IF('1.2 Alternativ B'!K219&gt;60,15*'1.4 Øvrige forutsetninger'!$C$57+15*'1.4 Øvrige forutsetninger'!$C$58+30*'1.4 Øvrige forutsetninger'!$C$59+MAXA(0,'1.2 Alternativ B'!K219-60)*'1.4 Øvrige forutsetninger'!$C$60,IF('1.2 Alternativ B'!K219&gt;30,15*'1.4 Øvrige forutsetninger'!$C$57+15*'1.4 Øvrige forutsetninger'!$C$58+MAXA(0,'1.2 Alternativ B'!K219-30)*'1.4 Øvrige forutsetninger'!$C$59,IF('1.2 Alternativ B'!K219&gt;15,15*'1.4 Øvrige forutsetninger'!$C$57+MAXA(0,'1.2 Alternativ B'!K219-15)*'1.4 Øvrige forutsetninger'!$C$58,'1.2 Alternativ B'!K219*'1.4 Øvrige forutsetninger'!$C$57)))),0)</f>
        <v>0</v>
      </c>
      <c r="K29" s="1">
        <f ca="1">IFERROR(IF('1.2 Alternativ B'!L219&gt;120,15*'1.4 Øvrige forutsetninger'!$C$57+15*'1.4 Øvrige forutsetninger'!$C$58+30*'1.4 Øvrige forutsetninger'!$C$59+60*'1.4 Øvrige forutsetninger'!$C$60+MAXA(0,'1.2 Alternativ B'!L219-120)*'1.4 Øvrige forutsetninger'!$C$61,IF('1.2 Alternativ B'!L219&gt;60,15*'1.4 Øvrige forutsetninger'!$C$57+15*'1.4 Øvrige forutsetninger'!$C$58+30*'1.4 Øvrige forutsetninger'!$C$59+MAXA(0,'1.2 Alternativ B'!L219-60)*'1.4 Øvrige forutsetninger'!$C$60,IF('1.2 Alternativ B'!L219&gt;30,15*'1.4 Øvrige forutsetninger'!$C$57+15*'1.4 Øvrige forutsetninger'!$C$58+MAXA(0,'1.2 Alternativ B'!L219-30)*'1.4 Øvrige forutsetninger'!$C$59,IF('1.2 Alternativ B'!L219&gt;15,15*'1.4 Øvrige forutsetninger'!$C$57+MAXA(0,'1.2 Alternativ B'!L219-15)*'1.4 Øvrige forutsetninger'!$C$58,'1.2 Alternativ B'!L219*'1.4 Øvrige forutsetninger'!$C$57)))),0)</f>
        <v>0</v>
      </c>
      <c r="L29" s="1">
        <f ca="1">IFERROR(IF('1.2 Alternativ B'!M219&gt;120,15*'1.4 Øvrige forutsetninger'!$C$57+15*'1.4 Øvrige forutsetninger'!$C$58+30*'1.4 Øvrige forutsetninger'!$C$59+60*'1.4 Øvrige forutsetninger'!$C$60+MAXA(0,'1.2 Alternativ B'!M219-120)*'1.4 Øvrige forutsetninger'!$C$61,IF('1.2 Alternativ B'!M219&gt;60,15*'1.4 Øvrige forutsetninger'!$C$57+15*'1.4 Øvrige forutsetninger'!$C$58+30*'1.4 Øvrige forutsetninger'!$C$59+MAXA(0,'1.2 Alternativ B'!M219-60)*'1.4 Øvrige forutsetninger'!$C$60,IF('1.2 Alternativ B'!M219&gt;30,15*'1.4 Øvrige forutsetninger'!$C$57+15*'1.4 Øvrige forutsetninger'!$C$58+MAXA(0,'1.2 Alternativ B'!M219-30)*'1.4 Øvrige forutsetninger'!$C$59,IF('1.2 Alternativ B'!M219&gt;15,15*'1.4 Øvrige forutsetninger'!$C$57+MAXA(0,'1.2 Alternativ B'!M219-15)*'1.4 Øvrige forutsetninger'!$C$58,'1.2 Alternativ B'!M219*'1.4 Øvrige forutsetninger'!$C$57)))),0)</f>
        <v>0</v>
      </c>
      <c r="M29" s="1">
        <f ca="1">IFERROR(IF('1.2 Alternativ B'!N219&gt;120,15*'1.4 Øvrige forutsetninger'!$C$57+15*'1.4 Øvrige forutsetninger'!$C$58+30*'1.4 Øvrige forutsetninger'!$C$59+60*'1.4 Øvrige forutsetninger'!$C$60+MAXA(0,'1.2 Alternativ B'!N219-120)*'1.4 Øvrige forutsetninger'!$C$61,IF('1.2 Alternativ B'!N219&gt;60,15*'1.4 Øvrige forutsetninger'!$C$57+15*'1.4 Øvrige forutsetninger'!$C$58+30*'1.4 Øvrige forutsetninger'!$C$59+MAXA(0,'1.2 Alternativ B'!N219-60)*'1.4 Øvrige forutsetninger'!$C$60,IF('1.2 Alternativ B'!N219&gt;30,15*'1.4 Øvrige forutsetninger'!$C$57+15*'1.4 Øvrige forutsetninger'!$C$58+MAXA(0,'1.2 Alternativ B'!N219-30)*'1.4 Øvrige forutsetninger'!$C$59,IF('1.2 Alternativ B'!N219&gt;15,15*'1.4 Øvrige forutsetninger'!$C$57+MAXA(0,'1.2 Alternativ B'!N219-15)*'1.4 Øvrige forutsetninger'!$C$58,'1.2 Alternativ B'!N219*'1.4 Øvrige forutsetninger'!$C$57)))),0)</f>
        <v>0</v>
      </c>
      <c r="N29" s="1">
        <f ca="1">IFERROR(IF('1.2 Alternativ B'!O219&gt;120,15*'1.4 Øvrige forutsetninger'!$C$57+15*'1.4 Øvrige forutsetninger'!$C$58+30*'1.4 Øvrige forutsetninger'!$C$59+60*'1.4 Øvrige forutsetninger'!$C$60+MAXA(0,'1.2 Alternativ B'!O219-120)*'1.4 Øvrige forutsetninger'!$C$61,IF('1.2 Alternativ B'!O219&gt;60,15*'1.4 Øvrige forutsetninger'!$C$57+15*'1.4 Øvrige forutsetninger'!$C$58+30*'1.4 Øvrige forutsetninger'!$C$59+MAXA(0,'1.2 Alternativ B'!O219-60)*'1.4 Øvrige forutsetninger'!$C$60,IF('1.2 Alternativ B'!O219&gt;30,15*'1.4 Øvrige forutsetninger'!$C$57+15*'1.4 Øvrige forutsetninger'!$C$58+MAXA(0,'1.2 Alternativ B'!O219-30)*'1.4 Øvrige forutsetninger'!$C$59,IF('1.2 Alternativ B'!O219&gt;15,15*'1.4 Øvrige forutsetninger'!$C$57+MAXA(0,'1.2 Alternativ B'!O219-15)*'1.4 Øvrige forutsetninger'!$C$58,'1.2 Alternativ B'!O219*'1.4 Øvrige forutsetninger'!$C$57)))),0)</f>
        <v>0</v>
      </c>
      <c r="O29" s="1">
        <f ca="1">IFERROR(IF('1.2 Alternativ B'!P219&gt;120,15*'1.4 Øvrige forutsetninger'!$C$57+15*'1.4 Øvrige forutsetninger'!$C$58+30*'1.4 Øvrige forutsetninger'!$C$59+60*'1.4 Øvrige forutsetninger'!$C$60+MAXA(0,'1.2 Alternativ B'!P219-120)*'1.4 Øvrige forutsetninger'!$C$61,IF('1.2 Alternativ B'!P219&gt;60,15*'1.4 Øvrige forutsetninger'!$C$57+15*'1.4 Øvrige forutsetninger'!$C$58+30*'1.4 Øvrige forutsetninger'!$C$59+MAXA(0,'1.2 Alternativ B'!P219-60)*'1.4 Øvrige forutsetninger'!$C$60,IF('1.2 Alternativ B'!P219&gt;30,15*'1.4 Øvrige forutsetninger'!$C$57+15*'1.4 Øvrige forutsetninger'!$C$58+MAXA(0,'1.2 Alternativ B'!P219-30)*'1.4 Øvrige forutsetninger'!$C$59,IF('1.2 Alternativ B'!P219&gt;15,15*'1.4 Øvrige forutsetninger'!$C$57+MAXA(0,'1.2 Alternativ B'!P219-15)*'1.4 Øvrige forutsetninger'!$C$58,'1.2 Alternativ B'!P219*'1.4 Øvrige forutsetninger'!$C$57)))),0)</f>
        <v>0</v>
      </c>
      <c r="P29" s="1">
        <f ca="1">IFERROR(IF('1.2 Alternativ B'!Q219&gt;120,15*'1.4 Øvrige forutsetninger'!$C$57+15*'1.4 Øvrige forutsetninger'!$C$58+30*'1.4 Øvrige forutsetninger'!$C$59+60*'1.4 Øvrige forutsetninger'!$C$60+MAXA(0,'1.2 Alternativ B'!Q219-120)*'1.4 Øvrige forutsetninger'!$C$61,IF('1.2 Alternativ B'!Q219&gt;60,15*'1.4 Øvrige forutsetninger'!$C$57+15*'1.4 Øvrige forutsetninger'!$C$58+30*'1.4 Øvrige forutsetninger'!$C$59+MAXA(0,'1.2 Alternativ B'!Q219-60)*'1.4 Øvrige forutsetninger'!$C$60,IF('1.2 Alternativ B'!Q219&gt;30,15*'1.4 Øvrige forutsetninger'!$C$57+15*'1.4 Øvrige forutsetninger'!$C$58+MAXA(0,'1.2 Alternativ B'!Q219-30)*'1.4 Øvrige forutsetninger'!$C$59,IF('1.2 Alternativ B'!Q219&gt;15,15*'1.4 Øvrige forutsetninger'!$C$57+MAXA(0,'1.2 Alternativ B'!Q219-15)*'1.4 Øvrige forutsetninger'!$C$58,'1.2 Alternativ B'!Q219*'1.4 Øvrige forutsetninger'!$C$57)))),0)</f>
        <v>0</v>
      </c>
      <c r="Q29" s="1">
        <f ca="1">IFERROR(IF('1.2 Alternativ B'!R219&gt;120,15*'1.4 Øvrige forutsetninger'!$C$57+15*'1.4 Øvrige forutsetninger'!$C$58+30*'1.4 Øvrige forutsetninger'!$C$59+60*'1.4 Øvrige forutsetninger'!$C$60+MAXA(0,'1.2 Alternativ B'!R219-120)*'1.4 Øvrige forutsetninger'!$C$61,IF('1.2 Alternativ B'!R219&gt;60,15*'1.4 Øvrige forutsetninger'!$C$57+15*'1.4 Øvrige forutsetninger'!$C$58+30*'1.4 Øvrige forutsetninger'!$C$59+MAXA(0,'1.2 Alternativ B'!R219-60)*'1.4 Øvrige forutsetninger'!$C$60,IF('1.2 Alternativ B'!R219&gt;30,15*'1.4 Øvrige forutsetninger'!$C$57+15*'1.4 Øvrige forutsetninger'!$C$58+MAXA(0,'1.2 Alternativ B'!R219-30)*'1.4 Øvrige forutsetninger'!$C$59,IF('1.2 Alternativ B'!R219&gt;15,15*'1.4 Øvrige forutsetninger'!$C$57+MAXA(0,'1.2 Alternativ B'!R219-15)*'1.4 Øvrige forutsetninger'!$C$58,'1.2 Alternativ B'!R219*'1.4 Øvrige forutsetninger'!$C$57)))),0)</f>
        <v>0</v>
      </c>
      <c r="R29" s="1">
        <f ca="1">IFERROR(IF('1.2 Alternativ B'!S219&gt;120,15*'1.4 Øvrige forutsetninger'!$C$57+15*'1.4 Øvrige forutsetninger'!$C$58+30*'1.4 Øvrige forutsetninger'!$C$59+60*'1.4 Øvrige forutsetninger'!$C$60+MAXA(0,'1.2 Alternativ B'!S219-120)*'1.4 Øvrige forutsetninger'!$C$61,IF('1.2 Alternativ B'!S219&gt;60,15*'1.4 Øvrige forutsetninger'!$C$57+15*'1.4 Øvrige forutsetninger'!$C$58+30*'1.4 Øvrige forutsetninger'!$C$59+MAXA(0,'1.2 Alternativ B'!S219-60)*'1.4 Øvrige forutsetninger'!$C$60,IF('1.2 Alternativ B'!S219&gt;30,15*'1.4 Øvrige forutsetninger'!$C$57+15*'1.4 Øvrige forutsetninger'!$C$58+MAXA(0,'1.2 Alternativ B'!S219-30)*'1.4 Øvrige forutsetninger'!$C$59,IF('1.2 Alternativ B'!S219&gt;15,15*'1.4 Øvrige forutsetninger'!$C$57+MAXA(0,'1.2 Alternativ B'!S219-15)*'1.4 Øvrige forutsetninger'!$C$58,'1.2 Alternativ B'!S219*'1.4 Øvrige forutsetninger'!$C$57)))),0)</f>
        <v>0</v>
      </c>
      <c r="S29" s="1">
        <f ca="1">IFERROR(IF('1.2 Alternativ B'!T219&gt;120,15*'1.4 Øvrige forutsetninger'!$C$57+15*'1.4 Øvrige forutsetninger'!$C$58+30*'1.4 Øvrige forutsetninger'!$C$59+60*'1.4 Øvrige forutsetninger'!$C$60+MAXA(0,'1.2 Alternativ B'!T219-120)*'1.4 Øvrige forutsetninger'!$C$61,IF('1.2 Alternativ B'!T219&gt;60,15*'1.4 Øvrige forutsetninger'!$C$57+15*'1.4 Øvrige forutsetninger'!$C$58+30*'1.4 Øvrige forutsetninger'!$C$59+MAXA(0,'1.2 Alternativ B'!T219-60)*'1.4 Øvrige forutsetninger'!$C$60,IF('1.2 Alternativ B'!T219&gt;30,15*'1.4 Øvrige forutsetninger'!$C$57+15*'1.4 Øvrige forutsetninger'!$C$58+MAXA(0,'1.2 Alternativ B'!T219-30)*'1.4 Øvrige forutsetninger'!$C$59,IF('1.2 Alternativ B'!T219&gt;15,15*'1.4 Øvrige forutsetninger'!$C$57+MAXA(0,'1.2 Alternativ B'!T219-15)*'1.4 Øvrige forutsetninger'!$C$58,'1.2 Alternativ B'!T219*'1.4 Øvrige forutsetninger'!$C$57)))),0)</f>
        <v>0</v>
      </c>
      <c r="T29" s="1">
        <f ca="1">IFERROR(IF('1.2 Alternativ B'!U219&gt;120,15*'1.4 Øvrige forutsetninger'!$C$57+15*'1.4 Øvrige forutsetninger'!$C$58+30*'1.4 Øvrige forutsetninger'!$C$59+60*'1.4 Øvrige forutsetninger'!$C$60+MAXA(0,'1.2 Alternativ B'!U219-120)*'1.4 Øvrige forutsetninger'!$C$61,IF('1.2 Alternativ B'!U219&gt;60,15*'1.4 Øvrige forutsetninger'!$C$57+15*'1.4 Øvrige forutsetninger'!$C$58+30*'1.4 Øvrige forutsetninger'!$C$59+MAXA(0,'1.2 Alternativ B'!U219-60)*'1.4 Øvrige forutsetninger'!$C$60,IF('1.2 Alternativ B'!U219&gt;30,15*'1.4 Øvrige forutsetninger'!$C$57+15*'1.4 Øvrige forutsetninger'!$C$58+MAXA(0,'1.2 Alternativ B'!U219-30)*'1.4 Øvrige forutsetninger'!$C$59,IF('1.2 Alternativ B'!U219&gt;15,15*'1.4 Øvrige forutsetninger'!$C$57+MAXA(0,'1.2 Alternativ B'!U219-15)*'1.4 Øvrige forutsetninger'!$C$58,'1.2 Alternativ B'!U219*'1.4 Øvrige forutsetninger'!$C$57)))),0)</f>
        <v>0</v>
      </c>
      <c r="U29" s="1">
        <f ca="1">IFERROR(IF('1.2 Alternativ B'!V219&gt;120,15*'1.4 Øvrige forutsetninger'!$C$57+15*'1.4 Øvrige forutsetninger'!$C$58+30*'1.4 Øvrige forutsetninger'!$C$59+60*'1.4 Øvrige forutsetninger'!$C$60+MAXA(0,'1.2 Alternativ B'!V219-120)*'1.4 Øvrige forutsetninger'!$C$61,IF('1.2 Alternativ B'!V219&gt;60,15*'1.4 Øvrige forutsetninger'!$C$57+15*'1.4 Øvrige forutsetninger'!$C$58+30*'1.4 Øvrige forutsetninger'!$C$59+MAXA(0,'1.2 Alternativ B'!V219-60)*'1.4 Øvrige forutsetninger'!$C$60,IF('1.2 Alternativ B'!V219&gt;30,15*'1.4 Øvrige forutsetninger'!$C$57+15*'1.4 Øvrige forutsetninger'!$C$58+MAXA(0,'1.2 Alternativ B'!V219-30)*'1.4 Øvrige forutsetninger'!$C$59,IF('1.2 Alternativ B'!V219&gt;15,15*'1.4 Øvrige forutsetninger'!$C$57+MAXA(0,'1.2 Alternativ B'!V219-15)*'1.4 Øvrige forutsetninger'!$C$58,'1.2 Alternativ B'!V219*'1.4 Øvrige forutsetninger'!$C$57)))),0)</f>
        <v>0</v>
      </c>
      <c r="V29" s="1">
        <f ca="1">IFERROR(IF('1.2 Alternativ B'!W219&gt;120,15*'1.4 Øvrige forutsetninger'!$C$57+15*'1.4 Øvrige forutsetninger'!$C$58+30*'1.4 Øvrige forutsetninger'!$C$59+60*'1.4 Øvrige forutsetninger'!$C$60+MAXA(0,'1.2 Alternativ B'!W219-120)*'1.4 Øvrige forutsetninger'!$C$61,IF('1.2 Alternativ B'!W219&gt;60,15*'1.4 Øvrige forutsetninger'!$C$57+15*'1.4 Øvrige forutsetninger'!$C$58+30*'1.4 Øvrige forutsetninger'!$C$59+MAXA(0,'1.2 Alternativ B'!W219-60)*'1.4 Øvrige forutsetninger'!$C$60,IF('1.2 Alternativ B'!W219&gt;30,15*'1.4 Øvrige forutsetninger'!$C$57+15*'1.4 Øvrige forutsetninger'!$C$58+MAXA(0,'1.2 Alternativ B'!W219-30)*'1.4 Øvrige forutsetninger'!$C$59,IF('1.2 Alternativ B'!W219&gt;15,15*'1.4 Øvrige forutsetninger'!$C$57+MAXA(0,'1.2 Alternativ B'!W219-15)*'1.4 Øvrige forutsetninger'!$C$58,'1.2 Alternativ B'!W219*'1.4 Øvrige forutsetninger'!$C$57)))),0)</f>
        <v>0</v>
      </c>
      <c r="W29" s="1">
        <f ca="1">IFERROR(IF('1.2 Alternativ B'!X219&gt;120,15*'1.4 Øvrige forutsetninger'!$C$57+15*'1.4 Øvrige forutsetninger'!$C$58+30*'1.4 Øvrige forutsetninger'!$C$59+60*'1.4 Øvrige forutsetninger'!$C$60+MAXA(0,'1.2 Alternativ B'!X219-120)*'1.4 Øvrige forutsetninger'!$C$61,IF('1.2 Alternativ B'!X219&gt;60,15*'1.4 Øvrige forutsetninger'!$C$57+15*'1.4 Øvrige forutsetninger'!$C$58+30*'1.4 Øvrige forutsetninger'!$C$59+MAXA(0,'1.2 Alternativ B'!X219-60)*'1.4 Øvrige forutsetninger'!$C$60,IF('1.2 Alternativ B'!X219&gt;30,15*'1.4 Øvrige forutsetninger'!$C$57+15*'1.4 Øvrige forutsetninger'!$C$58+MAXA(0,'1.2 Alternativ B'!X219-30)*'1.4 Øvrige forutsetninger'!$C$59,IF('1.2 Alternativ B'!X219&gt;15,15*'1.4 Øvrige forutsetninger'!$C$57+MAXA(0,'1.2 Alternativ B'!X219-15)*'1.4 Øvrige forutsetninger'!$C$58,'1.2 Alternativ B'!X219*'1.4 Øvrige forutsetninger'!$C$57)))),0)</f>
        <v>0</v>
      </c>
      <c r="X29" s="1">
        <f ca="1">IFERROR(IF('1.2 Alternativ B'!Y219&gt;120,15*'1.4 Øvrige forutsetninger'!$C$57+15*'1.4 Øvrige forutsetninger'!$C$58+30*'1.4 Øvrige forutsetninger'!$C$59+60*'1.4 Øvrige forutsetninger'!$C$60+MAXA(0,'1.2 Alternativ B'!Y219-120)*'1.4 Øvrige forutsetninger'!$C$61,IF('1.2 Alternativ B'!Y219&gt;60,15*'1.4 Øvrige forutsetninger'!$C$57+15*'1.4 Øvrige forutsetninger'!$C$58+30*'1.4 Øvrige forutsetninger'!$C$59+MAXA(0,'1.2 Alternativ B'!Y219-60)*'1.4 Øvrige forutsetninger'!$C$60,IF('1.2 Alternativ B'!Y219&gt;30,15*'1.4 Øvrige forutsetninger'!$C$57+15*'1.4 Øvrige forutsetninger'!$C$58+MAXA(0,'1.2 Alternativ B'!Y219-30)*'1.4 Øvrige forutsetninger'!$C$59,IF('1.2 Alternativ B'!Y219&gt;15,15*'1.4 Øvrige forutsetninger'!$C$57+MAXA(0,'1.2 Alternativ B'!Y219-15)*'1.4 Øvrige forutsetninger'!$C$58,'1.2 Alternativ B'!Y219*'1.4 Øvrige forutsetninger'!$C$57)))),0)</f>
        <v>0</v>
      </c>
      <c r="Y29" s="1">
        <f ca="1">IFERROR(IF('1.2 Alternativ B'!Z219&gt;120,15*'1.4 Øvrige forutsetninger'!$C$57+15*'1.4 Øvrige forutsetninger'!$C$58+30*'1.4 Øvrige forutsetninger'!$C$59+60*'1.4 Øvrige forutsetninger'!$C$60+MAXA(0,'1.2 Alternativ B'!Z219-120)*'1.4 Øvrige forutsetninger'!$C$61,IF('1.2 Alternativ B'!Z219&gt;60,15*'1.4 Øvrige forutsetninger'!$C$57+15*'1.4 Øvrige forutsetninger'!$C$58+30*'1.4 Øvrige forutsetninger'!$C$59+MAXA(0,'1.2 Alternativ B'!Z219-60)*'1.4 Øvrige forutsetninger'!$C$60,IF('1.2 Alternativ B'!Z219&gt;30,15*'1.4 Øvrige forutsetninger'!$C$57+15*'1.4 Øvrige forutsetninger'!$C$58+MAXA(0,'1.2 Alternativ B'!Z219-30)*'1.4 Øvrige forutsetninger'!$C$59,IF('1.2 Alternativ B'!Z219&gt;15,15*'1.4 Øvrige forutsetninger'!$C$57+MAXA(0,'1.2 Alternativ B'!Z219-15)*'1.4 Øvrige forutsetninger'!$C$58,'1.2 Alternativ B'!Z219*'1.4 Øvrige forutsetninger'!$C$57)))),0)</f>
        <v>0</v>
      </c>
      <c r="Z29" s="1">
        <f ca="1">IFERROR(IF('1.2 Alternativ B'!AA219&gt;120,15*'1.4 Øvrige forutsetninger'!$C$57+15*'1.4 Øvrige forutsetninger'!$C$58+30*'1.4 Øvrige forutsetninger'!$C$59+60*'1.4 Øvrige forutsetninger'!$C$60+MAXA(0,'1.2 Alternativ B'!AA219-120)*'1.4 Øvrige forutsetninger'!$C$61,IF('1.2 Alternativ B'!AA219&gt;60,15*'1.4 Øvrige forutsetninger'!$C$57+15*'1.4 Øvrige forutsetninger'!$C$58+30*'1.4 Øvrige forutsetninger'!$C$59+MAXA(0,'1.2 Alternativ B'!AA219-60)*'1.4 Øvrige forutsetninger'!$C$60,IF('1.2 Alternativ B'!AA219&gt;30,15*'1.4 Øvrige forutsetninger'!$C$57+15*'1.4 Øvrige forutsetninger'!$C$58+MAXA(0,'1.2 Alternativ B'!AA219-30)*'1.4 Øvrige forutsetninger'!$C$59,IF('1.2 Alternativ B'!AA219&gt;15,15*'1.4 Øvrige forutsetninger'!$C$57+MAXA(0,'1.2 Alternativ B'!AA219-15)*'1.4 Øvrige forutsetninger'!$C$58,'1.2 Alternativ B'!AA219*'1.4 Øvrige forutsetninger'!$C$57)))),0)</f>
        <v>0</v>
      </c>
      <c r="AA29" s="1">
        <f ca="1">IFERROR(IF('1.2 Alternativ B'!AB219&gt;120,15*'1.4 Øvrige forutsetninger'!$C$57+15*'1.4 Øvrige forutsetninger'!$C$58+30*'1.4 Øvrige forutsetninger'!$C$59+60*'1.4 Øvrige forutsetninger'!$C$60+MAXA(0,'1.2 Alternativ B'!AB219-120)*'1.4 Øvrige forutsetninger'!$C$61,IF('1.2 Alternativ B'!AB219&gt;60,15*'1.4 Øvrige forutsetninger'!$C$57+15*'1.4 Øvrige forutsetninger'!$C$58+30*'1.4 Øvrige forutsetninger'!$C$59+MAXA(0,'1.2 Alternativ B'!AB219-60)*'1.4 Øvrige forutsetninger'!$C$60,IF('1.2 Alternativ B'!AB219&gt;30,15*'1.4 Øvrige forutsetninger'!$C$57+15*'1.4 Øvrige forutsetninger'!$C$58+MAXA(0,'1.2 Alternativ B'!AB219-30)*'1.4 Øvrige forutsetninger'!$C$59,IF('1.2 Alternativ B'!AB219&gt;15,15*'1.4 Øvrige forutsetninger'!$C$57+MAXA(0,'1.2 Alternativ B'!AB219-15)*'1.4 Øvrige forutsetninger'!$C$58,'1.2 Alternativ B'!AB219*'1.4 Øvrige forutsetninger'!$C$57)))),0)</f>
        <v>0</v>
      </c>
      <c r="AB29" s="1">
        <f ca="1">IFERROR(IF('1.2 Alternativ B'!AC219&gt;120,15*'1.4 Øvrige forutsetninger'!$C$57+15*'1.4 Øvrige forutsetninger'!$C$58+30*'1.4 Øvrige forutsetninger'!$C$59+60*'1.4 Øvrige forutsetninger'!$C$60+MAXA(0,'1.2 Alternativ B'!AC219-120)*'1.4 Øvrige forutsetninger'!$C$61,IF('1.2 Alternativ B'!AC219&gt;60,15*'1.4 Øvrige forutsetninger'!$C$57+15*'1.4 Øvrige forutsetninger'!$C$58+30*'1.4 Øvrige forutsetninger'!$C$59+MAXA(0,'1.2 Alternativ B'!AC219-60)*'1.4 Øvrige forutsetninger'!$C$60,IF('1.2 Alternativ B'!AC219&gt;30,15*'1.4 Øvrige forutsetninger'!$C$57+15*'1.4 Øvrige forutsetninger'!$C$58+MAXA(0,'1.2 Alternativ B'!AC219-30)*'1.4 Øvrige forutsetninger'!$C$59,IF('1.2 Alternativ B'!AC219&gt;15,15*'1.4 Øvrige forutsetninger'!$C$57+MAXA(0,'1.2 Alternativ B'!AC219-15)*'1.4 Øvrige forutsetninger'!$C$58,'1.2 Alternativ B'!AC219*'1.4 Øvrige forutsetninger'!$C$57)))),0)</f>
        <v>0</v>
      </c>
      <c r="AC29" s="1">
        <f ca="1">IFERROR(IF('1.2 Alternativ B'!AD219&gt;120,15*'1.4 Øvrige forutsetninger'!$C$57+15*'1.4 Øvrige forutsetninger'!$C$58+30*'1.4 Øvrige forutsetninger'!$C$59+60*'1.4 Øvrige forutsetninger'!$C$60+MAXA(0,'1.2 Alternativ B'!AD219-120)*'1.4 Øvrige forutsetninger'!$C$61,IF('1.2 Alternativ B'!AD219&gt;60,15*'1.4 Øvrige forutsetninger'!$C$57+15*'1.4 Øvrige forutsetninger'!$C$58+30*'1.4 Øvrige forutsetninger'!$C$59+MAXA(0,'1.2 Alternativ B'!AD219-60)*'1.4 Øvrige forutsetninger'!$C$60,IF('1.2 Alternativ B'!AD219&gt;30,15*'1.4 Øvrige forutsetninger'!$C$57+15*'1.4 Øvrige forutsetninger'!$C$58+MAXA(0,'1.2 Alternativ B'!AD219-30)*'1.4 Øvrige forutsetninger'!$C$59,IF('1.2 Alternativ B'!AD219&gt;15,15*'1.4 Øvrige forutsetninger'!$C$57+MAXA(0,'1.2 Alternativ B'!AD219-15)*'1.4 Øvrige forutsetninger'!$C$58,'1.2 Alternativ B'!AD219*'1.4 Øvrige forutsetninger'!$C$57)))),0)</f>
        <v>0</v>
      </c>
      <c r="AD29" s="1">
        <f ca="1">IFERROR(IF('1.2 Alternativ B'!AE219&gt;120,15*'1.4 Øvrige forutsetninger'!$C$57+15*'1.4 Øvrige forutsetninger'!$C$58+30*'1.4 Øvrige forutsetninger'!$C$59+60*'1.4 Øvrige forutsetninger'!$C$60+MAXA(0,'1.2 Alternativ B'!AE219-120)*'1.4 Øvrige forutsetninger'!$C$61,IF('1.2 Alternativ B'!AE219&gt;60,15*'1.4 Øvrige forutsetninger'!$C$57+15*'1.4 Øvrige forutsetninger'!$C$58+30*'1.4 Øvrige forutsetninger'!$C$59+MAXA(0,'1.2 Alternativ B'!AE219-60)*'1.4 Øvrige forutsetninger'!$C$60,IF('1.2 Alternativ B'!AE219&gt;30,15*'1.4 Øvrige forutsetninger'!$C$57+15*'1.4 Øvrige forutsetninger'!$C$58+MAXA(0,'1.2 Alternativ B'!AE219-30)*'1.4 Øvrige forutsetninger'!$C$59,IF('1.2 Alternativ B'!AE219&gt;15,15*'1.4 Øvrige forutsetninger'!$C$57+MAXA(0,'1.2 Alternativ B'!AE219-15)*'1.4 Øvrige forutsetninger'!$C$58,'1.2 Alternativ B'!AE219*'1.4 Øvrige forutsetninger'!$C$57)))),0)</f>
        <v>0</v>
      </c>
      <c r="AE29" s="1">
        <f ca="1">IFERROR(IF('1.2 Alternativ B'!AF219&gt;120,15*'1.4 Øvrige forutsetninger'!$C$57+15*'1.4 Øvrige forutsetninger'!$C$58+30*'1.4 Øvrige forutsetninger'!$C$59+60*'1.4 Øvrige forutsetninger'!$C$60+MAXA(0,'1.2 Alternativ B'!AF219-120)*'1.4 Øvrige forutsetninger'!$C$61,IF('1.2 Alternativ B'!AF219&gt;60,15*'1.4 Øvrige forutsetninger'!$C$57+15*'1.4 Øvrige forutsetninger'!$C$58+30*'1.4 Øvrige forutsetninger'!$C$59+MAXA(0,'1.2 Alternativ B'!AF219-60)*'1.4 Øvrige forutsetninger'!$C$60,IF('1.2 Alternativ B'!AF219&gt;30,15*'1.4 Øvrige forutsetninger'!$C$57+15*'1.4 Øvrige forutsetninger'!$C$58+MAXA(0,'1.2 Alternativ B'!AF219-30)*'1.4 Øvrige forutsetninger'!$C$59,IF('1.2 Alternativ B'!AF219&gt;15,15*'1.4 Øvrige forutsetninger'!$C$57+MAXA(0,'1.2 Alternativ B'!AF219-15)*'1.4 Øvrige forutsetninger'!$C$58,'1.2 Alternativ B'!AF219*'1.4 Øvrige forutsetninger'!$C$57)))),0)</f>
        <v>0</v>
      </c>
      <c r="AF29" s="1">
        <f ca="1">IFERROR(IF('1.2 Alternativ B'!AG219&gt;120,15*'1.4 Øvrige forutsetninger'!$C$57+15*'1.4 Øvrige forutsetninger'!$C$58+30*'1.4 Øvrige forutsetninger'!$C$59+60*'1.4 Øvrige forutsetninger'!$C$60+MAXA(0,'1.2 Alternativ B'!AG219-120)*'1.4 Øvrige forutsetninger'!$C$61,IF('1.2 Alternativ B'!AG219&gt;60,15*'1.4 Øvrige forutsetninger'!$C$57+15*'1.4 Øvrige forutsetninger'!$C$58+30*'1.4 Øvrige forutsetninger'!$C$59+MAXA(0,'1.2 Alternativ B'!AG219-60)*'1.4 Øvrige forutsetninger'!$C$60,IF('1.2 Alternativ B'!AG219&gt;30,15*'1.4 Øvrige forutsetninger'!$C$57+15*'1.4 Øvrige forutsetninger'!$C$58+MAXA(0,'1.2 Alternativ B'!AG219-30)*'1.4 Øvrige forutsetninger'!$C$59,IF('1.2 Alternativ B'!AG219&gt;15,15*'1.4 Øvrige forutsetninger'!$C$57+MAXA(0,'1.2 Alternativ B'!AG219-15)*'1.4 Øvrige forutsetninger'!$C$58,'1.2 Alternativ B'!AG219*'1.4 Øvrige forutsetninger'!$C$57)))),0)</f>
        <v>0</v>
      </c>
    </row>
    <row r="30" spans="2:32" x14ac:dyDescent="0.2">
      <c r="B30" s="1" t="str">
        <f ca="1">IF(OFFSET('1.2 Alternativ B'!$E$19,0,ROW()-ROW($B$12))&gt;0,OFFSET('1.2 Alternativ B'!$E$19,0,ROW()-ROW($B$12)),"")</f>
        <v/>
      </c>
      <c r="C30" s="1">
        <f ca="1">IFERROR(IF('1.2 Alternativ B'!D220&gt;120,15*'1.4 Øvrige forutsetninger'!$C$57+15*'1.4 Øvrige forutsetninger'!$C$58+30*'1.4 Øvrige forutsetninger'!$C$59+60*'1.4 Øvrige forutsetninger'!$C$60+MAXA(0,'1.2 Alternativ B'!D220-120)*'1.4 Øvrige forutsetninger'!$C$61,IF('1.2 Alternativ B'!D220&gt;60,15*'1.4 Øvrige forutsetninger'!$C$57+15*'1.4 Øvrige forutsetninger'!$C$58+30*'1.4 Øvrige forutsetninger'!$C$59+MAXA(0,'1.2 Alternativ B'!D220-60)*'1.4 Øvrige forutsetninger'!$C$60,IF('1.2 Alternativ B'!D220&gt;30,15*'1.4 Øvrige forutsetninger'!$C$57+15*'1.4 Øvrige forutsetninger'!$C$58+MAXA(0,'1.2 Alternativ B'!D220-30)*'1.4 Øvrige forutsetninger'!$C$59,IF('1.2 Alternativ B'!D220&gt;15,15*'1.4 Øvrige forutsetninger'!$C$57+MAXA(0,'1.2 Alternativ B'!D220-15)*'1.4 Øvrige forutsetninger'!$C$58,'1.2 Alternativ B'!D220*'1.4 Øvrige forutsetninger'!$C$57)))),0)</f>
        <v>0</v>
      </c>
      <c r="D30" s="1">
        <f ca="1">IFERROR(IF('1.2 Alternativ B'!E220&gt;120,15*'1.4 Øvrige forutsetninger'!$C$57+15*'1.4 Øvrige forutsetninger'!$C$58+30*'1.4 Øvrige forutsetninger'!$C$59+60*'1.4 Øvrige forutsetninger'!$C$60+MAXA(0,'1.2 Alternativ B'!E220-120)*'1.4 Øvrige forutsetninger'!$C$61,IF('1.2 Alternativ B'!E220&gt;60,15*'1.4 Øvrige forutsetninger'!$C$57+15*'1.4 Øvrige forutsetninger'!$C$58+30*'1.4 Øvrige forutsetninger'!$C$59+MAXA(0,'1.2 Alternativ B'!E220-60)*'1.4 Øvrige forutsetninger'!$C$60,IF('1.2 Alternativ B'!E220&gt;30,15*'1.4 Øvrige forutsetninger'!$C$57+15*'1.4 Øvrige forutsetninger'!$C$58+MAXA(0,'1.2 Alternativ B'!E220-30)*'1.4 Øvrige forutsetninger'!$C$59,IF('1.2 Alternativ B'!E220&gt;15,15*'1.4 Øvrige forutsetninger'!$C$57+MAXA(0,'1.2 Alternativ B'!E220-15)*'1.4 Øvrige forutsetninger'!$C$58,'1.2 Alternativ B'!E220*'1.4 Øvrige forutsetninger'!$C$57)))),0)</f>
        <v>0</v>
      </c>
      <c r="E30" s="1">
        <f ca="1">IFERROR(IF('1.2 Alternativ B'!F220&gt;120,15*'1.4 Øvrige forutsetninger'!$C$57+15*'1.4 Øvrige forutsetninger'!$C$58+30*'1.4 Øvrige forutsetninger'!$C$59+60*'1.4 Øvrige forutsetninger'!$C$60+MAXA(0,'1.2 Alternativ B'!F220-120)*'1.4 Øvrige forutsetninger'!$C$61,IF('1.2 Alternativ B'!F220&gt;60,15*'1.4 Øvrige forutsetninger'!$C$57+15*'1.4 Øvrige forutsetninger'!$C$58+30*'1.4 Øvrige forutsetninger'!$C$59+MAXA(0,'1.2 Alternativ B'!F220-60)*'1.4 Øvrige forutsetninger'!$C$60,IF('1.2 Alternativ B'!F220&gt;30,15*'1.4 Øvrige forutsetninger'!$C$57+15*'1.4 Øvrige forutsetninger'!$C$58+MAXA(0,'1.2 Alternativ B'!F220-30)*'1.4 Øvrige forutsetninger'!$C$59,IF('1.2 Alternativ B'!F220&gt;15,15*'1.4 Øvrige forutsetninger'!$C$57+MAXA(0,'1.2 Alternativ B'!F220-15)*'1.4 Øvrige forutsetninger'!$C$58,'1.2 Alternativ B'!F220*'1.4 Øvrige forutsetninger'!$C$57)))),0)</f>
        <v>0</v>
      </c>
      <c r="F30" s="1">
        <f ca="1">IFERROR(IF('1.2 Alternativ B'!G220&gt;120,15*'1.4 Øvrige forutsetninger'!$C$57+15*'1.4 Øvrige forutsetninger'!$C$58+30*'1.4 Øvrige forutsetninger'!$C$59+60*'1.4 Øvrige forutsetninger'!$C$60+MAXA(0,'1.2 Alternativ B'!G220-120)*'1.4 Øvrige forutsetninger'!$C$61,IF('1.2 Alternativ B'!G220&gt;60,15*'1.4 Øvrige forutsetninger'!$C$57+15*'1.4 Øvrige forutsetninger'!$C$58+30*'1.4 Øvrige forutsetninger'!$C$59+MAXA(0,'1.2 Alternativ B'!G220-60)*'1.4 Øvrige forutsetninger'!$C$60,IF('1.2 Alternativ B'!G220&gt;30,15*'1.4 Øvrige forutsetninger'!$C$57+15*'1.4 Øvrige forutsetninger'!$C$58+MAXA(0,'1.2 Alternativ B'!G220-30)*'1.4 Øvrige forutsetninger'!$C$59,IF('1.2 Alternativ B'!G220&gt;15,15*'1.4 Øvrige forutsetninger'!$C$57+MAXA(0,'1.2 Alternativ B'!G220-15)*'1.4 Øvrige forutsetninger'!$C$58,'1.2 Alternativ B'!G220*'1.4 Øvrige forutsetninger'!$C$57)))),0)</f>
        <v>0</v>
      </c>
      <c r="G30" s="1">
        <f ca="1">IFERROR(IF('1.2 Alternativ B'!H220&gt;120,15*'1.4 Øvrige forutsetninger'!$C$57+15*'1.4 Øvrige forutsetninger'!$C$58+30*'1.4 Øvrige forutsetninger'!$C$59+60*'1.4 Øvrige forutsetninger'!$C$60+MAXA(0,'1.2 Alternativ B'!H220-120)*'1.4 Øvrige forutsetninger'!$C$61,IF('1.2 Alternativ B'!H220&gt;60,15*'1.4 Øvrige forutsetninger'!$C$57+15*'1.4 Øvrige forutsetninger'!$C$58+30*'1.4 Øvrige forutsetninger'!$C$59+MAXA(0,'1.2 Alternativ B'!H220-60)*'1.4 Øvrige forutsetninger'!$C$60,IF('1.2 Alternativ B'!H220&gt;30,15*'1.4 Øvrige forutsetninger'!$C$57+15*'1.4 Øvrige forutsetninger'!$C$58+MAXA(0,'1.2 Alternativ B'!H220-30)*'1.4 Øvrige forutsetninger'!$C$59,IF('1.2 Alternativ B'!H220&gt;15,15*'1.4 Øvrige forutsetninger'!$C$57+MAXA(0,'1.2 Alternativ B'!H220-15)*'1.4 Øvrige forutsetninger'!$C$58,'1.2 Alternativ B'!H220*'1.4 Øvrige forutsetninger'!$C$57)))),0)</f>
        <v>0</v>
      </c>
      <c r="H30" s="1">
        <f ca="1">IFERROR(IF('1.2 Alternativ B'!I220&gt;120,15*'1.4 Øvrige forutsetninger'!$C$57+15*'1.4 Øvrige forutsetninger'!$C$58+30*'1.4 Øvrige forutsetninger'!$C$59+60*'1.4 Øvrige forutsetninger'!$C$60+MAXA(0,'1.2 Alternativ B'!I220-120)*'1.4 Øvrige forutsetninger'!$C$61,IF('1.2 Alternativ B'!I220&gt;60,15*'1.4 Øvrige forutsetninger'!$C$57+15*'1.4 Øvrige forutsetninger'!$C$58+30*'1.4 Øvrige forutsetninger'!$C$59+MAXA(0,'1.2 Alternativ B'!I220-60)*'1.4 Øvrige forutsetninger'!$C$60,IF('1.2 Alternativ B'!I220&gt;30,15*'1.4 Øvrige forutsetninger'!$C$57+15*'1.4 Øvrige forutsetninger'!$C$58+MAXA(0,'1.2 Alternativ B'!I220-30)*'1.4 Øvrige forutsetninger'!$C$59,IF('1.2 Alternativ B'!I220&gt;15,15*'1.4 Øvrige forutsetninger'!$C$57+MAXA(0,'1.2 Alternativ B'!I220-15)*'1.4 Øvrige forutsetninger'!$C$58,'1.2 Alternativ B'!I220*'1.4 Øvrige forutsetninger'!$C$57)))),0)</f>
        <v>0</v>
      </c>
      <c r="I30" s="1">
        <f ca="1">IFERROR(IF('1.2 Alternativ B'!J220&gt;120,15*'1.4 Øvrige forutsetninger'!$C$57+15*'1.4 Øvrige forutsetninger'!$C$58+30*'1.4 Øvrige forutsetninger'!$C$59+60*'1.4 Øvrige forutsetninger'!$C$60+MAXA(0,'1.2 Alternativ B'!J220-120)*'1.4 Øvrige forutsetninger'!$C$61,IF('1.2 Alternativ B'!J220&gt;60,15*'1.4 Øvrige forutsetninger'!$C$57+15*'1.4 Øvrige forutsetninger'!$C$58+30*'1.4 Øvrige forutsetninger'!$C$59+MAXA(0,'1.2 Alternativ B'!J220-60)*'1.4 Øvrige forutsetninger'!$C$60,IF('1.2 Alternativ B'!J220&gt;30,15*'1.4 Øvrige forutsetninger'!$C$57+15*'1.4 Øvrige forutsetninger'!$C$58+MAXA(0,'1.2 Alternativ B'!J220-30)*'1.4 Øvrige forutsetninger'!$C$59,IF('1.2 Alternativ B'!J220&gt;15,15*'1.4 Øvrige forutsetninger'!$C$57+MAXA(0,'1.2 Alternativ B'!J220-15)*'1.4 Øvrige forutsetninger'!$C$58,'1.2 Alternativ B'!J220*'1.4 Øvrige forutsetninger'!$C$57)))),0)</f>
        <v>0</v>
      </c>
      <c r="J30" s="1">
        <f ca="1">IFERROR(IF('1.2 Alternativ B'!K220&gt;120,15*'1.4 Øvrige forutsetninger'!$C$57+15*'1.4 Øvrige forutsetninger'!$C$58+30*'1.4 Øvrige forutsetninger'!$C$59+60*'1.4 Øvrige forutsetninger'!$C$60+MAXA(0,'1.2 Alternativ B'!K220-120)*'1.4 Øvrige forutsetninger'!$C$61,IF('1.2 Alternativ B'!K220&gt;60,15*'1.4 Øvrige forutsetninger'!$C$57+15*'1.4 Øvrige forutsetninger'!$C$58+30*'1.4 Øvrige forutsetninger'!$C$59+MAXA(0,'1.2 Alternativ B'!K220-60)*'1.4 Øvrige forutsetninger'!$C$60,IF('1.2 Alternativ B'!K220&gt;30,15*'1.4 Øvrige forutsetninger'!$C$57+15*'1.4 Øvrige forutsetninger'!$C$58+MAXA(0,'1.2 Alternativ B'!K220-30)*'1.4 Øvrige forutsetninger'!$C$59,IF('1.2 Alternativ B'!K220&gt;15,15*'1.4 Øvrige forutsetninger'!$C$57+MAXA(0,'1.2 Alternativ B'!K220-15)*'1.4 Øvrige forutsetninger'!$C$58,'1.2 Alternativ B'!K220*'1.4 Øvrige forutsetninger'!$C$57)))),0)</f>
        <v>0</v>
      </c>
      <c r="K30" s="1">
        <f ca="1">IFERROR(IF('1.2 Alternativ B'!L220&gt;120,15*'1.4 Øvrige forutsetninger'!$C$57+15*'1.4 Øvrige forutsetninger'!$C$58+30*'1.4 Øvrige forutsetninger'!$C$59+60*'1.4 Øvrige forutsetninger'!$C$60+MAXA(0,'1.2 Alternativ B'!L220-120)*'1.4 Øvrige forutsetninger'!$C$61,IF('1.2 Alternativ B'!L220&gt;60,15*'1.4 Øvrige forutsetninger'!$C$57+15*'1.4 Øvrige forutsetninger'!$C$58+30*'1.4 Øvrige forutsetninger'!$C$59+MAXA(0,'1.2 Alternativ B'!L220-60)*'1.4 Øvrige forutsetninger'!$C$60,IF('1.2 Alternativ B'!L220&gt;30,15*'1.4 Øvrige forutsetninger'!$C$57+15*'1.4 Øvrige forutsetninger'!$C$58+MAXA(0,'1.2 Alternativ B'!L220-30)*'1.4 Øvrige forutsetninger'!$C$59,IF('1.2 Alternativ B'!L220&gt;15,15*'1.4 Øvrige forutsetninger'!$C$57+MAXA(0,'1.2 Alternativ B'!L220-15)*'1.4 Øvrige forutsetninger'!$C$58,'1.2 Alternativ B'!L220*'1.4 Øvrige forutsetninger'!$C$57)))),0)</f>
        <v>0</v>
      </c>
      <c r="L30" s="1">
        <f ca="1">IFERROR(IF('1.2 Alternativ B'!M220&gt;120,15*'1.4 Øvrige forutsetninger'!$C$57+15*'1.4 Øvrige forutsetninger'!$C$58+30*'1.4 Øvrige forutsetninger'!$C$59+60*'1.4 Øvrige forutsetninger'!$C$60+MAXA(0,'1.2 Alternativ B'!M220-120)*'1.4 Øvrige forutsetninger'!$C$61,IF('1.2 Alternativ B'!M220&gt;60,15*'1.4 Øvrige forutsetninger'!$C$57+15*'1.4 Øvrige forutsetninger'!$C$58+30*'1.4 Øvrige forutsetninger'!$C$59+MAXA(0,'1.2 Alternativ B'!M220-60)*'1.4 Øvrige forutsetninger'!$C$60,IF('1.2 Alternativ B'!M220&gt;30,15*'1.4 Øvrige forutsetninger'!$C$57+15*'1.4 Øvrige forutsetninger'!$C$58+MAXA(0,'1.2 Alternativ B'!M220-30)*'1.4 Øvrige forutsetninger'!$C$59,IF('1.2 Alternativ B'!M220&gt;15,15*'1.4 Øvrige forutsetninger'!$C$57+MAXA(0,'1.2 Alternativ B'!M220-15)*'1.4 Øvrige forutsetninger'!$C$58,'1.2 Alternativ B'!M220*'1.4 Øvrige forutsetninger'!$C$57)))),0)</f>
        <v>0</v>
      </c>
      <c r="M30" s="1">
        <f ca="1">IFERROR(IF('1.2 Alternativ B'!N220&gt;120,15*'1.4 Øvrige forutsetninger'!$C$57+15*'1.4 Øvrige forutsetninger'!$C$58+30*'1.4 Øvrige forutsetninger'!$C$59+60*'1.4 Øvrige forutsetninger'!$C$60+MAXA(0,'1.2 Alternativ B'!N220-120)*'1.4 Øvrige forutsetninger'!$C$61,IF('1.2 Alternativ B'!N220&gt;60,15*'1.4 Øvrige forutsetninger'!$C$57+15*'1.4 Øvrige forutsetninger'!$C$58+30*'1.4 Øvrige forutsetninger'!$C$59+MAXA(0,'1.2 Alternativ B'!N220-60)*'1.4 Øvrige forutsetninger'!$C$60,IF('1.2 Alternativ B'!N220&gt;30,15*'1.4 Øvrige forutsetninger'!$C$57+15*'1.4 Øvrige forutsetninger'!$C$58+MAXA(0,'1.2 Alternativ B'!N220-30)*'1.4 Øvrige forutsetninger'!$C$59,IF('1.2 Alternativ B'!N220&gt;15,15*'1.4 Øvrige forutsetninger'!$C$57+MAXA(0,'1.2 Alternativ B'!N220-15)*'1.4 Øvrige forutsetninger'!$C$58,'1.2 Alternativ B'!N220*'1.4 Øvrige forutsetninger'!$C$57)))),0)</f>
        <v>0</v>
      </c>
      <c r="N30" s="1">
        <f ca="1">IFERROR(IF('1.2 Alternativ B'!O220&gt;120,15*'1.4 Øvrige forutsetninger'!$C$57+15*'1.4 Øvrige forutsetninger'!$C$58+30*'1.4 Øvrige forutsetninger'!$C$59+60*'1.4 Øvrige forutsetninger'!$C$60+MAXA(0,'1.2 Alternativ B'!O220-120)*'1.4 Øvrige forutsetninger'!$C$61,IF('1.2 Alternativ B'!O220&gt;60,15*'1.4 Øvrige forutsetninger'!$C$57+15*'1.4 Øvrige forutsetninger'!$C$58+30*'1.4 Øvrige forutsetninger'!$C$59+MAXA(0,'1.2 Alternativ B'!O220-60)*'1.4 Øvrige forutsetninger'!$C$60,IF('1.2 Alternativ B'!O220&gt;30,15*'1.4 Øvrige forutsetninger'!$C$57+15*'1.4 Øvrige forutsetninger'!$C$58+MAXA(0,'1.2 Alternativ B'!O220-30)*'1.4 Øvrige forutsetninger'!$C$59,IF('1.2 Alternativ B'!O220&gt;15,15*'1.4 Øvrige forutsetninger'!$C$57+MAXA(0,'1.2 Alternativ B'!O220-15)*'1.4 Øvrige forutsetninger'!$C$58,'1.2 Alternativ B'!O220*'1.4 Øvrige forutsetninger'!$C$57)))),0)</f>
        <v>0</v>
      </c>
      <c r="O30" s="1">
        <f ca="1">IFERROR(IF('1.2 Alternativ B'!P220&gt;120,15*'1.4 Øvrige forutsetninger'!$C$57+15*'1.4 Øvrige forutsetninger'!$C$58+30*'1.4 Øvrige forutsetninger'!$C$59+60*'1.4 Øvrige forutsetninger'!$C$60+MAXA(0,'1.2 Alternativ B'!P220-120)*'1.4 Øvrige forutsetninger'!$C$61,IF('1.2 Alternativ B'!P220&gt;60,15*'1.4 Øvrige forutsetninger'!$C$57+15*'1.4 Øvrige forutsetninger'!$C$58+30*'1.4 Øvrige forutsetninger'!$C$59+MAXA(0,'1.2 Alternativ B'!P220-60)*'1.4 Øvrige forutsetninger'!$C$60,IF('1.2 Alternativ B'!P220&gt;30,15*'1.4 Øvrige forutsetninger'!$C$57+15*'1.4 Øvrige forutsetninger'!$C$58+MAXA(0,'1.2 Alternativ B'!P220-30)*'1.4 Øvrige forutsetninger'!$C$59,IF('1.2 Alternativ B'!P220&gt;15,15*'1.4 Øvrige forutsetninger'!$C$57+MAXA(0,'1.2 Alternativ B'!P220-15)*'1.4 Øvrige forutsetninger'!$C$58,'1.2 Alternativ B'!P220*'1.4 Øvrige forutsetninger'!$C$57)))),0)</f>
        <v>0</v>
      </c>
      <c r="P30" s="1">
        <f ca="1">IFERROR(IF('1.2 Alternativ B'!Q220&gt;120,15*'1.4 Øvrige forutsetninger'!$C$57+15*'1.4 Øvrige forutsetninger'!$C$58+30*'1.4 Øvrige forutsetninger'!$C$59+60*'1.4 Øvrige forutsetninger'!$C$60+MAXA(0,'1.2 Alternativ B'!Q220-120)*'1.4 Øvrige forutsetninger'!$C$61,IF('1.2 Alternativ B'!Q220&gt;60,15*'1.4 Øvrige forutsetninger'!$C$57+15*'1.4 Øvrige forutsetninger'!$C$58+30*'1.4 Øvrige forutsetninger'!$C$59+MAXA(0,'1.2 Alternativ B'!Q220-60)*'1.4 Øvrige forutsetninger'!$C$60,IF('1.2 Alternativ B'!Q220&gt;30,15*'1.4 Øvrige forutsetninger'!$C$57+15*'1.4 Øvrige forutsetninger'!$C$58+MAXA(0,'1.2 Alternativ B'!Q220-30)*'1.4 Øvrige forutsetninger'!$C$59,IF('1.2 Alternativ B'!Q220&gt;15,15*'1.4 Øvrige forutsetninger'!$C$57+MAXA(0,'1.2 Alternativ B'!Q220-15)*'1.4 Øvrige forutsetninger'!$C$58,'1.2 Alternativ B'!Q220*'1.4 Øvrige forutsetninger'!$C$57)))),0)</f>
        <v>0</v>
      </c>
      <c r="Q30" s="1">
        <f ca="1">IFERROR(IF('1.2 Alternativ B'!R220&gt;120,15*'1.4 Øvrige forutsetninger'!$C$57+15*'1.4 Øvrige forutsetninger'!$C$58+30*'1.4 Øvrige forutsetninger'!$C$59+60*'1.4 Øvrige forutsetninger'!$C$60+MAXA(0,'1.2 Alternativ B'!R220-120)*'1.4 Øvrige forutsetninger'!$C$61,IF('1.2 Alternativ B'!R220&gt;60,15*'1.4 Øvrige forutsetninger'!$C$57+15*'1.4 Øvrige forutsetninger'!$C$58+30*'1.4 Øvrige forutsetninger'!$C$59+MAXA(0,'1.2 Alternativ B'!R220-60)*'1.4 Øvrige forutsetninger'!$C$60,IF('1.2 Alternativ B'!R220&gt;30,15*'1.4 Øvrige forutsetninger'!$C$57+15*'1.4 Øvrige forutsetninger'!$C$58+MAXA(0,'1.2 Alternativ B'!R220-30)*'1.4 Øvrige forutsetninger'!$C$59,IF('1.2 Alternativ B'!R220&gt;15,15*'1.4 Øvrige forutsetninger'!$C$57+MAXA(0,'1.2 Alternativ B'!R220-15)*'1.4 Øvrige forutsetninger'!$C$58,'1.2 Alternativ B'!R220*'1.4 Øvrige forutsetninger'!$C$57)))),0)</f>
        <v>0</v>
      </c>
      <c r="R30" s="1">
        <f ca="1">IFERROR(IF('1.2 Alternativ B'!S220&gt;120,15*'1.4 Øvrige forutsetninger'!$C$57+15*'1.4 Øvrige forutsetninger'!$C$58+30*'1.4 Øvrige forutsetninger'!$C$59+60*'1.4 Øvrige forutsetninger'!$C$60+MAXA(0,'1.2 Alternativ B'!S220-120)*'1.4 Øvrige forutsetninger'!$C$61,IF('1.2 Alternativ B'!S220&gt;60,15*'1.4 Øvrige forutsetninger'!$C$57+15*'1.4 Øvrige forutsetninger'!$C$58+30*'1.4 Øvrige forutsetninger'!$C$59+MAXA(0,'1.2 Alternativ B'!S220-60)*'1.4 Øvrige forutsetninger'!$C$60,IF('1.2 Alternativ B'!S220&gt;30,15*'1.4 Øvrige forutsetninger'!$C$57+15*'1.4 Øvrige forutsetninger'!$C$58+MAXA(0,'1.2 Alternativ B'!S220-30)*'1.4 Øvrige forutsetninger'!$C$59,IF('1.2 Alternativ B'!S220&gt;15,15*'1.4 Øvrige forutsetninger'!$C$57+MAXA(0,'1.2 Alternativ B'!S220-15)*'1.4 Øvrige forutsetninger'!$C$58,'1.2 Alternativ B'!S220*'1.4 Øvrige forutsetninger'!$C$57)))),0)</f>
        <v>0</v>
      </c>
      <c r="S30" s="1">
        <f ca="1">IFERROR(IF('1.2 Alternativ B'!T220&gt;120,15*'1.4 Øvrige forutsetninger'!$C$57+15*'1.4 Øvrige forutsetninger'!$C$58+30*'1.4 Øvrige forutsetninger'!$C$59+60*'1.4 Øvrige forutsetninger'!$C$60+MAXA(0,'1.2 Alternativ B'!T220-120)*'1.4 Øvrige forutsetninger'!$C$61,IF('1.2 Alternativ B'!T220&gt;60,15*'1.4 Øvrige forutsetninger'!$C$57+15*'1.4 Øvrige forutsetninger'!$C$58+30*'1.4 Øvrige forutsetninger'!$C$59+MAXA(0,'1.2 Alternativ B'!T220-60)*'1.4 Øvrige forutsetninger'!$C$60,IF('1.2 Alternativ B'!T220&gt;30,15*'1.4 Øvrige forutsetninger'!$C$57+15*'1.4 Øvrige forutsetninger'!$C$58+MAXA(0,'1.2 Alternativ B'!T220-30)*'1.4 Øvrige forutsetninger'!$C$59,IF('1.2 Alternativ B'!T220&gt;15,15*'1.4 Øvrige forutsetninger'!$C$57+MAXA(0,'1.2 Alternativ B'!T220-15)*'1.4 Øvrige forutsetninger'!$C$58,'1.2 Alternativ B'!T220*'1.4 Øvrige forutsetninger'!$C$57)))),0)</f>
        <v>0</v>
      </c>
      <c r="T30" s="1">
        <f ca="1">IFERROR(IF('1.2 Alternativ B'!U220&gt;120,15*'1.4 Øvrige forutsetninger'!$C$57+15*'1.4 Øvrige forutsetninger'!$C$58+30*'1.4 Øvrige forutsetninger'!$C$59+60*'1.4 Øvrige forutsetninger'!$C$60+MAXA(0,'1.2 Alternativ B'!U220-120)*'1.4 Øvrige forutsetninger'!$C$61,IF('1.2 Alternativ B'!U220&gt;60,15*'1.4 Øvrige forutsetninger'!$C$57+15*'1.4 Øvrige forutsetninger'!$C$58+30*'1.4 Øvrige forutsetninger'!$C$59+MAXA(0,'1.2 Alternativ B'!U220-60)*'1.4 Øvrige forutsetninger'!$C$60,IF('1.2 Alternativ B'!U220&gt;30,15*'1.4 Øvrige forutsetninger'!$C$57+15*'1.4 Øvrige forutsetninger'!$C$58+MAXA(0,'1.2 Alternativ B'!U220-30)*'1.4 Øvrige forutsetninger'!$C$59,IF('1.2 Alternativ B'!U220&gt;15,15*'1.4 Øvrige forutsetninger'!$C$57+MAXA(0,'1.2 Alternativ B'!U220-15)*'1.4 Øvrige forutsetninger'!$C$58,'1.2 Alternativ B'!U220*'1.4 Øvrige forutsetninger'!$C$57)))),0)</f>
        <v>0</v>
      </c>
      <c r="U30" s="1">
        <f ca="1">IFERROR(IF('1.2 Alternativ B'!V220&gt;120,15*'1.4 Øvrige forutsetninger'!$C$57+15*'1.4 Øvrige forutsetninger'!$C$58+30*'1.4 Øvrige forutsetninger'!$C$59+60*'1.4 Øvrige forutsetninger'!$C$60+MAXA(0,'1.2 Alternativ B'!V220-120)*'1.4 Øvrige forutsetninger'!$C$61,IF('1.2 Alternativ B'!V220&gt;60,15*'1.4 Øvrige forutsetninger'!$C$57+15*'1.4 Øvrige forutsetninger'!$C$58+30*'1.4 Øvrige forutsetninger'!$C$59+MAXA(0,'1.2 Alternativ B'!V220-60)*'1.4 Øvrige forutsetninger'!$C$60,IF('1.2 Alternativ B'!V220&gt;30,15*'1.4 Øvrige forutsetninger'!$C$57+15*'1.4 Øvrige forutsetninger'!$C$58+MAXA(0,'1.2 Alternativ B'!V220-30)*'1.4 Øvrige forutsetninger'!$C$59,IF('1.2 Alternativ B'!V220&gt;15,15*'1.4 Øvrige forutsetninger'!$C$57+MAXA(0,'1.2 Alternativ B'!V220-15)*'1.4 Øvrige forutsetninger'!$C$58,'1.2 Alternativ B'!V220*'1.4 Øvrige forutsetninger'!$C$57)))),0)</f>
        <v>0</v>
      </c>
      <c r="V30" s="1">
        <f ca="1">IFERROR(IF('1.2 Alternativ B'!W220&gt;120,15*'1.4 Øvrige forutsetninger'!$C$57+15*'1.4 Øvrige forutsetninger'!$C$58+30*'1.4 Øvrige forutsetninger'!$C$59+60*'1.4 Øvrige forutsetninger'!$C$60+MAXA(0,'1.2 Alternativ B'!W220-120)*'1.4 Øvrige forutsetninger'!$C$61,IF('1.2 Alternativ B'!W220&gt;60,15*'1.4 Øvrige forutsetninger'!$C$57+15*'1.4 Øvrige forutsetninger'!$C$58+30*'1.4 Øvrige forutsetninger'!$C$59+MAXA(0,'1.2 Alternativ B'!W220-60)*'1.4 Øvrige forutsetninger'!$C$60,IF('1.2 Alternativ B'!W220&gt;30,15*'1.4 Øvrige forutsetninger'!$C$57+15*'1.4 Øvrige forutsetninger'!$C$58+MAXA(0,'1.2 Alternativ B'!W220-30)*'1.4 Øvrige forutsetninger'!$C$59,IF('1.2 Alternativ B'!W220&gt;15,15*'1.4 Øvrige forutsetninger'!$C$57+MAXA(0,'1.2 Alternativ B'!W220-15)*'1.4 Øvrige forutsetninger'!$C$58,'1.2 Alternativ B'!W220*'1.4 Øvrige forutsetninger'!$C$57)))),0)</f>
        <v>0</v>
      </c>
      <c r="W30" s="1">
        <f ca="1">IFERROR(IF('1.2 Alternativ B'!X220&gt;120,15*'1.4 Øvrige forutsetninger'!$C$57+15*'1.4 Øvrige forutsetninger'!$C$58+30*'1.4 Øvrige forutsetninger'!$C$59+60*'1.4 Øvrige forutsetninger'!$C$60+MAXA(0,'1.2 Alternativ B'!X220-120)*'1.4 Øvrige forutsetninger'!$C$61,IF('1.2 Alternativ B'!X220&gt;60,15*'1.4 Øvrige forutsetninger'!$C$57+15*'1.4 Øvrige forutsetninger'!$C$58+30*'1.4 Øvrige forutsetninger'!$C$59+MAXA(0,'1.2 Alternativ B'!X220-60)*'1.4 Øvrige forutsetninger'!$C$60,IF('1.2 Alternativ B'!X220&gt;30,15*'1.4 Øvrige forutsetninger'!$C$57+15*'1.4 Øvrige forutsetninger'!$C$58+MAXA(0,'1.2 Alternativ B'!X220-30)*'1.4 Øvrige forutsetninger'!$C$59,IF('1.2 Alternativ B'!X220&gt;15,15*'1.4 Øvrige forutsetninger'!$C$57+MAXA(0,'1.2 Alternativ B'!X220-15)*'1.4 Øvrige forutsetninger'!$C$58,'1.2 Alternativ B'!X220*'1.4 Øvrige forutsetninger'!$C$57)))),0)</f>
        <v>0</v>
      </c>
      <c r="X30" s="1">
        <f ca="1">IFERROR(IF('1.2 Alternativ B'!Y220&gt;120,15*'1.4 Øvrige forutsetninger'!$C$57+15*'1.4 Øvrige forutsetninger'!$C$58+30*'1.4 Øvrige forutsetninger'!$C$59+60*'1.4 Øvrige forutsetninger'!$C$60+MAXA(0,'1.2 Alternativ B'!Y220-120)*'1.4 Øvrige forutsetninger'!$C$61,IF('1.2 Alternativ B'!Y220&gt;60,15*'1.4 Øvrige forutsetninger'!$C$57+15*'1.4 Øvrige forutsetninger'!$C$58+30*'1.4 Øvrige forutsetninger'!$C$59+MAXA(0,'1.2 Alternativ B'!Y220-60)*'1.4 Øvrige forutsetninger'!$C$60,IF('1.2 Alternativ B'!Y220&gt;30,15*'1.4 Øvrige forutsetninger'!$C$57+15*'1.4 Øvrige forutsetninger'!$C$58+MAXA(0,'1.2 Alternativ B'!Y220-30)*'1.4 Øvrige forutsetninger'!$C$59,IF('1.2 Alternativ B'!Y220&gt;15,15*'1.4 Øvrige forutsetninger'!$C$57+MAXA(0,'1.2 Alternativ B'!Y220-15)*'1.4 Øvrige forutsetninger'!$C$58,'1.2 Alternativ B'!Y220*'1.4 Øvrige forutsetninger'!$C$57)))),0)</f>
        <v>0</v>
      </c>
      <c r="Y30" s="1">
        <f ca="1">IFERROR(IF('1.2 Alternativ B'!Z220&gt;120,15*'1.4 Øvrige forutsetninger'!$C$57+15*'1.4 Øvrige forutsetninger'!$C$58+30*'1.4 Øvrige forutsetninger'!$C$59+60*'1.4 Øvrige forutsetninger'!$C$60+MAXA(0,'1.2 Alternativ B'!Z220-120)*'1.4 Øvrige forutsetninger'!$C$61,IF('1.2 Alternativ B'!Z220&gt;60,15*'1.4 Øvrige forutsetninger'!$C$57+15*'1.4 Øvrige forutsetninger'!$C$58+30*'1.4 Øvrige forutsetninger'!$C$59+MAXA(0,'1.2 Alternativ B'!Z220-60)*'1.4 Øvrige forutsetninger'!$C$60,IF('1.2 Alternativ B'!Z220&gt;30,15*'1.4 Øvrige forutsetninger'!$C$57+15*'1.4 Øvrige forutsetninger'!$C$58+MAXA(0,'1.2 Alternativ B'!Z220-30)*'1.4 Øvrige forutsetninger'!$C$59,IF('1.2 Alternativ B'!Z220&gt;15,15*'1.4 Øvrige forutsetninger'!$C$57+MAXA(0,'1.2 Alternativ B'!Z220-15)*'1.4 Øvrige forutsetninger'!$C$58,'1.2 Alternativ B'!Z220*'1.4 Øvrige forutsetninger'!$C$57)))),0)</f>
        <v>0</v>
      </c>
      <c r="Z30" s="1">
        <f ca="1">IFERROR(IF('1.2 Alternativ B'!AA220&gt;120,15*'1.4 Øvrige forutsetninger'!$C$57+15*'1.4 Øvrige forutsetninger'!$C$58+30*'1.4 Øvrige forutsetninger'!$C$59+60*'1.4 Øvrige forutsetninger'!$C$60+MAXA(0,'1.2 Alternativ B'!AA220-120)*'1.4 Øvrige forutsetninger'!$C$61,IF('1.2 Alternativ B'!AA220&gt;60,15*'1.4 Øvrige forutsetninger'!$C$57+15*'1.4 Øvrige forutsetninger'!$C$58+30*'1.4 Øvrige forutsetninger'!$C$59+MAXA(0,'1.2 Alternativ B'!AA220-60)*'1.4 Øvrige forutsetninger'!$C$60,IF('1.2 Alternativ B'!AA220&gt;30,15*'1.4 Øvrige forutsetninger'!$C$57+15*'1.4 Øvrige forutsetninger'!$C$58+MAXA(0,'1.2 Alternativ B'!AA220-30)*'1.4 Øvrige forutsetninger'!$C$59,IF('1.2 Alternativ B'!AA220&gt;15,15*'1.4 Øvrige forutsetninger'!$C$57+MAXA(0,'1.2 Alternativ B'!AA220-15)*'1.4 Øvrige forutsetninger'!$C$58,'1.2 Alternativ B'!AA220*'1.4 Øvrige forutsetninger'!$C$57)))),0)</f>
        <v>0</v>
      </c>
      <c r="AA30" s="1">
        <f ca="1">IFERROR(IF('1.2 Alternativ B'!AB220&gt;120,15*'1.4 Øvrige forutsetninger'!$C$57+15*'1.4 Øvrige forutsetninger'!$C$58+30*'1.4 Øvrige forutsetninger'!$C$59+60*'1.4 Øvrige forutsetninger'!$C$60+MAXA(0,'1.2 Alternativ B'!AB220-120)*'1.4 Øvrige forutsetninger'!$C$61,IF('1.2 Alternativ B'!AB220&gt;60,15*'1.4 Øvrige forutsetninger'!$C$57+15*'1.4 Øvrige forutsetninger'!$C$58+30*'1.4 Øvrige forutsetninger'!$C$59+MAXA(0,'1.2 Alternativ B'!AB220-60)*'1.4 Øvrige forutsetninger'!$C$60,IF('1.2 Alternativ B'!AB220&gt;30,15*'1.4 Øvrige forutsetninger'!$C$57+15*'1.4 Øvrige forutsetninger'!$C$58+MAXA(0,'1.2 Alternativ B'!AB220-30)*'1.4 Øvrige forutsetninger'!$C$59,IF('1.2 Alternativ B'!AB220&gt;15,15*'1.4 Øvrige forutsetninger'!$C$57+MAXA(0,'1.2 Alternativ B'!AB220-15)*'1.4 Øvrige forutsetninger'!$C$58,'1.2 Alternativ B'!AB220*'1.4 Øvrige forutsetninger'!$C$57)))),0)</f>
        <v>0</v>
      </c>
      <c r="AB30" s="1">
        <f ca="1">IFERROR(IF('1.2 Alternativ B'!AC220&gt;120,15*'1.4 Øvrige forutsetninger'!$C$57+15*'1.4 Øvrige forutsetninger'!$C$58+30*'1.4 Øvrige forutsetninger'!$C$59+60*'1.4 Øvrige forutsetninger'!$C$60+MAXA(0,'1.2 Alternativ B'!AC220-120)*'1.4 Øvrige forutsetninger'!$C$61,IF('1.2 Alternativ B'!AC220&gt;60,15*'1.4 Øvrige forutsetninger'!$C$57+15*'1.4 Øvrige forutsetninger'!$C$58+30*'1.4 Øvrige forutsetninger'!$C$59+MAXA(0,'1.2 Alternativ B'!AC220-60)*'1.4 Øvrige forutsetninger'!$C$60,IF('1.2 Alternativ B'!AC220&gt;30,15*'1.4 Øvrige forutsetninger'!$C$57+15*'1.4 Øvrige forutsetninger'!$C$58+MAXA(0,'1.2 Alternativ B'!AC220-30)*'1.4 Øvrige forutsetninger'!$C$59,IF('1.2 Alternativ B'!AC220&gt;15,15*'1.4 Øvrige forutsetninger'!$C$57+MAXA(0,'1.2 Alternativ B'!AC220-15)*'1.4 Øvrige forutsetninger'!$C$58,'1.2 Alternativ B'!AC220*'1.4 Øvrige forutsetninger'!$C$57)))),0)</f>
        <v>0</v>
      </c>
      <c r="AC30" s="1">
        <f ca="1">IFERROR(IF('1.2 Alternativ B'!AD220&gt;120,15*'1.4 Øvrige forutsetninger'!$C$57+15*'1.4 Øvrige forutsetninger'!$C$58+30*'1.4 Øvrige forutsetninger'!$C$59+60*'1.4 Øvrige forutsetninger'!$C$60+MAXA(0,'1.2 Alternativ B'!AD220-120)*'1.4 Øvrige forutsetninger'!$C$61,IF('1.2 Alternativ B'!AD220&gt;60,15*'1.4 Øvrige forutsetninger'!$C$57+15*'1.4 Øvrige forutsetninger'!$C$58+30*'1.4 Øvrige forutsetninger'!$C$59+MAXA(0,'1.2 Alternativ B'!AD220-60)*'1.4 Øvrige forutsetninger'!$C$60,IF('1.2 Alternativ B'!AD220&gt;30,15*'1.4 Øvrige forutsetninger'!$C$57+15*'1.4 Øvrige forutsetninger'!$C$58+MAXA(0,'1.2 Alternativ B'!AD220-30)*'1.4 Øvrige forutsetninger'!$C$59,IF('1.2 Alternativ B'!AD220&gt;15,15*'1.4 Øvrige forutsetninger'!$C$57+MAXA(0,'1.2 Alternativ B'!AD220-15)*'1.4 Øvrige forutsetninger'!$C$58,'1.2 Alternativ B'!AD220*'1.4 Øvrige forutsetninger'!$C$57)))),0)</f>
        <v>0</v>
      </c>
      <c r="AD30" s="1">
        <f ca="1">IFERROR(IF('1.2 Alternativ B'!AE220&gt;120,15*'1.4 Øvrige forutsetninger'!$C$57+15*'1.4 Øvrige forutsetninger'!$C$58+30*'1.4 Øvrige forutsetninger'!$C$59+60*'1.4 Øvrige forutsetninger'!$C$60+MAXA(0,'1.2 Alternativ B'!AE220-120)*'1.4 Øvrige forutsetninger'!$C$61,IF('1.2 Alternativ B'!AE220&gt;60,15*'1.4 Øvrige forutsetninger'!$C$57+15*'1.4 Øvrige forutsetninger'!$C$58+30*'1.4 Øvrige forutsetninger'!$C$59+MAXA(0,'1.2 Alternativ B'!AE220-60)*'1.4 Øvrige forutsetninger'!$C$60,IF('1.2 Alternativ B'!AE220&gt;30,15*'1.4 Øvrige forutsetninger'!$C$57+15*'1.4 Øvrige forutsetninger'!$C$58+MAXA(0,'1.2 Alternativ B'!AE220-30)*'1.4 Øvrige forutsetninger'!$C$59,IF('1.2 Alternativ B'!AE220&gt;15,15*'1.4 Øvrige forutsetninger'!$C$57+MAXA(0,'1.2 Alternativ B'!AE220-15)*'1.4 Øvrige forutsetninger'!$C$58,'1.2 Alternativ B'!AE220*'1.4 Øvrige forutsetninger'!$C$57)))),0)</f>
        <v>0</v>
      </c>
      <c r="AE30" s="1">
        <f ca="1">IFERROR(IF('1.2 Alternativ B'!AF220&gt;120,15*'1.4 Øvrige forutsetninger'!$C$57+15*'1.4 Øvrige forutsetninger'!$C$58+30*'1.4 Øvrige forutsetninger'!$C$59+60*'1.4 Øvrige forutsetninger'!$C$60+MAXA(0,'1.2 Alternativ B'!AF220-120)*'1.4 Øvrige forutsetninger'!$C$61,IF('1.2 Alternativ B'!AF220&gt;60,15*'1.4 Øvrige forutsetninger'!$C$57+15*'1.4 Øvrige forutsetninger'!$C$58+30*'1.4 Øvrige forutsetninger'!$C$59+MAXA(0,'1.2 Alternativ B'!AF220-60)*'1.4 Øvrige forutsetninger'!$C$60,IF('1.2 Alternativ B'!AF220&gt;30,15*'1.4 Øvrige forutsetninger'!$C$57+15*'1.4 Øvrige forutsetninger'!$C$58+MAXA(0,'1.2 Alternativ B'!AF220-30)*'1.4 Øvrige forutsetninger'!$C$59,IF('1.2 Alternativ B'!AF220&gt;15,15*'1.4 Øvrige forutsetninger'!$C$57+MAXA(0,'1.2 Alternativ B'!AF220-15)*'1.4 Øvrige forutsetninger'!$C$58,'1.2 Alternativ B'!AF220*'1.4 Øvrige forutsetninger'!$C$57)))),0)</f>
        <v>0</v>
      </c>
      <c r="AF30" s="1">
        <f ca="1">IFERROR(IF('1.2 Alternativ B'!AG220&gt;120,15*'1.4 Øvrige forutsetninger'!$C$57+15*'1.4 Øvrige forutsetninger'!$C$58+30*'1.4 Øvrige forutsetninger'!$C$59+60*'1.4 Øvrige forutsetninger'!$C$60+MAXA(0,'1.2 Alternativ B'!AG220-120)*'1.4 Øvrige forutsetninger'!$C$61,IF('1.2 Alternativ B'!AG220&gt;60,15*'1.4 Øvrige forutsetninger'!$C$57+15*'1.4 Øvrige forutsetninger'!$C$58+30*'1.4 Øvrige forutsetninger'!$C$59+MAXA(0,'1.2 Alternativ B'!AG220-60)*'1.4 Øvrige forutsetninger'!$C$60,IF('1.2 Alternativ B'!AG220&gt;30,15*'1.4 Øvrige forutsetninger'!$C$57+15*'1.4 Øvrige forutsetninger'!$C$58+MAXA(0,'1.2 Alternativ B'!AG220-30)*'1.4 Øvrige forutsetninger'!$C$59,IF('1.2 Alternativ B'!AG220&gt;15,15*'1.4 Øvrige forutsetninger'!$C$57+MAXA(0,'1.2 Alternativ B'!AG220-15)*'1.4 Øvrige forutsetninger'!$C$58,'1.2 Alternativ B'!AG220*'1.4 Øvrige forutsetninger'!$C$57)))),0)</f>
        <v>0</v>
      </c>
    </row>
    <row r="31" spans="2:32" x14ac:dyDescent="0.2">
      <c r="B31" s="1" t="str">
        <f ca="1">IF(OFFSET('1.2 Alternativ B'!$E$19,0,ROW()-ROW($B$12))&gt;0,OFFSET('1.2 Alternativ B'!$E$19,0,ROW()-ROW($B$12)),"")</f>
        <v/>
      </c>
      <c r="C31" s="1">
        <f ca="1">IFERROR(IF('1.2 Alternativ B'!D221&gt;120,15*'1.4 Øvrige forutsetninger'!$C$57+15*'1.4 Øvrige forutsetninger'!$C$58+30*'1.4 Øvrige forutsetninger'!$C$59+60*'1.4 Øvrige forutsetninger'!$C$60+MAXA(0,'1.2 Alternativ B'!D221-120)*'1.4 Øvrige forutsetninger'!$C$61,IF('1.2 Alternativ B'!D221&gt;60,15*'1.4 Øvrige forutsetninger'!$C$57+15*'1.4 Øvrige forutsetninger'!$C$58+30*'1.4 Øvrige forutsetninger'!$C$59+MAXA(0,'1.2 Alternativ B'!D221-60)*'1.4 Øvrige forutsetninger'!$C$60,IF('1.2 Alternativ B'!D221&gt;30,15*'1.4 Øvrige forutsetninger'!$C$57+15*'1.4 Øvrige forutsetninger'!$C$58+MAXA(0,'1.2 Alternativ B'!D221-30)*'1.4 Øvrige forutsetninger'!$C$59,IF('1.2 Alternativ B'!D221&gt;15,15*'1.4 Øvrige forutsetninger'!$C$57+MAXA(0,'1.2 Alternativ B'!D221-15)*'1.4 Øvrige forutsetninger'!$C$58,'1.2 Alternativ B'!D221*'1.4 Øvrige forutsetninger'!$C$57)))),0)</f>
        <v>0</v>
      </c>
      <c r="D31" s="1">
        <f ca="1">IFERROR(IF('1.2 Alternativ B'!E221&gt;120,15*'1.4 Øvrige forutsetninger'!$C$57+15*'1.4 Øvrige forutsetninger'!$C$58+30*'1.4 Øvrige forutsetninger'!$C$59+60*'1.4 Øvrige forutsetninger'!$C$60+MAXA(0,'1.2 Alternativ B'!E221-120)*'1.4 Øvrige forutsetninger'!$C$61,IF('1.2 Alternativ B'!E221&gt;60,15*'1.4 Øvrige forutsetninger'!$C$57+15*'1.4 Øvrige forutsetninger'!$C$58+30*'1.4 Øvrige forutsetninger'!$C$59+MAXA(0,'1.2 Alternativ B'!E221-60)*'1.4 Øvrige forutsetninger'!$C$60,IF('1.2 Alternativ B'!E221&gt;30,15*'1.4 Øvrige forutsetninger'!$C$57+15*'1.4 Øvrige forutsetninger'!$C$58+MAXA(0,'1.2 Alternativ B'!E221-30)*'1.4 Øvrige forutsetninger'!$C$59,IF('1.2 Alternativ B'!E221&gt;15,15*'1.4 Øvrige forutsetninger'!$C$57+MAXA(0,'1.2 Alternativ B'!E221-15)*'1.4 Øvrige forutsetninger'!$C$58,'1.2 Alternativ B'!E221*'1.4 Øvrige forutsetninger'!$C$57)))),0)</f>
        <v>0</v>
      </c>
      <c r="E31" s="1">
        <f ca="1">IFERROR(IF('1.2 Alternativ B'!F221&gt;120,15*'1.4 Øvrige forutsetninger'!$C$57+15*'1.4 Øvrige forutsetninger'!$C$58+30*'1.4 Øvrige forutsetninger'!$C$59+60*'1.4 Øvrige forutsetninger'!$C$60+MAXA(0,'1.2 Alternativ B'!F221-120)*'1.4 Øvrige forutsetninger'!$C$61,IF('1.2 Alternativ B'!F221&gt;60,15*'1.4 Øvrige forutsetninger'!$C$57+15*'1.4 Øvrige forutsetninger'!$C$58+30*'1.4 Øvrige forutsetninger'!$C$59+MAXA(0,'1.2 Alternativ B'!F221-60)*'1.4 Øvrige forutsetninger'!$C$60,IF('1.2 Alternativ B'!F221&gt;30,15*'1.4 Øvrige forutsetninger'!$C$57+15*'1.4 Øvrige forutsetninger'!$C$58+MAXA(0,'1.2 Alternativ B'!F221-30)*'1.4 Øvrige forutsetninger'!$C$59,IF('1.2 Alternativ B'!F221&gt;15,15*'1.4 Øvrige forutsetninger'!$C$57+MAXA(0,'1.2 Alternativ B'!F221-15)*'1.4 Øvrige forutsetninger'!$C$58,'1.2 Alternativ B'!F221*'1.4 Øvrige forutsetninger'!$C$57)))),0)</f>
        <v>0</v>
      </c>
      <c r="F31" s="1">
        <f ca="1">IFERROR(IF('1.2 Alternativ B'!G221&gt;120,15*'1.4 Øvrige forutsetninger'!$C$57+15*'1.4 Øvrige forutsetninger'!$C$58+30*'1.4 Øvrige forutsetninger'!$C$59+60*'1.4 Øvrige forutsetninger'!$C$60+MAXA(0,'1.2 Alternativ B'!G221-120)*'1.4 Øvrige forutsetninger'!$C$61,IF('1.2 Alternativ B'!G221&gt;60,15*'1.4 Øvrige forutsetninger'!$C$57+15*'1.4 Øvrige forutsetninger'!$C$58+30*'1.4 Øvrige forutsetninger'!$C$59+MAXA(0,'1.2 Alternativ B'!G221-60)*'1.4 Øvrige forutsetninger'!$C$60,IF('1.2 Alternativ B'!G221&gt;30,15*'1.4 Øvrige forutsetninger'!$C$57+15*'1.4 Øvrige forutsetninger'!$C$58+MAXA(0,'1.2 Alternativ B'!G221-30)*'1.4 Øvrige forutsetninger'!$C$59,IF('1.2 Alternativ B'!G221&gt;15,15*'1.4 Øvrige forutsetninger'!$C$57+MAXA(0,'1.2 Alternativ B'!G221-15)*'1.4 Øvrige forutsetninger'!$C$58,'1.2 Alternativ B'!G221*'1.4 Øvrige forutsetninger'!$C$57)))),0)</f>
        <v>0</v>
      </c>
      <c r="G31" s="1">
        <f ca="1">IFERROR(IF('1.2 Alternativ B'!H221&gt;120,15*'1.4 Øvrige forutsetninger'!$C$57+15*'1.4 Øvrige forutsetninger'!$C$58+30*'1.4 Øvrige forutsetninger'!$C$59+60*'1.4 Øvrige forutsetninger'!$C$60+MAXA(0,'1.2 Alternativ B'!H221-120)*'1.4 Øvrige forutsetninger'!$C$61,IF('1.2 Alternativ B'!H221&gt;60,15*'1.4 Øvrige forutsetninger'!$C$57+15*'1.4 Øvrige forutsetninger'!$C$58+30*'1.4 Øvrige forutsetninger'!$C$59+MAXA(0,'1.2 Alternativ B'!H221-60)*'1.4 Øvrige forutsetninger'!$C$60,IF('1.2 Alternativ B'!H221&gt;30,15*'1.4 Øvrige forutsetninger'!$C$57+15*'1.4 Øvrige forutsetninger'!$C$58+MAXA(0,'1.2 Alternativ B'!H221-30)*'1.4 Øvrige forutsetninger'!$C$59,IF('1.2 Alternativ B'!H221&gt;15,15*'1.4 Øvrige forutsetninger'!$C$57+MAXA(0,'1.2 Alternativ B'!H221-15)*'1.4 Øvrige forutsetninger'!$C$58,'1.2 Alternativ B'!H221*'1.4 Øvrige forutsetninger'!$C$57)))),0)</f>
        <v>0</v>
      </c>
      <c r="H31" s="1">
        <f ca="1">IFERROR(IF('1.2 Alternativ B'!I221&gt;120,15*'1.4 Øvrige forutsetninger'!$C$57+15*'1.4 Øvrige forutsetninger'!$C$58+30*'1.4 Øvrige forutsetninger'!$C$59+60*'1.4 Øvrige forutsetninger'!$C$60+MAXA(0,'1.2 Alternativ B'!I221-120)*'1.4 Øvrige forutsetninger'!$C$61,IF('1.2 Alternativ B'!I221&gt;60,15*'1.4 Øvrige forutsetninger'!$C$57+15*'1.4 Øvrige forutsetninger'!$C$58+30*'1.4 Øvrige forutsetninger'!$C$59+MAXA(0,'1.2 Alternativ B'!I221-60)*'1.4 Øvrige forutsetninger'!$C$60,IF('1.2 Alternativ B'!I221&gt;30,15*'1.4 Øvrige forutsetninger'!$C$57+15*'1.4 Øvrige forutsetninger'!$C$58+MAXA(0,'1.2 Alternativ B'!I221-30)*'1.4 Øvrige forutsetninger'!$C$59,IF('1.2 Alternativ B'!I221&gt;15,15*'1.4 Øvrige forutsetninger'!$C$57+MAXA(0,'1.2 Alternativ B'!I221-15)*'1.4 Øvrige forutsetninger'!$C$58,'1.2 Alternativ B'!I221*'1.4 Øvrige forutsetninger'!$C$57)))),0)</f>
        <v>0</v>
      </c>
      <c r="I31" s="1">
        <f ca="1">IFERROR(IF('1.2 Alternativ B'!J221&gt;120,15*'1.4 Øvrige forutsetninger'!$C$57+15*'1.4 Øvrige forutsetninger'!$C$58+30*'1.4 Øvrige forutsetninger'!$C$59+60*'1.4 Øvrige forutsetninger'!$C$60+MAXA(0,'1.2 Alternativ B'!J221-120)*'1.4 Øvrige forutsetninger'!$C$61,IF('1.2 Alternativ B'!J221&gt;60,15*'1.4 Øvrige forutsetninger'!$C$57+15*'1.4 Øvrige forutsetninger'!$C$58+30*'1.4 Øvrige forutsetninger'!$C$59+MAXA(0,'1.2 Alternativ B'!J221-60)*'1.4 Øvrige forutsetninger'!$C$60,IF('1.2 Alternativ B'!J221&gt;30,15*'1.4 Øvrige forutsetninger'!$C$57+15*'1.4 Øvrige forutsetninger'!$C$58+MAXA(0,'1.2 Alternativ B'!J221-30)*'1.4 Øvrige forutsetninger'!$C$59,IF('1.2 Alternativ B'!J221&gt;15,15*'1.4 Øvrige forutsetninger'!$C$57+MAXA(0,'1.2 Alternativ B'!J221-15)*'1.4 Øvrige forutsetninger'!$C$58,'1.2 Alternativ B'!J221*'1.4 Øvrige forutsetninger'!$C$57)))),0)</f>
        <v>0</v>
      </c>
      <c r="J31" s="1">
        <f ca="1">IFERROR(IF('1.2 Alternativ B'!K221&gt;120,15*'1.4 Øvrige forutsetninger'!$C$57+15*'1.4 Øvrige forutsetninger'!$C$58+30*'1.4 Øvrige forutsetninger'!$C$59+60*'1.4 Øvrige forutsetninger'!$C$60+MAXA(0,'1.2 Alternativ B'!K221-120)*'1.4 Øvrige forutsetninger'!$C$61,IF('1.2 Alternativ B'!K221&gt;60,15*'1.4 Øvrige forutsetninger'!$C$57+15*'1.4 Øvrige forutsetninger'!$C$58+30*'1.4 Øvrige forutsetninger'!$C$59+MAXA(0,'1.2 Alternativ B'!K221-60)*'1.4 Øvrige forutsetninger'!$C$60,IF('1.2 Alternativ B'!K221&gt;30,15*'1.4 Øvrige forutsetninger'!$C$57+15*'1.4 Øvrige forutsetninger'!$C$58+MAXA(0,'1.2 Alternativ B'!K221-30)*'1.4 Øvrige forutsetninger'!$C$59,IF('1.2 Alternativ B'!K221&gt;15,15*'1.4 Øvrige forutsetninger'!$C$57+MAXA(0,'1.2 Alternativ B'!K221-15)*'1.4 Øvrige forutsetninger'!$C$58,'1.2 Alternativ B'!K221*'1.4 Øvrige forutsetninger'!$C$57)))),0)</f>
        <v>0</v>
      </c>
      <c r="K31" s="1">
        <f ca="1">IFERROR(IF('1.2 Alternativ B'!L221&gt;120,15*'1.4 Øvrige forutsetninger'!$C$57+15*'1.4 Øvrige forutsetninger'!$C$58+30*'1.4 Øvrige forutsetninger'!$C$59+60*'1.4 Øvrige forutsetninger'!$C$60+MAXA(0,'1.2 Alternativ B'!L221-120)*'1.4 Øvrige forutsetninger'!$C$61,IF('1.2 Alternativ B'!L221&gt;60,15*'1.4 Øvrige forutsetninger'!$C$57+15*'1.4 Øvrige forutsetninger'!$C$58+30*'1.4 Øvrige forutsetninger'!$C$59+MAXA(0,'1.2 Alternativ B'!L221-60)*'1.4 Øvrige forutsetninger'!$C$60,IF('1.2 Alternativ B'!L221&gt;30,15*'1.4 Øvrige forutsetninger'!$C$57+15*'1.4 Øvrige forutsetninger'!$C$58+MAXA(0,'1.2 Alternativ B'!L221-30)*'1.4 Øvrige forutsetninger'!$C$59,IF('1.2 Alternativ B'!L221&gt;15,15*'1.4 Øvrige forutsetninger'!$C$57+MAXA(0,'1.2 Alternativ B'!L221-15)*'1.4 Øvrige forutsetninger'!$C$58,'1.2 Alternativ B'!L221*'1.4 Øvrige forutsetninger'!$C$57)))),0)</f>
        <v>0</v>
      </c>
      <c r="L31" s="1">
        <f ca="1">IFERROR(IF('1.2 Alternativ B'!M221&gt;120,15*'1.4 Øvrige forutsetninger'!$C$57+15*'1.4 Øvrige forutsetninger'!$C$58+30*'1.4 Øvrige forutsetninger'!$C$59+60*'1.4 Øvrige forutsetninger'!$C$60+MAXA(0,'1.2 Alternativ B'!M221-120)*'1.4 Øvrige forutsetninger'!$C$61,IF('1.2 Alternativ B'!M221&gt;60,15*'1.4 Øvrige forutsetninger'!$C$57+15*'1.4 Øvrige forutsetninger'!$C$58+30*'1.4 Øvrige forutsetninger'!$C$59+MAXA(0,'1.2 Alternativ B'!M221-60)*'1.4 Øvrige forutsetninger'!$C$60,IF('1.2 Alternativ B'!M221&gt;30,15*'1.4 Øvrige forutsetninger'!$C$57+15*'1.4 Øvrige forutsetninger'!$C$58+MAXA(0,'1.2 Alternativ B'!M221-30)*'1.4 Øvrige forutsetninger'!$C$59,IF('1.2 Alternativ B'!M221&gt;15,15*'1.4 Øvrige forutsetninger'!$C$57+MAXA(0,'1.2 Alternativ B'!M221-15)*'1.4 Øvrige forutsetninger'!$C$58,'1.2 Alternativ B'!M221*'1.4 Øvrige forutsetninger'!$C$57)))),0)</f>
        <v>0</v>
      </c>
      <c r="M31" s="1">
        <f ca="1">IFERROR(IF('1.2 Alternativ B'!N221&gt;120,15*'1.4 Øvrige forutsetninger'!$C$57+15*'1.4 Øvrige forutsetninger'!$C$58+30*'1.4 Øvrige forutsetninger'!$C$59+60*'1.4 Øvrige forutsetninger'!$C$60+MAXA(0,'1.2 Alternativ B'!N221-120)*'1.4 Øvrige forutsetninger'!$C$61,IF('1.2 Alternativ B'!N221&gt;60,15*'1.4 Øvrige forutsetninger'!$C$57+15*'1.4 Øvrige forutsetninger'!$C$58+30*'1.4 Øvrige forutsetninger'!$C$59+MAXA(0,'1.2 Alternativ B'!N221-60)*'1.4 Øvrige forutsetninger'!$C$60,IF('1.2 Alternativ B'!N221&gt;30,15*'1.4 Øvrige forutsetninger'!$C$57+15*'1.4 Øvrige forutsetninger'!$C$58+MAXA(0,'1.2 Alternativ B'!N221-30)*'1.4 Øvrige forutsetninger'!$C$59,IF('1.2 Alternativ B'!N221&gt;15,15*'1.4 Øvrige forutsetninger'!$C$57+MAXA(0,'1.2 Alternativ B'!N221-15)*'1.4 Øvrige forutsetninger'!$C$58,'1.2 Alternativ B'!N221*'1.4 Øvrige forutsetninger'!$C$57)))),0)</f>
        <v>0</v>
      </c>
      <c r="N31" s="1">
        <f ca="1">IFERROR(IF('1.2 Alternativ B'!O221&gt;120,15*'1.4 Øvrige forutsetninger'!$C$57+15*'1.4 Øvrige forutsetninger'!$C$58+30*'1.4 Øvrige forutsetninger'!$C$59+60*'1.4 Øvrige forutsetninger'!$C$60+MAXA(0,'1.2 Alternativ B'!O221-120)*'1.4 Øvrige forutsetninger'!$C$61,IF('1.2 Alternativ B'!O221&gt;60,15*'1.4 Øvrige forutsetninger'!$C$57+15*'1.4 Øvrige forutsetninger'!$C$58+30*'1.4 Øvrige forutsetninger'!$C$59+MAXA(0,'1.2 Alternativ B'!O221-60)*'1.4 Øvrige forutsetninger'!$C$60,IF('1.2 Alternativ B'!O221&gt;30,15*'1.4 Øvrige forutsetninger'!$C$57+15*'1.4 Øvrige forutsetninger'!$C$58+MAXA(0,'1.2 Alternativ B'!O221-30)*'1.4 Øvrige forutsetninger'!$C$59,IF('1.2 Alternativ B'!O221&gt;15,15*'1.4 Øvrige forutsetninger'!$C$57+MAXA(0,'1.2 Alternativ B'!O221-15)*'1.4 Øvrige forutsetninger'!$C$58,'1.2 Alternativ B'!O221*'1.4 Øvrige forutsetninger'!$C$57)))),0)</f>
        <v>0</v>
      </c>
      <c r="O31" s="1">
        <f ca="1">IFERROR(IF('1.2 Alternativ B'!P221&gt;120,15*'1.4 Øvrige forutsetninger'!$C$57+15*'1.4 Øvrige forutsetninger'!$C$58+30*'1.4 Øvrige forutsetninger'!$C$59+60*'1.4 Øvrige forutsetninger'!$C$60+MAXA(0,'1.2 Alternativ B'!P221-120)*'1.4 Øvrige forutsetninger'!$C$61,IF('1.2 Alternativ B'!P221&gt;60,15*'1.4 Øvrige forutsetninger'!$C$57+15*'1.4 Øvrige forutsetninger'!$C$58+30*'1.4 Øvrige forutsetninger'!$C$59+MAXA(0,'1.2 Alternativ B'!P221-60)*'1.4 Øvrige forutsetninger'!$C$60,IF('1.2 Alternativ B'!P221&gt;30,15*'1.4 Øvrige forutsetninger'!$C$57+15*'1.4 Øvrige forutsetninger'!$C$58+MAXA(0,'1.2 Alternativ B'!P221-30)*'1.4 Øvrige forutsetninger'!$C$59,IF('1.2 Alternativ B'!P221&gt;15,15*'1.4 Øvrige forutsetninger'!$C$57+MAXA(0,'1.2 Alternativ B'!P221-15)*'1.4 Øvrige forutsetninger'!$C$58,'1.2 Alternativ B'!P221*'1.4 Øvrige forutsetninger'!$C$57)))),0)</f>
        <v>0</v>
      </c>
      <c r="P31" s="1">
        <f ca="1">IFERROR(IF('1.2 Alternativ B'!Q221&gt;120,15*'1.4 Øvrige forutsetninger'!$C$57+15*'1.4 Øvrige forutsetninger'!$C$58+30*'1.4 Øvrige forutsetninger'!$C$59+60*'1.4 Øvrige forutsetninger'!$C$60+MAXA(0,'1.2 Alternativ B'!Q221-120)*'1.4 Øvrige forutsetninger'!$C$61,IF('1.2 Alternativ B'!Q221&gt;60,15*'1.4 Øvrige forutsetninger'!$C$57+15*'1.4 Øvrige forutsetninger'!$C$58+30*'1.4 Øvrige forutsetninger'!$C$59+MAXA(0,'1.2 Alternativ B'!Q221-60)*'1.4 Øvrige forutsetninger'!$C$60,IF('1.2 Alternativ B'!Q221&gt;30,15*'1.4 Øvrige forutsetninger'!$C$57+15*'1.4 Øvrige forutsetninger'!$C$58+MAXA(0,'1.2 Alternativ B'!Q221-30)*'1.4 Øvrige forutsetninger'!$C$59,IF('1.2 Alternativ B'!Q221&gt;15,15*'1.4 Øvrige forutsetninger'!$C$57+MAXA(0,'1.2 Alternativ B'!Q221-15)*'1.4 Øvrige forutsetninger'!$C$58,'1.2 Alternativ B'!Q221*'1.4 Øvrige forutsetninger'!$C$57)))),0)</f>
        <v>0</v>
      </c>
      <c r="Q31" s="1">
        <f ca="1">IFERROR(IF('1.2 Alternativ B'!R221&gt;120,15*'1.4 Øvrige forutsetninger'!$C$57+15*'1.4 Øvrige forutsetninger'!$C$58+30*'1.4 Øvrige forutsetninger'!$C$59+60*'1.4 Øvrige forutsetninger'!$C$60+MAXA(0,'1.2 Alternativ B'!R221-120)*'1.4 Øvrige forutsetninger'!$C$61,IF('1.2 Alternativ B'!R221&gt;60,15*'1.4 Øvrige forutsetninger'!$C$57+15*'1.4 Øvrige forutsetninger'!$C$58+30*'1.4 Øvrige forutsetninger'!$C$59+MAXA(0,'1.2 Alternativ B'!R221-60)*'1.4 Øvrige forutsetninger'!$C$60,IF('1.2 Alternativ B'!R221&gt;30,15*'1.4 Øvrige forutsetninger'!$C$57+15*'1.4 Øvrige forutsetninger'!$C$58+MAXA(0,'1.2 Alternativ B'!R221-30)*'1.4 Øvrige forutsetninger'!$C$59,IF('1.2 Alternativ B'!R221&gt;15,15*'1.4 Øvrige forutsetninger'!$C$57+MAXA(0,'1.2 Alternativ B'!R221-15)*'1.4 Øvrige forutsetninger'!$C$58,'1.2 Alternativ B'!R221*'1.4 Øvrige forutsetninger'!$C$57)))),0)</f>
        <v>0</v>
      </c>
      <c r="R31" s="1">
        <f ca="1">IFERROR(IF('1.2 Alternativ B'!S221&gt;120,15*'1.4 Øvrige forutsetninger'!$C$57+15*'1.4 Øvrige forutsetninger'!$C$58+30*'1.4 Øvrige forutsetninger'!$C$59+60*'1.4 Øvrige forutsetninger'!$C$60+MAXA(0,'1.2 Alternativ B'!S221-120)*'1.4 Øvrige forutsetninger'!$C$61,IF('1.2 Alternativ B'!S221&gt;60,15*'1.4 Øvrige forutsetninger'!$C$57+15*'1.4 Øvrige forutsetninger'!$C$58+30*'1.4 Øvrige forutsetninger'!$C$59+MAXA(0,'1.2 Alternativ B'!S221-60)*'1.4 Øvrige forutsetninger'!$C$60,IF('1.2 Alternativ B'!S221&gt;30,15*'1.4 Øvrige forutsetninger'!$C$57+15*'1.4 Øvrige forutsetninger'!$C$58+MAXA(0,'1.2 Alternativ B'!S221-30)*'1.4 Øvrige forutsetninger'!$C$59,IF('1.2 Alternativ B'!S221&gt;15,15*'1.4 Øvrige forutsetninger'!$C$57+MAXA(0,'1.2 Alternativ B'!S221-15)*'1.4 Øvrige forutsetninger'!$C$58,'1.2 Alternativ B'!S221*'1.4 Øvrige forutsetninger'!$C$57)))),0)</f>
        <v>0</v>
      </c>
      <c r="S31" s="1">
        <f ca="1">IFERROR(IF('1.2 Alternativ B'!T221&gt;120,15*'1.4 Øvrige forutsetninger'!$C$57+15*'1.4 Øvrige forutsetninger'!$C$58+30*'1.4 Øvrige forutsetninger'!$C$59+60*'1.4 Øvrige forutsetninger'!$C$60+MAXA(0,'1.2 Alternativ B'!T221-120)*'1.4 Øvrige forutsetninger'!$C$61,IF('1.2 Alternativ B'!T221&gt;60,15*'1.4 Øvrige forutsetninger'!$C$57+15*'1.4 Øvrige forutsetninger'!$C$58+30*'1.4 Øvrige forutsetninger'!$C$59+MAXA(0,'1.2 Alternativ B'!T221-60)*'1.4 Øvrige forutsetninger'!$C$60,IF('1.2 Alternativ B'!T221&gt;30,15*'1.4 Øvrige forutsetninger'!$C$57+15*'1.4 Øvrige forutsetninger'!$C$58+MAXA(0,'1.2 Alternativ B'!T221-30)*'1.4 Øvrige forutsetninger'!$C$59,IF('1.2 Alternativ B'!T221&gt;15,15*'1.4 Øvrige forutsetninger'!$C$57+MAXA(0,'1.2 Alternativ B'!T221-15)*'1.4 Øvrige forutsetninger'!$C$58,'1.2 Alternativ B'!T221*'1.4 Øvrige forutsetninger'!$C$57)))),0)</f>
        <v>0</v>
      </c>
      <c r="T31" s="1">
        <f ca="1">IFERROR(IF('1.2 Alternativ B'!U221&gt;120,15*'1.4 Øvrige forutsetninger'!$C$57+15*'1.4 Øvrige forutsetninger'!$C$58+30*'1.4 Øvrige forutsetninger'!$C$59+60*'1.4 Øvrige forutsetninger'!$C$60+MAXA(0,'1.2 Alternativ B'!U221-120)*'1.4 Øvrige forutsetninger'!$C$61,IF('1.2 Alternativ B'!U221&gt;60,15*'1.4 Øvrige forutsetninger'!$C$57+15*'1.4 Øvrige forutsetninger'!$C$58+30*'1.4 Øvrige forutsetninger'!$C$59+MAXA(0,'1.2 Alternativ B'!U221-60)*'1.4 Øvrige forutsetninger'!$C$60,IF('1.2 Alternativ B'!U221&gt;30,15*'1.4 Øvrige forutsetninger'!$C$57+15*'1.4 Øvrige forutsetninger'!$C$58+MAXA(0,'1.2 Alternativ B'!U221-30)*'1.4 Øvrige forutsetninger'!$C$59,IF('1.2 Alternativ B'!U221&gt;15,15*'1.4 Øvrige forutsetninger'!$C$57+MAXA(0,'1.2 Alternativ B'!U221-15)*'1.4 Øvrige forutsetninger'!$C$58,'1.2 Alternativ B'!U221*'1.4 Øvrige forutsetninger'!$C$57)))),0)</f>
        <v>0</v>
      </c>
      <c r="U31" s="1">
        <f ca="1">IFERROR(IF('1.2 Alternativ B'!V221&gt;120,15*'1.4 Øvrige forutsetninger'!$C$57+15*'1.4 Øvrige forutsetninger'!$C$58+30*'1.4 Øvrige forutsetninger'!$C$59+60*'1.4 Øvrige forutsetninger'!$C$60+MAXA(0,'1.2 Alternativ B'!V221-120)*'1.4 Øvrige forutsetninger'!$C$61,IF('1.2 Alternativ B'!V221&gt;60,15*'1.4 Øvrige forutsetninger'!$C$57+15*'1.4 Øvrige forutsetninger'!$C$58+30*'1.4 Øvrige forutsetninger'!$C$59+MAXA(0,'1.2 Alternativ B'!V221-60)*'1.4 Øvrige forutsetninger'!$C$60,IF('1.2 Alternativ B'!V221&gt;30,15*'1.4 Øvrige forutsetninger'!$C$57+15*'1.4 Øvrige forutsetninger'!$C$58+MAXA(0,'1.2 Alternativ B'!V221-30)*'1.4 Øvrige forutsetninger'!$C$59,IF('1.2 Alternativ B'!V221&gt;15,15*'1.4 Øvrige forutsetninger'!$C$57+MAXA(0,'1.2 Alternativ B'!V221-15)*'1.4 Øvrige forutsetninger'!$C$58,'1.2 Alternativ B'!V221*'1.4 Øvrige forutsetninger'!$C$57)))),0)</f>
        <v>0</v>
      </c>
      <c r="V31" s="1">
        <f ca="1">IFERROR(IF('1.2 Alternativ B'!W221&gt;120,15*'1.4 Øvrige forutsetninger'!$C$57+15*'1.4 Øvrige forutsetninger'!$C$58+30*'1.4 Øvrige forutsetninger'!$C$59+60*'1.4 Øvrige forutsetninger'!$C$60+MAXA(0,'1.2 Alternativ B'!W221-120)*'1.4 Øvrige forutsetninger'!$C$61,IF('1.2 Alternativ B'!W221&gt;60,15*'1.4 Øvrige forutsetninger'!$C$57+15*'1.4 Øvrige forutsetninger'!$C$58+30*'1.4 Øvrige forutsetninger'!$C$59+MAXA(0,'1.2 Alternativ B'!W221-60)*'1.4 Øvrige forutsetninger'!$C$60,IF('1.2 Alternativ B'!W221&gt;30,15*'1.4 Øvrige forutsetninger'!$C$57+15*'1.4 Øvrige forutsetninger'!$C$58+MAXA(0,'1.2 Alternativ B'!W221-30)*'1.4 Øvrige forutsetninger'!$C$59,IF('1.2 Alternativ B'!W221&gt;15,15*'1.4 Øvrige forutsetninger'!$C$57+MAXA(0,'1.2 Alternativ B'!W221-15)*'1.4 Øvrige forutsetninger'!$C$58,'1.2 Alternativ B'!W221*'1.4 Øvrige forutsetninger'!$C$57)))),0)</f>
        <v>0</v>
      </c>
      <c r="W31" s="1">
        <f ca="1">IFERROR(IF('1.2 Alternativ B'!X221&gt;120,15*'1.4 Øvrige forutsetninger'!$C$57+15*'1.4 Øvrige forutsetninger'!$C$58+30*'1.4 Øvrige forutsetninger'!$C$59+60*'1.4 Øvrige forutsetninger'!$C$60+MAXA(0,'1.2 Alternativ B'!X221-120)*'1.4 Øvrige forutsetninger'!$C$61,IF('1.2 Alternativ B'!X221&gt;60,15*'1.4 Øvrige forutsetninger'!$C$57+15*'1.4 Øvrige forutsetninger'!$C$58+30*'1.4 Øvrige forutsetninger'!$C$59+MAXA(0,'1.2 Alternativ B'!X221-60)*'1.4 Øvrige forutsetninger'!$C$60,IF('1.2 Alternativ B'!X221&gt;30,15*'1.4 Øvrige forutsetninger'!$C$57+15*'1.4 Øvrige forutsetninger'!$C$58+MAXA(0,'1.2 Alternativ B'!X221-30)*'1.4 Øvrige forutsetninger'!$C$59,IF('1.2 Alternativ B'!X221&gt;15,15*'1.4 Øvrige forutsetninger'!$C$57+MAXA(0,'1.2 Alternativ B'!X221-15)*'1.4 Øvrige forutsetninger'!$C$58,'1.2 Alternativ B'!X221*'1.4 Øvrige forutsetninger'!$C$57)))),0)</f>
        <v>0</v>
      </c>
      <c r="X31" s="1">
        <f ca="1">IFERROR(IF('1.2 Alternativ B'!Y221&gt;120,15*'1.4 Øvrige forutsetninger'!$C$57+15*'1.4 Øvrige forutsetninger'!$C$58+30*'1.4 Øvrige forutsetninger'!$C$59+60*'1.4 Øvrige forutsetninger'!$C$60+MAXA(0,'1.2 Alternativ B'!Y221-120)*'1.4 Øvrige forutsetninger'!$C$61,IF('1.2 Alternativ B'!Y221&gt;60,15*'1.4 Øvrige forutsetninger'!$C$57+15*'1.4 Øvrige forutsetninger'!$C$58+30*'1.4 Øvrige forutsetninger'!$C$59+MAXA(0,'1.2 Alternativ B'!Y221-60)*'1.4 Øvrige forutsetninger'!$C$60,IF('1.2 Alternativ B'!Y221&gt;30,15*'1.4 Øvrige forutsetninger'!$C$57+15*'1.4 Øvrige forutsetninger'!$C$58+MAXA(0,'1.2 Alternativ B'!Y221-30)*'1.4 Øvrige forutsetninger'!$C$59,IF('1.2 Alternativ B'!Y221&gt;15,15*'1.4 Øvrige forutsetninger'!$C$57+MAXA(0,'1.2 Alternativ B'!Y221-15)*'1.4 Øvrige forutsetninger'!$C$58,'1.2 Alternativ B'!Y221*'1.4 Øvrige forutsetninger'!$C$57)))),0)</f>
        <v>0</v>
      </c>
      <c r="Y31" s="1">
        <f ca="1">IFERROR(IF('1.2 Alternativ B'!Z221&gt;120,15*'1.4 Øvrige forutsetninger'!$C$57+15*'1.4 Øvrige forutsetninger'!$C$58+30*'1.4 Øvrige forutsetninger'!$C$59+60*'1.4 Øvrige forutsetninger'!$C$60+MAXA(0,'1.2 Alternativ B'!Z221-120)*'1.4 Øvrige forutsetninger'!$C$61,IF('1.2 Alternativ B'!Z221&gt;60,15*'1.4 Øvrige forutsetninger'!$C$57+15*'1.4 Øvrige forutsetninger'!$C$58+30*'1.4 Øvrige forutsetninger'!$C$59+MAXA(0,'1.2 Alternativ B'!Z221-60)*'1.4 Øvrige forutsetninger'!$C$60,IF('1.2 Alternativ B'!Z221&gt;30,15*'1.4 Øvrige forutsetninger'!$C$57+15*'1.4 Øvrige forutsetninger'!$C$58+MAXA(0,'1.2 Alternativ B'!Z221-30)*'1.4 Øvrige forutsetninger'!$C$59,IF('1.2 Alternativ B'!Z221&gt;15,15*'1.4 Øvrige forutsetninger'!$C$57+MAXA(0,'1.2 Alternativ B'!Z221-15)*'1.4 Øvrige forutsetninger'!$C$58,'1.2 Alternativ B'!Z221*'1.4 Øvrige forutsetninger'!$C$57)))),0)</f>
        <v>0</v>
      </c>
      <c r="Z31" s="1">
        <f ca="1">IFERROR(IF('1.2 Alternativ B'!AA221&gt;120,15*'1.4 Øvrige forutsetninger'!$C$57+15*'1.4 Øvrige forutsetninger'!$C$58+30*'1.4 Øvrige forutsetninger'!$C$59+60*'1.4 Øvrige forutsetninger'!$C$60+MAXA(0,'1.2 Alternativ B'!AA221-120)*'1.4 Øvrige forutsetninger'!$C$61,IF('1.2 Alternativ B'!AA221&gt;60,15*'1.4 Øvrige forutsetninger'!$C$57+15*'1.4 Øvrige forutsetninger'!$C$58+30*'1.4 Øvrige forutsetninger'!$C$59+MAXA(0,'1.2 Alternativ B'!AA221-60)*'1.4 Øvrige forutsetninger'!$C$60,IF('1.2 Alternativ B'!AA221&gt;30,15*'1.4 Øvrige forutsetninger'!$C$57+15*'1.4 Øvrige forutsetninger'!$C$58+MAXA(0,'1.2 Alternativ B'!AA221-30)*'1.4 Øvrige forutsetninger'!$C$59,IF('1.2 Alternativ B'!AA221&gt;15,15*'1.4 Øvrige forutsetninger'!$C$57+MAXA(0,'1.2 Alternativ B'!AA221-15)*'1.4 Øvrige forutsetninger'!$C$58,'1.2 Alternativ B'!AA221*'1.4 Øvrige forutsetninger'!$C$57)))),0)</f>
        <v>0</v>
      </c>
      <c r="AA31" s="1">
        <f ca="1">IFERROR(IF('1.2 Alternativ B'!AB221&gt;120,15*'1.4 Øvrige forutsetninger'!$C$57+15*'1.4 Øvrige forutsetninger'!$C$58+30*'1.4 Øvrige forutsetninger'!$C$59+60*'1.4 Øvrige forutsetninger'!$C$60+MAXA(0,'1.2 Alternativ B'!AB221-120)*'1.4 Øvrige forutsetninger'!$C$61,IF('1.2 Alternativ B'!AB221&gt;60,15*'1.4 Øvrige forutsetninger'!$C$57+15*'1.4 Øvrige forutsetninger'!$C$58+30*'1.4 Øvrige forutsetninger'!$C$59+MAXA(0,'1.2 Alternativ B'!AB221-60)*'1.4 Øvrige forutsetninger'!$C$60,IF('1.2 Alternativ B'!AB221&gt;30,15*'1.4 Øvrige forutsetninger'!$C$57+15*'1.4 Øvrige forutsetninger'!$C$58+MAXA(0,'1.2 Alternativ B'!AB221-30)*'1.4 Øvrige forutsetninger'!$C$59,IF('1.2 Alternativ B'!AB221&gt;15,15*'1.4 Øvrige forutsetninger'!$C$57+MAXA(0,'1.2 Alternativ B'!AB221-15)*'1.4 Øvrige forutsetninger'!$C$58,'1.2 Alternativ B'!AB221*'1.4 Øvrige forutsetninger'!$C$57)))),0)</f>
        <v>0</v>
      </c>
      <c r="AB31" s="1">
        <f ca="1">IFERROR(IF('1.2 Alternativ B'!AC221&gt;120,15*'1.4 Øvrige forutsetninger'!$C$57+15*'1.4 Øvrige forutsetninger'!$C$58+30*'1.4 Øvrige forutsetninger'!$C$59+60*'1.4 Øvrige forutsetninger'!$C$60+MAXA(0,'1.2 Alternativ B'!AC221-120)*'1.4 Øvrige forutsetninger'!$C$61,IF('1.2 Alternativ B'!AC221&gt;60,15*'1.4 Øvrige forutsetninger'!$C$57+15*'1.4 Øvrige forutsetninger'!$C$58+30*'1.4 Øvrige forutsetninger'!$C$59+MAXA(0,'1.2 Alternativ B'!AC221-60)*'1.4 Øvrige forutsetninger'!$C$60,IF('1.2 Alternativ B'!AC221&gt;30,15*'1.4 Øvrige forutsetninger'!$C$57+15*'1.4 Øvrige forutsetninger'!$C$58+MAXA(0,'1.2 Alternativ B'!AC221-30)*'1.4 Øvrige forutsetninger'!$C$59,IF('1.2 Alternativ B'!AC221&gt;15,15*'1.4 Øvrige forutsetninger'!$C$57+MAXA(0,'1.2 Alternativ B'!AC221-15)*'1.4 Øvrige forutsetninger'!$C$58,'1.2 Alternativ B'!AC221*'1.4 Øvrige forutsetninger'!$C$57)))),0)</f>
        <v>0</v>
      </c>
      <c r="AC31" s="1">
        <f ca="1">IFERROR(IF('1.2 Alternativ B'!AD221&gt;120,15*'1.4 Øvrige forutsetninger'!$C$57+15*'1.4 Øvrige forutsetninger'!$C$58+30*'1.4 Øvrige forutsetninger'!$C$59+60*'1.4 Øvrige forutsetninger'!$C$60+MAXA(0,'1.2 Alternativ B'!AD221-120)*'1.4 Øvrige forutsetninger'!$C$61,IF('1.2 Alternativ B'!AD221&gt;60,15*'1.4 Øvrige forutsetninger'!$C$57+15*'1.4 Øvrige forutsetninger'!$C$58+30*'1.4 Øvrige forutsetninger'!$C$59+MAXA(0,'1.2 Alternativ B'!AD221-60)*'1.4 Øvrige forutsetninger'!$C$60,IF('1.2 Alternativ B'!AD221&gt;30,15*'1.4 Øvrige forutsetninger'!$C$57+15*'1.4 Øvrige forutsetninger'!$C$58+MAXA(0,'1.2 Alternativ B'!AD221-30)*'1.4 Øvrige forutsetninger'!$C$59,IF('1.2 Alternativ B'!AD221&gt;15,15*'1.4 Øvrige forutsetninger'!$C$57+MAXA(0,'1.2 Alternativ B'!AD221-15)*'1.4 Øvrige forutsetninger'!$C$58,'1.2 Alternativ B'!AD221*'1.4 Øvrige forutsetninger'!$C$57)))),0)</f>
        <v>0</v>
      </c>
      <c r="AD31" s="1">
        <f ca="1">IFERROR(IF('1.2 Alternativ B'!AE221&gt;120,15*'1.4 Øvrige forutsetninger'!$C$57+15*'1.4 Øvrige forutsetninger'!$C$58+30*'1.4 Øvrige forutsetninger'!$C$59+60*'1.4 Øvrige forutsetninger'!$C$60+MAXA(0,'1.2 Alternativ B'!AE221-120)*'1.4 Øvrige forutsetninger'!$C$61,IF('1.2 Alternativ B'!AE221&gt;60,15*'1.4 Øvrige forutsetninger'!$C$57+15*'1.4 Øvrige forutsetninger'!$C$58+30*'1.4 Øvrige forutsetninger'!$C$59+MAXA(0,'1.2 Alternativ B'!AE221-60)*'1.4 Øvrige forutsetninger'!$C$60,IF('1.2 Alternativ B'!AE221&gt;30,15*'1.4 Øvrige forutsetninger'!$C$57+15*'1.4 Øvrige forutsetninger'!$C$58+MAXA(0,'1.2 Alternativ B'!AE221-30)*'1.4 Øvrige forutsetninger'!$C$59,IF('1.2 Alternativ B'!AE221&gt;15,15*'1.4 Øvrige forutsetninger'!$C$57+MAXA(0,'1.2 Alternativ B'!AE221-15)*'1.4 Øvrige forutsetninger'!$C$58,'1.2 Alternativ B'!AE221*'1.4 Øvrige forutsetninger'!$C$57)))),0)</f>
        <v>0</v>
      </c>
      <c r="AE31" s="1">
        <f ca="1">IFERROR(IF('1.2 Alternativ B'!AF221&gt;120,15*'1.4 Øvrige forutsetninger'!$C$57+15*'1.4 Øvrige forutsetninger'!$C$58+30*'1.4 Øvrige forutsetninger'!$C$59+60*'1.4 Øvrige forutsetninger'!$C$60+MAXA(0,'1.2 Alternativ B'!AF221-120)*'1.4 Øvrige forutsetninger'!$C$61,IF('1.2 Alternativ B'!AF221&gt;60,15*'1.4 Øvrige forutsetninger'!$C$57+15*'1.4 Øvrige forutsetninger'!$C$58+30*'1.4 Øvrige forutsetninger'!$C$59+MAXA(0,'1.2 Alternativ B'!AF221-60)*'1.4 Øvrige forutsetninger'!$C$60,IF('1.2 Alternativ B'!AF221&gt;30,15*'1.4 Øvrige forutsetninger'!$C$57+15*'1.4 Øvrige forutsetninger'!$C$58+MAXA(0,'1.2 Alternativ B'!AF221-30)*'1.4 Øvrige forutsetninger'!$C$59,IF('1.2 Alternativ B'!AF221&gt;15,15*'1.4 Øvrige forutsetninger'!$C$57+MAXA(0,'1.2 Alternativ B'!AF221-15)*'1.4 Øvrige forutsetninger'!$C$58,'1.2 Alternativ B'!AF221*'1.4 Øvrige forutsetninger'!$C$57)))),0)</f>
        <v>0</v>
      </c>
      <c r="AF31" s="1">
        <f ca="1">IFERROR(IF('1.2 Alternativ B'!AG221&gt;120,15*'1.4 Øvrige forutsetninger'!$C$57+15*'1.4 Øvrige forutsetninger'!$C$58+30*'1.4 Øvrige forutsetninger'!$C$59+60*'1.4 Øvrige forutsetninger'!$C$60+MAXA(0,'1.2 Alternativ B'!AG221-120)*'1.4 Øvrige forutsetninger'!$C$61,IF('1.2 Alternativ B'!AG221&gt;60,15*'1.4 Øvrige forutsetninger'!$C$57+15*'1.4 Øvrige forutsetninger'!$C$58+30*'1.4 Øvrige forutsetninger'!$C$59+MAXA(0,'1.2 Alternativ B'!AG221-60)*'1.4 Øvrige forutsetninger'!$C$60,IF('1.2 Alternativ B'!AG221&gt;30,15*'1.4 Øvrige forutsetninger'!$C$57+15*'1.4 Øvrige forutsetninger'!$C$58+MAXA(0,'1.2 Alternativ B'!AG221-30)*'1.4 Øvrige forutsetninger'!$C$59,IF('1.2 Alternativ B'!AG221&gt;15,15*'1.4 Øvrige forutsetninger'!$C$57+MAXA(0,'1.2 Alternativ B'!AG221-15)*'1.4 Øvrige forutsetninger'!$C$58,'1.2 Alternativ B'!AG221*'1.4 Øvrige forutsetninger'!$C$57)))),0)</f>
        <v>0</v>
      </c>
    </row>
    <row r="32" spans="2:32" x14ac:dyDescent="0.2">
      <c r="B32" s="1" t="str">
        <f ca="1">IF(OFFSET('1.2 Alternativ B'!$E$19,0,ROW()-ROW($B$12))&gt;0,OFFSET('1.2 Alternativ B'!$E$19,0,ROW()-ROW($B$12)),"")</f>
        <v/>
      </c>
      <c r="C32" s="1">
        <f ca="1">IFERROR(IF('1.2 Alternativ B'!D222&gt;120,15*'1.4 Øvrige forutsetninger'!$C$57+15*'1.4 Øvrige forutsetninger'!$C$58+30*'1.4 Øvrige forutsetninger'!$C$59+60*'1.4 Øvrige forutsetninger'!$C$60+MAXA(0,'1.2 Alternativ B'!D222-120)*'1.4 Øvrige forutsetninger'!$C$61,IF('1.2 Alternativ B'!D222&gt;60,15*'1.4 Øvrige forutsetninger'!$C$57+15*'1.4 Øvrige forutsetninger'!$C$58+30*'1.4 Øvrige forutsetninger'!$C$59+MAXA(0,'1.2 Alternativ B'!D222-60)*'1.4 Øvrige forutsetninger'!$C$60,IF('1.2 Alternativ B'!D222&gt;30,15*'1.4 Øvrige forutsetninger'!$C$57+15*'1.4 Øvrige forutsetninger'!$C$58+MAXA(0,'1.2 Alternativ B'!D222-30)*'1.4 Øvrige forutsetninger'!$C$59,IF('1.2 Alternativ B'!D222&gt;15,15*'1.4 Øvrige forutsetninger'!$C$57+MAXA(0,'1.2 Alternativ B'!D222-15)*'1.4 Øvrige forutsetninger'!$C$58,'1.2 Alternativ B'!D222*'1.4 Øvrige forutsetninger'!$C$57)))),0)</f>
        <v>0</v>
      </c>
      <c r="D32" s="1">
        <f ca="1">IFERROR(IF('1.2 Alternativ B'!E222&gt;120,15*'1.4 Øvrige forutsetninger'!$C$57+15*'1.4 Øvrige forutsetninger'!$C$58+30*'1.4 Øvrige forutsetninger'!$C$59+60*'1.4 Øvrige forutsetninger'!$C$60+MAXA(0,'1.2 Alternativ B'!E222-120)*'1.4 Øvrige forutsetninger'!$C$61,IF('1.2 Alternativ B'!E222&gt;60,15*'1.4 Øvrige forutsetninger'!$C$57+15*'1.4 Øvrige forutsetninger'!$C$58+30*'1.4 Øvrige forutsetninger'!$C$59+MAXA(0,'1.2 Alternativ B'!E222-60)*'1.4 Øvrige forutsetninger'!$C$60,IF('1.2 Alternativ B'!E222&gt;30,15*'1.4 Øvrige forutsetninger'!$C$57+15*'1.4 Øvrige forutsetninger'!$C$58+MAXA(0,'1.2 Alternativ B'!E222-30)*'1.4 Øvrige forutsetninger'!$C$59,IF('1.2 Alternativ B'!E222&gt;15,15*'1.4 Øvrige forutsetninger'!$C$57+MAXA(0,'1.2 Alternativ B'!E222-15)*'1.4 Øvrige forutsetninger'!$C$58,'1.2 Alternativ B'!E222*'1.4 Øvrige forutsetninger'!$C$57)))),0)</f>
        <v>0</v>
      </c>
      <c r="E32" s="1">
        <f ca="1">IFERROR(IF('1.2 Alternativ B'!F222&gt;120,15*'1.4 Øvrige forutsetninger'!$C$57+15*'1.4 Øvrige forutsetninger'!$C$58+30*'1.4 Øvrige forutsetninger'!$C$59+60*'1.4 Øvrige forutsetninger'!$C$60+MAXA(0,'1.2 Alternativ B'!F222-120)*'1.4 Øvrige forutsetninger'!$C$61,IF('1.2 Alternativ B'!F222&gt;60,15*'1.4 Øvrige forutsetninger'!$C$57+15*'1.4 Øvrige forutsetninger'!$C$58+30*'1.4 Øvrige forutsetninger'!$C$59+MAXA(0,'1.2 Alternativ B'!F222-60)*'1.4 Øvrige forutsetninger'!$C$60,IF('1.2 Alternativ B'!F222&gt;30,15*'1.4 Øvrige forutsetninger'!$C$57+15*'1.4 Øvrige forutsetninger'!$C$58+MAXA(0,'1.2 Alternativ B'!F222-30)*'1.4 Øvrige forutsetninger'!$C$59,IF('1.2 Alternativ B'!F222&gt;15,15*'1.4 Øvrige forutsetninger'!$C$57+MAXA(0,'1.2 Alternativ B'!F222-15)*'1.4 Øvrige forutsetninger'!$C$58,'1.2 Alternativ B'!F222*'1.4 Øvrige forutsetninger'!$C$57)))),0)</f>
        <v>0</v>
      </c>
      <c r="F32" s="1">
        <f ca="1">IFERROR(IF('1.2 Alternativ B'!G222&gt;120,15*'1.4 Øvrige forutsetninger'!$C$57+15*'1.4 Øvrige forutsetninger'!$C$58+30*'1.4 Øvrige forutsetninger'!$C$59+60*'1.4 Øvrige forutsetninger'!$C$60+MAXA(0,'1.2 Alternativ B'!G222-120)*'1.4 Øvrige forutsetninger'!$C$61,IF('1.2 Alternativ B'!G222&gt;60,15*'1.4 Øvrige forutsetninger'!$C$57+15*'1.4 Øvrige forutsetninger'!$C$58+30*'1.4 Øvrige forutsetninger'!$C$59+MAXA(0,'1.2 Alternativ B'!G222-60)*'1.4 Øvrige forutsetninger'!$C$60,IF('1.2 Alternativ B'!G222&gt;30,15*'1.4 Øvrige forutsetninger'!$C$57+15*'1.4 Øvrige forutsetninger'!$C$58+MAXA(0,'1.2 Alternativ B'!G222-30)*'1.4 Øvrige forutsetninger'!$C$59,IF('1.2 Alternativ B'!G222&gt;15,15*'1.4 Øvrige forutsetninger'!$C$57+MAXA(0,'1.2 Alternativ B'!G222-15)*'1.4 Øvrige forutsetninger'!$C$58,'1.2 Alternativ B'!G222*'1.4 Øvrige forutsetninger'!$C$57)))),0)</f>
        <v>0</v>
      </c>
      <c r="G32" s="1">
        <f ca="1">IFERROR(IF('1.2 Alternativ B'!H222&gt;120,15*'1.4 Øvrige forutsetninger'!$C$57+15*'1.4 Øvrige forutsetninger'!$C$58+30*'1.4 Øvrige forutsetninger'!$C$59+60*'1.4 Øvrige forutsetninger'!$C$60+MAXA(0,'1.2 Alternativ B'!H222-120)*'1.4 Øvrige forutsetninger'!$C$61,IF('1.2 Alternativ B'!H222&gt;60,15*'1.4 Øvrige forutsetninger'!$C$57+15*'1.4 Øvrige forutsetninger'!$C$58+30*'1.4 Øvrige forutsetninger'!$C$59+MAXA(0,'1.2 Alternativ B'!H222-60)*'1.4 Øvrige forutsetninger'!$C$60,IF('1.2 Alternativ B'!H222&gt;30,15*'1.4 Øvrige forutsetninger'!$C$57+15*'1.4 Øvrige forutsetninger'!$C$58+MAXA(0,'1.2 Alternativ B'!H222-30)*'1.4 Øvrige forutsetninger'!$C$59,IF('1.2 Alternativ B'!H222&gt;15,15*'1.4 Øvrige forutsetninger'!$C$57+MAXA(0,'1.2 Alternativ B'!H222-15)*'1.4 Øvrige forutsetninger'!$C$58,'1.2 Alternativ B'!H222*'1.4 Øvrige forutsetninger'!$C$57)))),0)</f>
        <v>0</v>
      </c>
      <c r="H32" s="1">
        <f ca="1">IFERROR(IF('1.2 Alternativ B'!I222&gt;120,15*'1.4 Øvrige forutsetninger'!$C$57+15*'1.4 Øvrige forutsetninger'!$C$58+30*'1.4 Øvrige forutsetninger'!$C$59+60*'1.4 Øvrige forutsetninger'!$C$60+MAXA(0,'1.2 Alternativ B'!I222-120)*'1.4 Øvrige forutsetninger'!$C$61,IF('1.2 Alternativ B'!I222&gt;60,15*'1.4 Øvrige forutsetninger'!$C$57+15*'1.4 Øvrige forutsetninger'!$C$58+30*'1.4 Øvrige forutsetninger'!$C$59+MAXA(0,'1.2 Alternativ B'!I222-60)*'1.4 Øvrige forutsetninger'!$C$60,IF('1.2 Alternativ B'!I222&gt;30,15*'1.4 Øvrige forutsetninger'!$C$57+15*'1.4 Øvrige forutsetninger'!$C$58+MAXA(0,'1.2 Alternativ B'!I222-30)*'1.4 Øvrige forutsetninger'!$C$59,IF('1.2 Alternativ B'!I222&gt;15,15*'1.4 Øvrige forutsetninger'!$C$57+MAXA(0,'1.2 Alternativ B'!I222-15)*'1.4 Øvrige forutsetninger'!$C$58,'1.2 Alternativ B'!I222*'1.4 Øvrige forutsetninger'!$C$57)))),0)</f>
        <v>0</v>
      </c>
      <c r="I32" s="1">
        <f ca="1">IFERROR(IF('1.2 Alternativ B'!J222&gt;120,15*'1.4 Øvrige forutsetninger'!$C$57+15*'1.4 Øvrige forutsetninger'!$C$58+30*'1.4 Øvrige forutsetninger'!$C$59+60*'1.4 Øvrige forutsetninger'!$C$60+MAXA(0,'1.2 Alternativ B'!J222-120)*'1.4 Øvrige forutsetninger'!$C$61,IF('1.2 Alternativ B'!J222&gt;60,15*'1.4 Øvrige forutsetninger'!$C$57+15*'1.4 Øvrige forutsetninger'!$C$58+30*'1.4 Øvrige forutsetninger'!$C$59+MAXA(0,'1.2 Alternativ B'!J222-60)*'1.4 Øvrige forutsetninger'!$C$60,IF('1.2 Alternativ B'!J222&gt;30,15*'1.4 Øvrige forutsetninger'!$C$57+15*'1.4 Øvrige forutsetninger'!$C$58+MAXA(0,'1.2 Alternativ B'!J222-30)*'1.4 Øvrige forutsetninger'!$C$59,IF('1.2 Alternativ B'!J222&gt;15,15*'1.4 Øvrige forutsetninger'!$C$57+MAXA(0,'1.2 Alternativ B'!J222-15)*'1.4 Øvrige forutsetninger'!$C$58,'1.2 Alternativ B'!J222*'1.4 Øvrige forutsetninger'!$C$57)))),0)</f>
        <v>0</v>
      </c>
      <c r="J32" s="1">
        <f ca="1">IFERROR(IF('1.2 Alternativ B'!K222&gt;120,15*'1.4 Øvrige forutsetninger'!$C$57+15*'1.4 Øvrige forutsetninger'!$C$58+30*'1.4 Øvrige forutsetninger'!$C$59+60*'1.4 Øvrige forutsetninger'!$C$60+MAXA(0,'1.2 Alternativ B'!K222-120)*'1.4 Øvrige forutsetninger'!$C$61,IF('1.2 Alternativ B'!K222&gt;60,15*'1.4 Øvrige forutsetninger'!$C$57+15*'1.4 Øvrige forutsetninger'!$C$58+30*'1.4 Øvrige forutsetninger'!$C$59+MAXA(0,'1.2 Alternativ B'!K222-60)*'1.4 Øvrige forutsetninger'!$C$60,IF('1.2 Alternativ B'!K222&gt;30,15*'1.4 Øvrige forutsetninger'!$C$57+15*'1.4 Øvrige forutsetninger'!$C$58+MAXA(0,'1.2 Alternativ B'!K222-30)*'1.4 Øvrige forutsetninger'!$C$59,IF('1.2 Alternativ B'!K222&gt;15,15*'1.4 Øvrige forutsetninger'!$C$57+MAXA(0,'1.2 Alternativ B'!K222-15)*'1.4 Øvrige forutsetninger'!$C$58,'1.2 Alternativ B'!K222*'1.4 Øvrige forutsetninger'!$C$57)))),0)</f>
        <v>0</v>
      </c>
      <c r="K32" s="1">
        <f ca="1">IFERROR(IF('1.2 Alternativ B'!L222&gt;120,15*'1.4 Øvrige forutsetninger'!$C$57+15*'1.4 Øvrige forutsetninger'!$C$58+30*'1.4 Øvrige forutsetninger'!$C$59+60*'1.4 Øvrige forutsetninger'!$C$60+MAXA(0,'1.2 Alternativ B'!L222-120)*'1.4 Øvrige forutsetninger'!$C$61,IF('1.2 Alternativ B'!L222&gt;60,15*'1.4 Øvrige forutsetninger'!$C$57+15*'1.4 Øvrige forutsetninger'!$C$58+30*'1.4 Øvrige forutsetninger'!$C$59+MAXA(0,'1.2 Alternativ B'!L222-60)*'1.4 Øvrige forutsetninger'!$C$60,IF('1.2 Alternativ B'!L222&gt;30,15*'1.4 Øvrige forutsetninger'!$C$57+15*'1.4 Øvrige forutsetninger'!$C$58+MAXA(0,'1.2 Alternativ B'!L222-30)*'1.4 Øvrige forutsetninger'!$C$59,IF('1.2 Alternativ B'!L222&gt;15,15*'1.4 Øvrige forutsetninger'!$C$57+MAXA(0,'1.2 Alternativ B'!L222-15)*'1.4 Øvrige forutsetninger'!$C$58,'1.2 Alternativ B'!L222*'1.4 Øvrige forutsetninger'!$C$57)))),0)</f>
        <v>0</v>
      </c>
      <c r="L32" s="1">
        <f ca="1">IFERROR(IF('1.2 Alternativ B'!M222&gt;120,15*'1.4 Øvrige forutsetninger'!$C$57+15*'1.4 Øvrige forutsetninger'!$C$58+30*'1.4 Øvrige forutsetninger'!$C$59+60*'1.4 Øvrige forutsetninger'!$C$60+MAXA(0,'1.2 Alternativ B'!M222-120)*'1.4 Øvrige forutsetninger'!$C$61,IF('1.2 Alternativ B'!M222&gt;60,15*'1.4 Øvrige forutsetninger'!$C$57+15*'1.4 Øvrige forutsetninger'!$C$58+30*'1.4 Øvrige forutsetninger'!$C$59+MAXA(0,'1.2 Alternativ B'!M222-60)*'1.4 Øvrige forutsetninger'!$C$60,IF('1.2 Alternativ B'!M222&gt;30,15*'1.4 Øvrige forutsetninger'!$C$57+15*'1.4 Øvrige forutsetninger'!$C$58+MAXA(0,'1.2 Alternativ B'!M222-30)*'1.4 Øvrige forutsetninger'!$C$59,IF('1.2 Alternativ B'!M222&gt;15,15*'1.4 Øvrige forutsetninger'!$C$57+MAXA(0,'1.2 Alternativ B'!M222-15)*'1.4 Øvrige forutsetninger'!$C$58,'1.2 Alternativ B'!M222*'1.4 Øvrige forutsetninger'!$C$57)))),0)</f>
        <v>0</v>
      </c>
      <c r="M32" s="1">
        <f ca="1">IFERROR(IF('1.2 Alternativ B'!N222&gt;120,15*'1.4 Øvrige forutsetninger'!$C$57+15*'1.4 Øvrige forutsetninger'!$C$58+30*'1.4 Øvrige forutsetninger'!$C$59+60*'1.4 Øvrige forutsetninger'!$C$60+MAXA(0,'1.2 Alternativ B'!N222-120)*'1.4 Øvrige forutsetninger'!$C$61,IF('1.2 Alternativ B'!N222&gt;60,15*'1.4 Øvrige forutsetninger'!$C$57+15*'1.4 Øvrige forutsetninger'!$C$58+30*'1.4 Øvrige forutsetninger'!$C$59+MAXA(0,'1.2 Alternativ B'!N222-60)*'1.4 Øvrige forutsetninger'!$C$60,IF('1.2 Alternativ B'!N222&gt;30,15*'1.4 Øvrige forutsetninger'!$C$57+15*'1.4 Øvrige forutsetninger'!$C$58+MAXA(0,'1.2 Alternativ B'!N222-30)*'1.4 Øvrige forutsetninger'!$C$59,IF('1.2 Alternativ B'!N222&gt;15,15*'1.4 Øvrige forutsetninger'!$C$57+MAXA(0,'1.2 Alternativ B'!N222-15)*'1.4 Øvrige forutsetninger'!$C$58,'1.2 Alternativ B'!N222*'1.4 Øvrige forutsetninger'!$C$57)))),0)</f>
        <v>0</v>
      </c>
      <c r="N32" s="1">
        <f ca="1">IFERROR(IF('1.2 Alternativ B'!O222&gt;120,15*'1.4 Øvrige forutsetninger'!$C$57+15*'1.4 Øvrige forutsetninger'!$C$58+30*'1.4 Øvrige forutsetninger'!$C$59+60*'1.4 Øvrige forutsetninger'!$C$60+MAXA(0,'1.2 Alternativ B'!O222-120)*'1.4 Øvrige forutsetninger'!$C$61,IF('1.2 Alternativ B'!O222&gt;60,15*'1.4 Øvrige forutsetninger'!$C$57+15*'1.4 Øvrige forutsetninger'!$C$58+30*'1.4 Øvrige forutsetninger'!$C$59+MAXA(0,'1.2 Alternativ B'!O222-60)*'1.4 Øvrige forutsetninger'!$C$60,IF('1.2 Alternativ B'!O222&gt;30,15*'1.4 Øvrige forutsetninger'!$C$57+15*'1.4 Øvrige forutsetninger'!$C$58+MAXA(0,'1.2 Alternativ B'!O222-30)*'1.4 Øvrige forutsetninger'!$C$59,IF('1.2 Alternativ B'!O222&gt;15,15*'1.4 Øvrige forutsetninger'!$C$57+MAXA(0,'1.2 Alternativ B'!O222-15)*'1.4 Øvrige forutsetninger'!$C$58,'1.2 Alternativ B'!O222*'1.4 Øvrige forutsetninger'!$C$57)))),0)</f>
        <v>0</v>
      </c>
      <c r="O32" s="1">
        <f ca="1">IFERROR(IF('1.2 Alternativ B'!P222&gt;120,15*'1.4 Øvrige forutsetninger'!$C$57+15*'1.4 Øvrige forutsetninger'!$C$58+30*'1.4 Øvrige forutsetninger'!$C$59+60*'1.4 Øvrige forutsetninger'!$C$60+MAXA(0,'1.2 Alternativ B'!P222-120)*'1.4 Øvrige forutsetninger'!$C$61,IF('1.2 Alternativ B'!P222&gt;60,15*'1.4 Øvrige forutsetninger'!$C$57+15*'1.4 Øvrige forutsetninger'!$C$58+30*'1.4 Øvrige forutsetninger'!$C$59+MAXA(0,'1.2 Alternativ B'!P222-60)*'1.4 Øvrige forutsetninger'!$C$60,IF('1.2 Alternativ B'!P222&gt;30,15*'1.4 Øvrige forutsetninger'!$C$57+15*'1.4 Øvrige forutsetninger'!$C$58+MAXA(0,'1.2 Alternativ B'!P222-30)*'1.4 Øvrige forutsetninger'!$C$59,IF('1.2 Alternativ B'!P222&gt;15,15*'1.4 Øvrige forutsetninger'!$C$57+MAXA(0,'1.2 Alternativ B'!P222-15)*'1.4 Øvrige forutsetninger'!$C$58,'1.2 Alternativ B'!P222*'1.4 Øvrige forutsetninger'!$C$57)))),0)</f>
        <v>0</v>
      </c>
      <c r="P32" s="1">
        <f ca="1">IFERROR(IF('1.2 Alternativ B'!Q222&gt;120,15*'1.4 Øvrige forutsetninger'!$C$57+15*'1.4 Øvrige forutsetninger'!$C$58+30*'1.4 Øvrige forutsetninger'!$C$59+60*'1.4 Øvrige forutsetninger'!$C$60+MAXA(0,'1.2 Alternativ B'!Q222-120)*'1.4 Øvrige forutsetninger'!$C$61,IF('1.2 Alternativ B'!Q222&gt;60,15*'1.4 Øvrige forutsetninger'!$C$57+15*'1.4 Øvrige forutsetninger'!$C$58+30*'1.4 Øvrige forutsetninger'!$C$59+MAXA(0,'1.2 Alternativ B'!Q222-60)*'1.4 Øvrige forutsetninger'!$C$60,IF('1.2 Alternativ B'!Q222&gt;30,15*'1.4 Øvrige forutsetninger'!$C$57+15*'1.4 Øvrige forutsetninger'!$C$58+MAXA(0,'1.2 Alternativ B'!Q222-30)*'1.4 Øvrige forutsetninger'!$C$59,IF('1.2 Alternativ B'!Q222&gt;15,15*'1.4 Øvrige forutsetninger'!$C$57+MAXA(0,'1.2 Alternativ B'!Q222-15)*'1.4 Øvrige forutsetninger'!$C$58,'1.2 Alternativ B'!Q222*'1.4 Øvrige forutsetninger'!$C$57)))),0)</f>
        <v>0</v>
      </c>
      <c r="Q32" s="1">
        <f ca="1">IFERROR(IF('1.2 Alternativ B'!R222&gt;120,15*'1.4 Øvrige forutsetninger'!$C$57+15*'1.4 Øvrige forutsetninger'!$C$58+30*'1.4 Øvrige forutsetninger'!$C$59+60*'1.4 Øvrige forutsetninger'!$C$60+MAXA(0,'1.2 Alternativ B'!R222-120)*'1.4 Øvrige forutsetninger'!$C$61,IF('1.2 Alternativ B'!R222&gt;60,15*'1.4 Øvrige forutsetninger'!$C$57+15*'1.4 Øvrige forutsetninger'!$C$58+30*'1.4 Øvrige forutsetninger'!$C$59+MAXA(0,'1.2 Alternativ B'!R222-60)*'1.4 Øvrige forutsetninger'!$C$60,IF('1.2 Alternativ B'!R222&gt;30,15*'1.4 Øvrige forutsetninger'!$C$57+15*'1.4 Øvrige forutsetninger'!$C$58+MAXA(0,'1.2 Alternativ B'!R222-30)*'1.4 Øvrige forutsetninger'!$C$59,IF('1.2 Alternativ B'!R222&gt;15,15*'1.4 Øvrige forutsetninger'!$C$57+MAXA(0,'1.2 Alternativ B'!R222-15)*'1.4 Øvrige forutsetninger'!$C$58,'1.2 Alternativ B'!R222*'1.4 Øvrige forutsetninger'!$C$57)))),0)</f>
        <v>0</v>
      </c>
      <c r="R32" s="1">
        <f ca="1">IFERROR(IF('1.2 Alternativ B'!S222&gt;120,15*'1.4 Øvrige forutsetninger'!$C$57+15*'1.4 Øvrige forutsetninger'!$C$58+30*'1.4 Øvrige forutsetninger'!$C$59+60*'1.4 Øvrige forutsetninger'!$C$60+MAXA(0,'1.2 Alternativ B'!S222-120)*'1.4 Øvrige forutsetninger'!$C$61,IF('1.2 Alternativ B'!S222&gt;60,15*'1.4 Øvrige forutsetninger'!$C$57+15*'1.4 Øvrige forutsetninger'!$C$58+30*'1.4 Øvrige forutsetninger'!$C$59+MAXA(0,'1.2 Alternativ B'!S222-60)*'1.4 Øvrige forutsetninger'!$C$60,IF('1.2 Alternativ B'!S222&gt;30,15*'1.4 Øvrige forutsetninger'!$C$57+15*'1.4 Øvrige forutsetninger'!$C$58+MAXA(0,'1.2 Alternativ B'!S222-30)*'1.4 Øvrige forutsetninger'!$C$59,IF('1.2 Alternativ B'!S222&gt;15,15*'1.4 Øvrige forutsetninger'!$C$57+MAXA(0,'1.2 Alternativ B'!S222-15)*'1.4 Øvrige forutsetninger'!$C$58,'1.2 Alternativ B'!S222*'1.4 Øvrige forutsetninger'!$C$57)))),0)</f>
        <v>0</v>
      </c>
      <c r="S32" s="1">
        <f ca="1">IFERROR(IF('1.2 Alternativ B'!T222&gt;120,15*'1.4 Øvrige forutsetninger'!$C$57+15*'1.4 Øvrige forutsetninger'!$C$58+30*'1.4 Øvrige forutsetninger'!$C$59+60*'1.4 Øvrige forutsetninger'!$C$60+MAXA(0,'1.2 Alternativ B'!T222-120)*'1.4 Øvrige forutsetninger'!$C$61,IF('1.2 Alternativ B'!T222&gt;60,15*'1.4 Øvrige forutsetninger'!$C$57+15*'1.4 Øvrige forutsetninger'!$C$58+30*'1.4 Øvrige forutsetninger'!$C$59+MAXA(0,'1.2 Alternativ B'!T222-60)*'1.4 Øvrige forutsetninger'!$C$60,IF('1.2 Alternativ B'!T222&gt;30,15*'1.4 Øvrige forutsetninger'!$C$57+15*'1.4 Øvrige forutsetninger'!$C$58+MAXA(0,'1.2 Alternativ B'!T222-30)*'1.4 Øvrige forutsetninger'!$C$59,IF('1.2 Alternativ B'!T222&gt;15,15*'1.4 Øvrige forutsetninger'!$C$57+MAXA(0,'1.2 Alternativ B'!T222-15)*'1.4 Øvrige forutsetninger'!$C$58,'1.2 Alternativ B'!T222*'1.4 Øvrige forutsetninger'!$C$57)))),0)</f>
        <v>0</v>
      </c>
      <c r="T32" s="1">
        <f ca="1">IFERROR(IF('1.2 Alternativ B'!U222&gt;120,15*'1.4 Øvrige forutsetninger'!$C$57+15*'1.4 Øvrige forutsetninger'!$C$58+30*'1.4 Øvrige forutsetninger'!$C$59+60*'1.4 Øvrige forutsetninger'!$C$60+MAXA(0,'1.2 Alternativ B'!U222-120)*'1.4 Øvrige forutsetninger'!$C$61,IF('1.2 Alternativ B'!U222&gt;60,15*'1.4 Øvrige forutsetninger'!$C$57+15*'1.4 Øvrige forutsetninger'!$C$58+30*'1.4 Øvrige forutsetninger'!$C$59+MAXA(0,'1.2 Alternativ B'!U222-60)*'1.4 Øvrige forutsetninger'!$C$60,IF('1.2 Alternativ B'!U222&gt;30,15*'1.4 Øvrige forutsetninger'!$C$57+15*'1.4 Øvrige forutsetninger'!$C$58+MAXA(0,'1.2 Alternativ B'!U222-30)*'1.4 Øvrige forutsetninger'!$C$59,IF('1.2 Alternativ B'!U222&gt;15,15*'1.4 Øvrige forutsetninger'!$C$57+MAXA(0,'1.2 Alternativ B'!U222-15)*'1.4 Øvrige forutsetninger'!$C$58,'1.2 Alternativ B'!U222*'1.4 Øvrige forutsetninger'!$C$57)))),0)</f>
        <v>0</v>
      </c>
      <c r="U32" s="1">
        <f ca="1">IFERROR(IF('1.2 Alternativ B'!V222&gt;120,15*'1.4 Øvrige forutsetninger'!$C$57+15*'1.4 Øvrige forutsetninger'!$C$58+30*'1.4 Øvrige forutsetninger'!$C$59+60*'1.4 Øvrige forutsetninger'!$C$60+MAXA(0,'1.2 Alternativ B'!V222-120)*'1.4 Øvrige forutsetninger'!$C$61,IF('1.2 Alternativ B'!V222&gt;60,15*'1.4 Øvrige forutsetninger'!$C$57+15*'1.4 Øvrige forutsetninger'!$C$58+30*'1.4 Øvrige forutsetninger'!$C$59+MAXA(0,'1.2 Alternativ B'!V222-60)*'1.4 Øvrige forutsetninger'!$C$60,IF('1.2 Alternativ B'!V222&gt;30,15*'1.4 Øvrige forutsetninger'!$C$57+15*'1.4 Øvrige forutsetninger'!$C$58+MAXA(0,'1.2 Alternativ B'!V222-30)*'1.4 Øvrige forutsetninger'!$C$59,IF('1.2 Alternativ B'!V222&gt;15,15*'1.4 Øvrige forutsetninger'!$C$57+MAXA(0,'1.2 Alternativ B'!V222-15)*'1.4 Øvrige forutsetninger'!$C$58,'1.2 Alternativ B'!V222*'1.4 Øvrige forutsetninger'!$C$57)))),0)</f>
        <v>0</v>
      </c>
      <c r="V32" s="1">
        <f ca="1">IFERROR(IF('1.2 Alternativ B'!W222&gt;120,15*'1.4 Øvrige forutsetninger'!$C$57+15*'1.4 Øvrige forutsetninger'!$C$58+30*'1.4 Øvrige forutsetninger'!$C$59+60*'1.4 Øvrige forutsetninger'!$C$60+MAXA(0,'1.2 Alternativ B'!W222-120)*'1.4 Øvrige forutsetninger'!$C$61,IF('1.2 Alternativ B'!W222&gt;60,15*'1.4 Øvrige forutsetninger'!$C$57+15*'1.4 Øvrige forutsetninger'!$C$58+30*'1.4 Øvrige forutsetninger'!$C$59+MAXA(0,'1.2 Alternativ B'!W222-60)*'1.4 Øvrige forutsetninger'!$C$60,IF('1.2 Alternativ B'!W222&gt;30,15*'1.4 Øvrige forutsetninger'!$C$57+15*'1.4 Øvrige forutsetninger'!$C$58+MAXA(0,'1.2 Alternativ B'!W222-30)*'1.4 Øvrige forutsetninger'!$C$59,IF('1.2 Alternativ B'!W222&gt;15,15*'1.4 Øvrige forutsetninger'!$C$57+MAXA(0,'1.2 Alternativ B'!W222-15)*'1.4 Øvrige forutsetninger'!$C$58,'1.2 Alternativ B'!W222*'1.4 Øvrige forutsetninger'!$C$57)))),0)</f>
        <v>0</v>
      </c>
      <c r="W32" s="1">
        <f ca="1">IFERROR(IF('1.2 Alternativ B'!X222&gt;120,15*'1.4 Øvrige forutsetninger'!$C$57+15*'1.4 Øvrige forutsetninger'!$C$58+30*'1.4 Øvrige forutsetninger'!$C$59+60*'1.4 Øvrige forutsetninger'!$C$60+MAXA(0,'1.2 Alternativ B'!X222-120)*'1.4 Øvrige forutsetninger'!$C$61,IF('1.2 Alternativ B'!X222&gt;60,15*'1.4 Øvrige forutsetninger'!$C$57+15*'1.4 Øvrige forutsetninger'!$C$58+30*'1.4 Øvrige forutsetninger'!$C$59+MAXA(0,'1.2 Alternativ B'!X222-60)*'1.4 Øvrige forutsetninger'!$C$60,IF('1.2 Alternativ B'!X222&gt;30,15*'1.4 Øvrige forutsetninger'!$C$57+15*'1.4 Øvrige forutsetninger'!$C$58+MAXA(0,'1.2 Alternativ B'!X222-30)*'1.4 Øvrige forutsetninger'!$C$59,IF('1.2 Alternativ B'!X222&gt;15,15*'1.4 Øvrige forutsetninger'!$C$57+MAXA(0,'1.2 Alternativ B'!X222-15)*'1.4 Øvrige forutsetninger'!$C$58,'1.2 Alternativ B'!X222*'1.4 Øvrige forutsetninger'!$C$57)))),0)</f>
        <v>0</v>
      </c>
      <c r="X32" s="1">
        <f ca="1">IFERROR(IF('1.2 Alternativ B'!Y222&gt;120,15*'1.4 Øvrige forutsetninger'!$C$57+15*'1.4 Øvrige forutsetninger'!$C$58+30*'1.4 Øvrige forutsetninger'!$C$59+60*'1.4 Øvrige forutsetninger'!$C$60+MAXA(0,'1.2 Alternativ B'!Y222-120)*'1.4 Øvrige forutsetninger'!$C$61,IF('1.2 Alternativ B'!Y222&gt;60,15*'1.4 Øvrige forutsetninger'!$C$57+15*'1.4 Øvrige forutsetninger'!$C$58+30*'1.4 Øvrige forutsetninger'!$C$59+MAXA(0,'1.2 Alternativ B'!Y222-60)*'1.4 Øvrige forutsetninger'!$C$60,IF('1.2 Alternativ B'!Y222&gt;30,15*'1.4 Øvrige forutsetninger'!$C$57+15*'1.4 Øvrige forutsetninger'!$C$58+MAXA(0,'1.2 Alternativ B'!Y222-30)*'1.4 Øvrige forutsetninger'!$C$59,IF('1.2 Alternativ B'!Y222&gt;15,15*'1.4 Øvrige forutsetninger'!$C$57+MAXA(0,'1.2 Alternativ B'!Y222-15)*'1.4 Øvrige forutsetninger'!$C$58,'1.2 Alternativ B'!Y222*'1.4 Øvrige forutsetninger'!$C$57)))),0)</f>
        <v>0</v>
      </c>
      <c r="Y32" s="1">
        <f ca="1">IFERROR(IF('1.2 Alternativ B'!Z222&gt;120,15*'1.4 Øvrige forutsetninger'!$C$57+15*'1.4 Øvrige forutsetninger'!$C$58+30*'1.4 Øvrige forutsetninger'!$C$59+60*'1.4 Øvrige forutsetninger'!$C$60+MAXA(0,'1.2 Alternativ B'!Z222-120)*'1.4 Øvrige forutsetninger'!$C$61,IF('1.2 Alternativ B'!Z222&gt;60,15*'1.4 Øvrige forutsetninger'!$C$57+15*'1.4 Øvrige forutsetninger'!$C$58+30*'1.4 Øvrige forutsetninger'!$C$59+MAXA(0,'1.2 Alternativ B'!Z222-60)*'1.4 Øvrige forutsetninger'!$C$60,IF('1.2 Alternativ B'!Z222&gt;30,15*'1.4 Øvrige forutsetninger'!$C$57+15*'1.4 Øvrige forutsetninger'!$C$58+MAXA(0,'1.2 Alternativ B'!Z222-30)*'1.4 Øvrige forutsetninger'!$C$59,IF('1.2 Alternativ B'!Z222&gt;15,15*'1.4 Øvrige forutsetninger'!$C$57+MAXA(0,'1.2 Alternativ B'!Z222-15)*'1.4 Øvrige forutsetninger'!$C$58,'1.2 Alternativ B'!Z222*'1.4 Øvrige forutsetninger'!$C$57)))),0)</f>
        <v>0</v>
      </c>
      <c r="Z32" s="1">
        <f ca="1">IFERROR(IF('1.2 Alternativ B'!AA222&gt;120,15*'1.4 Øvrige forutsetninger'!$C$57+15*'1.4 Øvrige forutsetninger'!$C$58+30*'1.4 Øvrige forutsetninger'!$C$59+60*'1.4 Øvrige forutsetninger'!$C$60+MAXA(0,'1.2 Alternativ B'!AA222-120)*'1.4 Øvrige forutsetninger'!$C$61,IF('1.2 Alternativ B'!AA222&gt;60,15*'1.4 Øvrige forutsetninger'!$C$57+15*'1.4 Øvrige forutsetninger'!$C$58+30*'1.4 Øvrige forutsetninger'!$C$59+MAXA(0,'1.2 Alternativ B'!AA222-60)*'1.4 Øvrige forutsetninger'!$C$60,IF('1.2 Alternativ B'!AA222&gt;30,15*'1.4 Øvrige forutsetninger'!$C$57+15*'1.4 Øvrige forutsetninger'!$C$58+MAXA(0,'1.2 Alternativ B'!AA222-30)*'1.4 Øvrige forutsetninger'!$C$59,IF('1.2 Alternativ B'!AA222&gt;15,15*'1.4 Øvrige forutsetninger'!$C$57+MAXA(0,'1.2 Alternativ B'!AA222-15)*'1.4 Øvrige forutsetninger'!$C$58,'1.2 Alternativ B'!AA222*'1.4 Øvrige forutsetninger'!$C$57)))),0)</f>
        <v>0</v>
      </c>
      <c r="AA32" s="1">
        <f ca="1">IFERROR(IF('1.2 Alternativ B'!AB222&gt;120,15*'1.4 Øvrige forutsetninger'!$C$57+15*'1.4 Øvrige forutsetninger'!$C$58+30*'1.4 Øvrige forutsetninger'!$C$59+60*'1.4 Øvrige forutsetninger'!$C$60+MAXA(0,'1.2 Alternativ B'!AB222-120)*'1.4 Øvrige forutsetninger'!$C$61,IF('1.2 Alternativ B'!AB222&gt;60,15*'1.4 Øvrige forutsetninger'!$C$57+15*'1.4 Øvrige forutsetninger'!$C$58+30*'1.4 Øvrige forutsetninger'!$C$59+MAXA(0,'1.2 Alternativ B'!AB222-60)*'1.4 Øvrige forutsetninger'!$C$60,IF('1.2 Alternativ B'!AB222&gt;30,15*'1.4 Øvrige forutsetninger'!$C$57+15*'1.4 Øvrige forutsetninger'!$C$58+MAXA(0,'1.2 Alternativ B'!AB222-30)*'1.4 Øvrige forutsetninger'!$C$59,IF('1.2 Alternativ B'!AB222&gt;15,15*'1.4 Øvrige forutsetninger'!$C$57+MAXA(0,'1.2 Alternativ B'!AB222-15)*'1.4 Øvrige forutsetninger'!$C$58,'1.2 Alternativ B'!AB222*'1.4 Øvrige forutsetninger'!$C$57)))),0)</f>
        <v>0</v>
      </c>
      <c r="AB32" s="1">
        <f ca="1">IFERROR(IF('1.2 Alternativ B'!AC222&gt;120,15*'1.4 Øvrige forutsetninger'!$C$57+15*'1.4 Øvrige forutsetninger'!$C$58+30*'1.4 Øvrige forutsetninger'!$C$59+60*'1.4 Øvrige forutsetninger'!$C$60+MAXA(0,'1.2 Alternativ B'!AC222-120)*'1.4 Øvrige forutsetninger'!$C$61,IF('1.2 Alternativ B'!AC222&gt;60,15*'1.4 Øvrige forutsetninger'!$C$57+15*'1.4 Øvrige forutsetninger'!$C$58+30*'1.4 Øvrige forutsetninger'!$C$59+MAXA(0,'1.2 Alternativ B'!AC222-60)*'1.4 Øvrige forutsetninger'!$C$60,IF('1.2 Alternativ B'!AC222&gt;30,15*'1.4 Øvrige forutsetninger'!$C$57+15*'1.4 Øvrige forutsetninger'!$C$58+MAXA(0,'1.2 Alternativ B'!AC222-30)*'1.4 Øvrige forutsetninger'!$C$59,IF('1.2 Alternativ B'!AC222&gt;15,15*'1.4 Øvrige forutsetninger'!$C$57+MAXA(0,'1.2 Alternativ B'!AC222-15)*'1.4 Øvrige forutsetninger'!$C$58,'1.2 Alternativ B'!AC222*'1.4 Øvrige forutsetninger'!$C$57)))),0)</f>
        <v>0</v>
      </c>
      <c r="AC32" s="1">
        <f ca="1">IFERROR(IF('1.2 Alternativ B'!AD222&gt;120,15*'1.4 Øvrige forutsetninger'!$C$57+15*'1.4 Øvrige forutsetninger'!$C$58+30*'1.4 Øvrige forutsetninger'!$C$59+60*'1.4 Øvrige forutsetninger'!$C$60+MAXA(0,'1.2 Alternativ B'!AD222-120)*'1.4 Øvrige forutsetninger'!$C$61,IF('1.2 Alternativ B'!AD222&gt;60,15*'1.4 Øvrige forutsetninger'!$C$57+15*'1.4 Øvrige forutsetninger'!$C$58+30*'1.4 Øvrige forutsetninger'!$C$59+MAXA(0,'1.2 Alternativ B'!AD222-60)*'1.4 Øvrige forutsetninger'!$C$60,IF('1.2 Alternativ B'!AD222&gt;30,15*'1.4 Øvrige forutsetninger'!$C$57+15*'1.4 Øvrige forutsetninger'!$C$58+MAXA(0,'1.2 Alternativ B'!AD222-30)*'1.4 Øvrige forutsetninger'!$C$59,IF('1.2 Alternativ B'!AD222&gt;15,15*'1.4 Øvrige forutsetninger'!$C$57+MAXA(0,'1.2 Alternativ B'!AD222-15)*'1.4 Øvrige forutsetninger'!$C$58,'1.2 Alternativ B'!AD222*'1.4 Øvrige forutsetninger'!$C$57)))),0)</f>
        <v>0</v>
      </c>
      <c r="AD32" s="1">
        <f ca="1">IFERROR(IF('1.2 Alternativ B'!AE222&gt;120,15*'1.4 Øvrige forutsetninger'!$C$57+15*'1.4 Øvrige forutsetninger'!$C$58+30*'1.4 Øvrige forutsetninger'!$C$59+60*'1.4 Øvrige forutsetninger'!$C$60+MAXA(0,'1.2 Alternativ B'!AE222-120)*'1.4 Øvrige forutsetninger'!$C$61,IF('1.2 Alternativ B'!AE222&gt;60,15*'1.4 Øvrige forutsetninger'!$C$57+15*'1.4 Øvrige forutsetninger'!$C$58+30*'1.4 Øvrige forutsetninger'!$C$59+MAXA(0,'1.2 Alternativ B'!AE222-60)*'1.4 Øvrige forutsetninger'!$C$60,IF('1.2 Alternativ B'!AE222&gt;30,15*'1.4 Øvrige forutsetninger'!$C$57+15*'1.4 Øvrige forutsetninger'!$C$58+MAXA(0,'1.2 Alternativ B'!AE222-30)*'1.4 Øvrige forutsetninger'!$C$59,IF('1.2 Alternativ B'!AE222&gt;15,15*'1.4 Øvrige forutsetninger'!$C$57+MAXA(0,'1.2 Alternativ B'!AE222-15)*'1.4 Øvrige forutsetninger'!$C$58,'1.2 Alternativ B'!AE222*'1.4 Øvrige forutsetninger'!$C$57)))),0)</f>
        <v>0</v>
      </c>
      <c r="AE32" s="1">
        <f ca="1">IFERROR(IF('1.2 Alternativ B'!AF222&gt;120,15*'1.4 Øvrige forutsetninger'!$C$57+15*'1.4 Øvrige forutsetninger'!$C$58+30*'1.4 Øvrige forutsetninger'!$C$59+60*'1.4 Øvrige forutsetninger'!$C$60+MAXA(0,'1.2 Alternativ B'!AF222-120)*'1.4 Øvrige forutsetninger'!$C$61,IF('1.2 Alternativ B'!AF222&gt;60,15*'1.4 Øvrige forutsetninger'!$C$57+15*'1.4 Øvrige forutsetninger'!$C$58+30*'1.4 Øvrige forutsetninger'!$C$59+MAXA(0,'1.2 Alternativ B'!AF222-60)*'1.4 Øvrige forutsetninger'!$C$60,IF('1.2 Alternativ B'!AF222&gt;30,15*'1.4 Øvrige forutsetninger'!$C$57+15*'1.4 Øvrige forutsetninger'!$C$58+MAXA(0,'1.2 Alternativ B'!AF222-30)*'1.4 Øvrige forutsetninger'!$C$59,IF('1.2 Alternativ B'!AF222&gt;15,15*'1.4 Øvrige forutsetninger'!$C$57+MAXA(0,'1.2 Alternativ B'!AF222-15)*'1.4 Øvrige forutsetninger'!$C$58,'1.2 Alternativ B'!AF222*'1.4 Øvrige forutsetninger'!$C$57)))),0)</f>
        <v>0</v>
      </c>
      <c r="AF32" s="1">
        <f ca="1">IFERROR(IF('1.2 Alternativ B'!AG222&gt;120,15*'1.4 Øvrige forutsetninger'!$C$57+15*'1.4 Øvrige forutsetninger'!$C$58+30*'1.4 Øvrige forutsetninger'!$C$59+60*'1.4 Øvrige forutsetninger'!$C$60+MAXA(0,'1.2 Alternativ B'!AG222-120)*'1.4 Øvrige forutsetninger'!$C$61,IF('1.2 Alternativ B'!AG222&gt;60,15*'1.4 Øvrige forutsetninger'!$C$57+15*'1.4 Øvrige forutsetninger'!$C$58+30*'1.4 Øvrige forutsetninger'!$C$59+MAXA(0,'1.2 Alternativ B'!AG222-60)*'1.4 Øvrige forutsetninger'!$C$60,IF('1.2 Alternativ B'!AG222&gt;30,15*'1.4 Øvrige forutsetninger'!$C$57+15*'1.4 Øvrige forutsetninger'!$C$58+MAXA(0,'1.2 Alternativ B'!AG222-30)*'1.4 Øvrige forutsetninger'!$C$59,IF('1.2 Alternativ B'!AG222&gt;15,15*'1.4 Øvrige forutsetninger'!$C$57+MAXA(0,'1.2 Alternativ B'!AG222-15)*'1.4 Øvrige forutsetninger'!$C$58,'1.2 Alternativ B'!AG222*'1.4 Øvrige forutsetninger'!$C$57)))),0)</f>
        <v>0</v>
      </c>
    </row>
    <row r="33" spans="2:32" x14ac:dyDescent="0.2">
      <c r="B33" s="1" t="str">
        <f ca="1">IF(OFFSET('1.2 Alternativ B'!$E$19,0,ROW()-ROW($B$12))&gt;0,OFFSET('1.2 Alternativ B'!$E$19,0,ROW()-ROW($B$12)),"")</f>
        <v/>
      </c>
      <c r="C33" s="1">
        <f ca="1">IFERROR(IF('1.2 Alternativ B'!D223&gt;120,15*'1.4 Øvrige forutsetninger'!$C$57+15*'1.4 Øvrige forutsetninger'!$C$58+30*'1.4 Øvrige forutsetninger'!$C$59+60*'1.4 Øvrige forutsetninger'!$C$60+MAXA(0,'1.2 Alternativ B'!D223-120)*'1.4 Øvrige forutsetninger'!$C$61,IF('1.2 Alternativ B'!D223&gt;60,15*'1.4 Øvrige forutsetninger'!$C$57+15*'1.4 Øvrige forutsetninger'!$C$58+30*'1.4 Øvrige forutsetninger'!$C$59+MAXA(0,'1.2 Alternativ B'!D223-60)*'1.4 Øvrige forutsetninger'!$C$60,IF('1.2 Alternativ B'!D223&gt;30,15*'1.4 Øvrige forutsetninger'!$C$57+15*'1.4 Øvrige forutsetninger'!$C$58+MAXA(0,'1.2 Alternativ B'!D223-30)*'1.4 Øvrige forutsetninger'!$C$59,IF('1.2 Alternativ B'!D223&gt;15,15*'1.4 Øvrige forutsetninger'!$C$57+MAXA(0,'1.2 Alternativ B'!D223-15)*'1.4 Øvrige forutsetninger'!$C$58,'1.2 Alternativ B'!D223*'1.4 Øvrige forutsetninger'!$C$57)))),0)</f>
        <v>0</v>
      </c>
      <c r="D33" s="1">
        <f ca="1">IFERROR(IF('1.2 Alternativ B'!E223&gt;120,15*'1.4 Øvrige forutsetninger'!$C$57+15*'1.4 Øvrige forutsetninger'!$C$58+30*'1.4 Øvrige forutsetninger'!$C$59+60*'1.4 Øvrige forutsetninger'!$C$60+MAXA(0,'1.2 Alternativ B'!E223-120)*'1.4 Øvrige forutsetninger'!$C$61,IF('1.2 Alternativ B'!E223&gt;60,15*'1.4 Øvrige forutsetninger'!$C$57+15*'1.4 Øvrige forutsetninger'!$C$58+30*'1.4 Øvrige forutsetninger'!$C$59+MAXA(0,'1.2 Alternativ B'!E223-60)*'1.4 Øvrige forutsetninger'!$C$60,IF('1.2 Alternativ B'!E223&gt;30,15*'1.4 Øvrige forutsetninger'!$C$57+15*'1.4 Øvrige forutsetninger'!$C$58+MAXA(0,'1.2 Alternativ B'!E223-30)*'1.4 Øvrige forutsetninger'!$C$59,IF('1.2 Alternativ B'!E223&gt;15,15*'1.4 Øvrige forutsetninger'!$C$57+MAXA(0,'1.2 Alternativ B'!E223-15)*'1.4 Øvrige forutsetninger'!$C$58,'1.2 Alternativ B'!E223*'1.4 Øvrige forutsetninger'!$C$57)))),0)</f>
        <v>0</v>
      </c>
      <c r="E33" s="1">
        <f ca="1">IFERROR(IF('1.2 Alternativ B'!F223&gt;120,15*'1.4 Øvrige forutsetninger'!$C$57+15*'1.4 Øvrige forutsetninger'!$C$58+30*'1.4 Øvrige forutsetninger'!$C$59+60*'1.4 Øvrige forutsetninger'!$C$60+MAXA(0,'1.2 Alternativ B'!F223-120)*'1.4 Øvrige forutsetninger'!$C$61,IF('1.2 Alternativ B'!F223&gt;60,15*'1.4 Øvrige forutsetninger'!$C$57+15*'1.4 Øvrige forutsetninger'!$C$58+30*'1.4 Øvrige forutsetninger'!$C$59+MAXA(0,'1.2 Alternativ B'!F223-60)*'1.4 Øvrige forutsetninger'!$C$60,IF('1.2 Alternativ B'!F223&gt;30,15*'1.4 Øvrige forutsetninger'!$C$57+15*'1.4 Øvrige forutsetninger'!$C$58+MAXA(0,'1.2 Alternativ B'!F223-30)*'1.4 Øvrige forutsetninger'!$C$59,IF('1.2 Alternativ B'!F223&gt;15,15*'1.4 Øvrige forutsetninger'!$C$57+MAXA(0,'1.2 Alternativ B'!F223-15)*'1.4 Øvrige forutsetninger'!$C$58,'1.2 Alternativ B'!F223*'1.4 Øvrige forutsetninger'!$C$57)))),0)</f>
        <v>0</v>
      </c>
      <c r="F33" s="1">
        <f ca="1">IFERROR(IF('1.2 Alternativ B'!G223&gt;120,15*'1.4 Øvrige forutsetninger'!$C$57+15*'1.4 Øvrige forutsetninger'!$C$58+30*'1.4 Øvrige forutsetninger'!$C$59+60*'1.4 Øvrige forutsetninger'!$C$60+MAXA(0,'1.2 Alternativ B'!G223-120)*'1.4 Øvrige forutsetninger'!$C$61,IF('1.2 Alternativ B'!G223&gt;60,15*'1.4 Øvrige forutsetninger'!$C$57+15*'1.4 Øvrige forutsetninger'!$C$58+30*'1.4 Øvrige forutsetninger'!$C$59+MAXA(0,'1.2 Alternativ B'!G223-60)*'1.4 Øvrige forutsetninger'!$C$60,IF('1.2 Alternativ B'!G223&gt;30,15*'1.4 Øvrige forutsetninger'!$C$57+15*'1.4 Øvrige forutsetninger'!$C$58+MAXA(0,'1.2 Alternativ B'!G223-30)*'1.4 Øvrige forutsetninger'!$C$59,IF('1.2 Alternativ B'!G223&gt;15,15*'1.4 Øvrige forutsetninger'!$C$57+MAXA(0,'1.2 Alternativ B'!G223-15)*'1.4 Øvrige forutsetninger'!$C$58,'1.2 Alternativ B'!G223*'1.4 Øvrige forutsetninger'!$C$57)))),0)</f>
        <v>0</v>
      </c>
      <c r="G33" s="1">
        <f ca="1">IFERROR(IF('1.2 Alternativ B'!H223&gt;120,15*'1.4 Øvrige forutsetninger'!$C$57+15*'1.4 Øvrige forutsetninger'!$C$58+30*'1.4 Øvrige forutsetninger'!$C$59+60*'1.4 Øvrige forutsetninger'!$C$60+MAXA(0,'1.2 Alternativ B'!H223-120)*'1.4 Øvrige forutsetninger'!$C$61,IF('1.2 Alternativ B'!H223&gt;60,15*'1.4 Øvrige forutsetninger'!$C$57+15*'1.4 Øvrige forutsetninger'!$C$58+30*'1.4 Øvrige forutsetninger'!$C$59+MAXA(0,'1.2 Alternativ B'!H223-60)*'1.4 Øvrige forutsetninger'!$C$60,IF('1.2 Alternativ B'!H223&gt;30,15*'1.4 Øvrige forutsetninger'!$C$57+15*'1.4 Øvrige forutsetninger'!$C$58+MAXA(0,'1.2 Alternativ B'!H223-30)*'1.4 Øvrige forutsetninger'!$C$59,IF('1.2 Alternativ B'!H223&gt;15,15*'1.4 Øvrige forutsetninger'!$C$57+MAXA(0,'1.2 Alternativ B'!H223-15)*'1.4 Øvrige forutsetninger'!$C$58,'1.2 Alternativ B'!H223*'1.4 Øvrige forutsetninger'!$C$57)))),0)</f>
        <v>0</v>
      </c>
      <c r="H33" s="1">
        <f ca="1">IFERROR(IF('1.2 Alternativ B'!I223&gt;120,15*'1.4 Øvrige forutsetninger'!$C$57+15*'1.4 Øvrige forutsetninger'!$C$58+30*'1.4 Øvrige forutsetninger'!$C$59+60*'1.4 Øvrige forutsetninger'!$C$60+MAXA(0,'1.2 Alternativ B'!I223-120)*'1.4 Øvrige forutsetninger'!$C$61,IF('1.2 Alternativ B'!I223&gt;60,15*'1.4 Øvrige forutsetninger'!$C$57+15*'1.4 Øvrige forutsetninger'!$C$58+30*'1.4 Øvrige forutsetninger'!$C$59+MAXA(0,'1.2 Alternativ B'!I223-60)*'1.4 Øvrige forutsetninger'!$C$60,IF('1.2 Alternativ B'!I223&gt;30,15*'1.4 Øvrige forutsetninger'!$C$57+15*'1.4 Øvrige forutsetninger'!$C$58+MAXA(0,'1.2 Alternativ B'!I223-30)*'1.4 Øvrige forutsetninger'!$C$59,IF('1.2 Alternativ B'!I223&gt;15,15*'1.4 Øvrige forutsetninger'!$C$57+MAXA(0,'1.2 Alternativ B'!I223-15)*'1.4 Øvrige forutsetninger'!$C$58,'1.2 Alternativ B'!I223*'1.4 Øvrige forutsetninger'!$C$57)))),0)</f>
        <v>0</v>
      </c>
      <c r="I33" s="1">
        <f ca="1">IFERROR(IF('1.2 Alternativ B'!J223&gt;120,15*'1.4 Øvrige forutsetninger'!$C$57+15*'1.4 Øvrige forutsetninger'!$C$58+30*'1.4 Øvrige forutsetninger'!$C$59+60*'1.4 Øvrige forutsetninger'!$C$60+MAXA(0,'1.2 Alternativ B'!J223-120)*'1.4 Øvrige forutsetninger'!$C$61,IF('1.2 Alternativ B'!J223&gt;60,15*'1.4 Øvrige forutsetninger'!$C$57+15*'1.4 Øvrige forutsetninger'!$C$58+30*'1.4 Øvrige forutsetninger'!$C$59+MAXA(0,'1.2 Alternativ B'!J223-60)*'1.4 Øvrige forutsetninger'!$C$60,IF('1.2 Alternativ B'!J223&gt;30,15*'1.4 Øvrige forutsetninger'!$C$57+15*'1.4 Øvrige forutsetninger'!$C$58+MAXA(0,'1.2 Alternativ B'!J223-30)*'1.4 Øvrige forutsetninger'!$C$59,IF('1.2 Alternativ B'!J223&gt;15,15*'1.4 Øvrige forutsetninger'!$C$57+MAXA(0,'1.2 Alternativ B'!J223-15)*'1.4 Øvrige forutsetninger'!$C$58,'1.2 Alternativ B'!J223*'1.4 Øvrige forutsetninger'!$C$57)))),0)</f>
        <v>0</v>
      </c>
      <c r="J33" s="1">
        <f ca="1">IFERROR(IF('1.2 Alternativ B'!K223&gt;120,15*'1.4 Øvrige forutsetninger'!$C$57+15*'1.4 Øvrige forutsetninger'!$C$58+30*'1.4 Øvrige forutsetninger'!$C$59+60*'1.4 Øvrige forutsetninger'!$C$60+MAXA(0,'1.2 Alternativ B'!K223-120)*'1.4 Øvrige forutsetninger'!$C$61,IF('1.2 Alternativ B'!K223&gt;60,15*'1.4 Øvrige forutsetninger'!$C$57+15*'1.4 Øvrige forutsetninger'!$C$58+30*'1.4 Øvrige forutsetninger'!$C$59+MAXA(0,'1.2 Alternativ B'!K223-60)*'1.4 Øvrige forutsetninger'!$C$60,IF('1.2 Alternativ B'!K223&gt;30,15*'1.4 Øvrige forutsetninger'!$C$57+15*'1.4 Øvrige forutsetninger'!$C$58+MAXA(0,'1.2 Alternativ B'!K223-30)*'1.4 Øvrige forutsetninger'!$C$59,IF('1.2 Alternativ B'!K223&gt;15,15*'1.4 Øvrige forutsetninger'!$C$57+MAXA(0,'1.2 Alternativ B'!K223-15)*'1.4 Øvrige forutsetninger'!$C$58,'1.2 Alternativ B'!K223*'1.4 Øvrige forutsetninger'!$C$57)))),0)</f>
        <v>0</v>
      </c>
      <c r="K33" s="1">
        <f ca="1">IFERROR(IF('1.2 Alternativ B'!L223&gt;120,15*'1.4 Øvrige forutsetninger'!$C$57+15*'1.4 Øvrige forutsetninger'!$C$58+30*'1.4 Øvrige forutsetninger'!$C$59+60*'1.4 Øvrige forutsetninger'!$C$60+MAXA(0,'1.2 Alternativ B'!L223-120)*'1.4 Øvrige forutsetninger'!$C$61,IF('1.2 Alternativ B'!L223&gt;60,15*'1.4 Øvrige forutsetninger'!$C$57+15*'1.4 Øvrige forutsetninger'!$C$58+30*'1.4 Øvrige forutsetninger'!$C$59+MAXA(0,'1.2 Alternativ B'!L223-60)*'1.4 Øvrige forutsetninger'!$C$60,IF('1.2 Alternativ B'!L223&gt;30,15*'1.4 Øvrige forutsetninger'!$C$57+15*'1.4 Øvrige forutsetninger'!$C$58+MAXA(0,'1.2 Alternativ B'!L223-30)*'1.4 Øvrige forutsetninger'!$C$59,IF('1.2 Alternativ B'!L223&gt;15,15*'1.4 Øvrige forutsetninger'!$C$57+MAXA(0,'1.2 Alternativ B'!L223-15)*'1.4 Øvrige forutsetninger'!$C$58,'1.2 Alternativ B'!L223*'1.4 Øvrige forutsetninger'!$C$57)))),0)</f>
        <v>0</v>
      </c>
      <c r="L33" s="1">
        <f ca="1">IFERROR(IF('1.2 Alternativ B'!M223&gt;120,15*'1.4 Øvrige forutsetninger'!$C$57+15*'1.4 Øvrige forutsetninger'!$C$58+30*'1.4 Øvrige forutsetninger'!$C$59+60*'1.4 Øvrige forutsetninger'!$C$60+MAXA(0,'1.2 Alternativ B'!M223-120)*'1.4 Øvrige forutsetninger'!$C$61,IF('1.2 Alternativ B'!M223&gt;60,15*'1.4 Øvrige forutsetninger'!$C$57+15*'1.4 Øvrige forutsetninger'!$C$58+30*'1.4 Øvrige forutsetninger'!$C$59+MAXA(0,'1.2 Alternativ B'!M223-60)*'1.4 Øvrige forutsetninger'!$C$60,IF('1.2 Alternativ B'!M223&gt;30,15*'1.4 Øvrige forutsetninger'!$C$57+15*'1.4 Øvrige forutsetninger'!$C$58+MAXA(0,'1.2 Alternativ B'!M223-30)*'1.4 Øvrige forutsetninger'!$C$59,IF('1.2 Alternativ B'!M223&gt;15,15*'1.4 Øvrige forutsetninger'!$C$57+MAXA(0,'1.2 Alternativ B'!M223-15)*'1.4 Øvrige forutsetninger'!$C$58,'1.2 Alternativ B'!M223*'1.4 Øvrige forutsetninger'!$C$57)))),0)</f>
        <v>0</v>
      </c>
      <c r="M33" s="1">
        <f ca="1">IFERROR(IF('1.2 Alternativ B'!N223&gt;120,15*'1.4 Øvrige forutsetninger'!$C$57+15*'1.4 Øvrige forutsetninger'!$C$58+30*'1.4 Øvrige forutsetninger'!$C$59+60*'1.4 Øvrige forutsetninger'!$C$60+MAXA(0,'1.2 Alternativ B'!N223-120)*'1.4 Øvrige forutsetninger'!$C$61,IF('1.2 Alternativ B'!N223&gt;60,15*'1.4 Øvrige forutsetninger'!$C$57+15*'1.4 Øvrige forutsetninger'!$C$58+30*'1.4 Øvrige forutsetninger'!$C$59+MAXA(0,'1.2 Alternativ B'!N223-60)*'1.4 Øvrige forutsetninger'!$C$60,IF('1.2 Alternativ B'!N223&gt;30,15*'1.4 Øvrige forutsetninger'!$C$57+15*'1.4 Øvrige forutsetninger'!$C$58+MAXA(0,'1.2 Alternativ B'!N223-30)*'1.4 Øvrige forutsetninger'!$C$59,IF('1.2 Alternativ B'!N223&gt;15,15*'1.4 Øvrige forutsetninger'!$C$57+MAXA(0,'1.2 Alternativ B'!N223-15)*'1.4 Øvrige forutsetninger'!$C$58,'1.2 Alternativ B'!N223*'1.4 Øvrige forutsetninger'!$C$57)))),0)</f>
        <v>0</v>
      </c>
      <c r="N33" s="1">
        <f ca="1">IFERROR(IF('1.2 Alternativ B'!O223&gt;120,15*'1.4 Øvrige forutsetninger'!$C$57+15*'1.4 Øvrige forutsetninger'!$C$58+30*'1.4 Øvrige forutsetninger'!$C$59+60*'1.4 Øvrige forutsetninger'!$C$60+MAXA(0,'1.2 Alternativ B'!O223-120)*'1.4 Øvrige forutsetninger'!$C$61,IF('1.2 Alternativ B'!O223&gt;60,15*'1.4 Øvrige forutsetninger'!$C$57+15*'1.4 Øvrige forutsetninger'!$C$58+30*'1.4 Øvrige forutsetninger'!$C$59+MAXA(0,'1.2 Alternativ B'!O223-60)*'1.4 Øvrige forutsetninger'!$C$60,IF('1.2 Alternativ B'!O223&gt;30,15*'1.4 Øvrige forutsetninger'!$C$57+15*'1.4 Øvrige forutsetninger'!$C$58+MAXA(0,'1.2 Alternativ B'!O223-30)*'1.4 Øvrige forutsetninger'!$C$59,IF('1.2 Alternativ B'!O223&gt;15,15*'1.4 Øvrige forutsetninger'!$C$57+MAXA(0,'1.2 Alternativ B'!O223-15)*'1.4 Øvrige forutsetninger'!$C$58,'1.2 Alternativ B'!O223*'1.4 Øvrige forutsetninger'!$C$57)))),0)</f>
        <v>0</v>
      </c>
      <c r="O33" s="1">
        <f ca="1">IFERROR(IF('1.2 Alternativ B'!P223&gt;120,15*'1.4 Øvrige forutsetninger'!$C$57+15*'1.4 Øvrige forutsetninger'!$C$58+30*'1.4 Øvrige forutsetninger'!$C$59+60*'1.4 Øvrige forutsetninger'!$C$60+MAXA(0,'1.2 Alternativ B'!P223-120)*'1.4 Øvrige forutsetninger'!$C$61,IF('1.2 Alternativ B'!P223&gt;60,15*'1.4 Øvrige forutsetninger'!$C$57+15*'1.4 Øvrige forutsetninger'!$C$58+30*'1.4 Øvrige forutsetninger'!$C$59+MAXA(0,'1.2 Alternativ B'!P223-60)*'1.4 Øvrige forutsetninger'!$C$60,IF('1.2 Alternativ B'!P223&gt;30,15*'1.4 Øvrige forutsetninger'!$C$57+15*'1.4 Øvrige forutsetninger'!$C$58+MAXA(0,'1.2 Alternativ B'!P223-30)*'1.4 Øvrige forutsetninger'!$C$59,IF('1.2 Alternativ B'!P223&gt;15,15*'1.4 Øvrige forutsetninger'!$C$57+MAXA(0,'1.2 Alternativ B'!P223-15)*'1.4 Øvrige forutsetninger'!$C$58,'1.2 Alternativ B'!P223*'1.4 Øvrige forutsetninger'!$C$57)))),0)</f>
        <v>0</v>
      </c>
      <c r="P33" s="1">
        <f ca="1">IFERROR(IF('1.2 Alternativ B'!Q223&gt;120,15*'1.4 Øvrige forutsetninger'!$C$57+15*'1.4 Øvrige forutsetninger'!$C$58+30*'1.4 Øvrige forutsetninger'!$C$59+60*'1.4 Øvrige forutsetninger'!$C$60+MAXA(0,'1.2 Alternativ B'!Q223-120)*'1.4 Øvrige forutsetninger'!$C$61,IF('1.2 Alternativ B'!Q223&gt;60,15*'1.4 Øvrige forutsetninger'!$C$57+15*'1.4 Øvrige forutsetninger'!$C$58+30*'1.4 Øvrige forutsetninger'!$C$59+MAXA(0,'1.2 Alternativ B'!Q223-60)*'1.4 Øvrige forutsetninger'!$C$60,IF('1.2 Alternativ B'!Q223&gt;30,15*'1.4 Øvrige forutsetninger'!$C$57+15*'1.4 Øvrige forutsetninger'!$C$58+MAXA(0,'1.2 Alternativ B'!Q223-30)*'1.4 Øvrige forutsetninger'!$C$59,IF('1.2 Alternativ B'!Q223&gt;15,15*'1.4 Øvrige forutsetninger'!$C$57+MAXA(0,'1.2 Alternativ B'!Q223-15)*'1.4 Øvrige forutsetninger'!$C$58,'1.2 Alternativ B'!Q223*'1.4 Øvrige forutsetninger'!$C$57)))),0)</f>
        <v>0</v>
      </c>
      <c r="Q33" s="1">
        <f ca="1">IFERROR(IF('1.2 Alternativ B'!R223&gt;120,15*'1.4 Øvrige forutsetninger'!$C$57+15*'1.4 Øvrige forutsetninger'!$C$58+30*'1.4 Øvrige forutsetninger'!$C$59+60*'1.4 Øvrige forutsetninger'!$C$60+MAXA(0,'1.2 Alternativ B'!R223-120)*'1.4 Øvrige forutsetninger'!$C$61,IF('1.2 Alternativ B'!R223&gt;60,15*'1.4 Øvrige forutsetninger'!$C$57+15*'1.4 Øvrige forutsetninger'!$C$58+30*'1.4 Øvrige forutsetninger'!$C$59+MAXA(0,'1.2 Alternativ B'!R223-60)*'1.4 Øvrige forutsetninger'!$C$60,IF('1.2 Alternativ B'!R223&gt;30,15*'1.4 Øvrige forutsetninger'!$C$57+15*'1.4 Øvrige forutsetninger'!$C$58+MAXA(0,'1.2 Alternativ B'!R223-30)*'1.4 Øvrige forutsetninger'!$C$59,IF('1.2 Alternativ B'!R223&gt;15,15*'1.4 Øvrige forutsetninger'!$C$57+MAXA(0,'1.2 Alternativ B'!R223-15)*'1.4 Øvrige forutsetninger'!$C$58,'1.2 Alternativ B'!R223*'1.4 Øvrige forutsetninger'!$C$57)))),0)</f>
        <v>0</v>
      </c>
      <c r="R33" s="1">
        <f ca="1">IFERROR(IF('1.2 Alternativ B'!S223&gt;120,15*'1.4 Øvrige forutsetninger'!$C$57+15*'1.4 Øvrige forutsetninger'!$C$58+30*'1.4 Øvrige forutsetninger'!$C$59+60*'1.4 Øvrige forutsetninger'!$C$60+MAXA(0,'1.2 Alternativ B'!S223-120)*'1.4 Øvrige forutsetninger'!$C$61,IF('1.2 Alternativ B'!S223&gt;60,15*'1.4 Øvrige forutsetninger'!$C$57+15*'1.4 Øvrige forutsetninger'!$C$58+30*'1.4 Øvrige forutsetninger'!$C$59+MAXA(0,'1.2 Alternativ B'!S223-60)*'1.4 Øvrige forutsetninger'!$C$60,IF('1.2 Alternativ B'!S223&gt;30,15*'1.4 Øvrige forutsetninger'!$C$57+15*'1.4 Øvrige forutsetninger'!$C$58+MAXA(0,'1.2 Alternativ B'!S223-30)*'1.4 Øvrige forutsetninger'!$C$59,IF('1.2 Alternativ B'!S223&gt;15,15*'1.4 Øvrige forutsetninger'!$C$57+MAXA(0,'1.2 Alternativ B'!S223-15)*'1.4 Øvrige forutsetninger'!$C$58,'1.2 Alternativ B'!S223*'1.4 Øvrige forutsetninger'!$C$57)))),0)</f>
        <v>0</v>
      </c>
      <c r="S33" s="1">
        <f ca="1">IFERROR(IF('1.2 Alternativ B'!T223&gt;120,15*'1.4 Øvrige forutsetninger'!$C$57+15*'1.4 Øvrige forutsetninger'!$C$58+30*'1.4 Øvrige forutsetninger'!$C$59+60*'1.4 Øvrige forutsetninger'!$C$60+MAXA(0,'1.2 Alternativ B'!T223-120)*'1.4 Øvrige forutsetninger'!$C$61,IF('1.2 Alternativ B'!T223&gt;60,15*'1.4 Øvrige forutsetninger'!$C$57+15*'1.4 Øvrige forutsetninger'!$C$58+30*'1.4 Øvrige forutsetninger'!$C$59+MAXA(0,'1.2 Alternativ B'!T223-60)*'1.4 Øvrige forutsetninger'!$C$60,IF('1.2 Alternativ B'!T223&gt;30,15*'1.4 Øvrige forutsetninger'!$C$57+15*'1.4 Øvrige forutsetninger'!$C$58+MAXA(0,'1.2 Alternativ B'!T223-30)*'1.4 Øvrige forutsetninger'!$C$59,IF('1.2 Alternativ B'!T223&gt;15,15*'1.4 Øvrige forutsetninger'!$C$57+MAXA(0,'1.2 Alternativ B'!T223-15)*'1.4 Øvrige forutsetninger'!$C$58,'1.2 Alternativ B'!T223*'1.4 Øvrige forutsetninger'!$C$57)))),0)</f>
        <v>0</v>
      </c>
      <c r="T33" s="1">
        <f ca="1">IFERROR(IF('1.2 Alternativ B'!U223&gt;120,15*'1.4 Øvrige forutsetninger'!$C$57+15*'1.4 Øvrige forutsetninger'!$C$58+30*'1.4 Øvrige forutsetninger'!$C$59+60*'1.4 Øvrige forutsetninger'!$C$60+MAXA(0,'1.2 Alternativ B'!U223-120)*'1.4 Øvrige forutsetninger'!$C$61,IF('1.2 Alternativ B'!U223&gt;60,15*'1.4 Øvrige forutsetninger'!$C$57+15*'1.4 Øvrige forutsetninger'!$C$58+30*'1.4 Øvrige forutsetninger'!$C$59+MAXA(0,'1.2 Alternativ B'!U223-60)*'1.4 Øvrige forutsetninger'!$C$60,IF('1.2 Alternativ B'!U223&gt;30,15*'1.4 Øvrige forutsetninger'!$C$57+15*'1.4 Øvrige forutsetninger'!$C$58+MAXA(0,'1.2 Alternativ B'!U223-30)*'1.4 Øvrige forutsetninger'!$C$59,IF('1.2 Alternativ B'!U223&gt;15,15*'1.4 Øvrige forutsetninger'!$C$57+MAXA(0,'1.2 Alternativ B'!U223-15)*'1.4 Øvrige forutsetninger'!$C$58,'1.2 Alternativ B'!U223*'1.4 Øvrige forutsetninger'!$C$57)))),0)</f>
        <v>0</v>
      </c>
      <c r="U33" s="1">
        <f ca="1">IFERROR(IF('1.2 Alternativ B'!V223&gt;120,15*'1.4 Øvrige forutsetninger'!$C$57+15*'1.4 Øvrige forutsetninger'!$C$58+30*'1.4 Øvrige forutsetninger'!$C$59+60*'1.4 Øvrige forutsetninger'!$C$60+MAXA(0,'1.2 Alternativ B'!V223-120)*'1.4 Øvrige forutsetninger'!$C$61,IF('1.2 Alternativ B'!V223&gt;60,15*'1.4 Øvrige forutsetninger'!$C$57+15*'1.4 Øvrige forutsetninger'!$C$58+30*'1.4 Øvrige forutsetninger'!$C$59+MAXA(0,'1.2 Alternativ B'!V223-60)*'1.4 Øvrige forutsetninger'!$C$60,IF('1.2 Alternativ B'!V223&gt;30,15*'1.4 Øvrige forutsetninger'!$C$57+15*'1.4 Øvrige forutsetninger'!$C$58+MAXA(0,'1.2 Alternativ B'!V223-30)*'1.4 Øvrige forutsetninger'!$C$59,IF('1.2 Alternativ B'!V223&gt;15,15*'1.4 Øvrige forutsetninger'!$C$57+MAXA(0,'1.2 Alternativ B'!V223-15)*'1.4 Øvrige forutsetninger'!$C$58,'1.2 Alternativ B'!V223*'1.4 Øvrige forutsetninger'!$C$57)))),0)</f>
        <v>0</v>
      </c>
      <c r="V33" s="1">
        <f ca="1">IFERROR(IF('1.2 Alternativ B'!W223&gt;120,15*'1.4 Øvrige forutsetninger'!$C$57+15*'1.4 Øvrige forutsetninger'!$C$58+30*'1.4 Øvrige forutsetninger'!$C$59+60*'1.4 Øvrige forutsetninger'!$C$60+MAXA(0,'1.2 Alternativ B'!W223-120)*'1.4 Øvrige forutsetninger'!$C$61,IF('1.2 Alternativ B'!W223&gt;60,15*'1.4 Øvrige forutsetninger'!$C$57+15*'1.4 Øvrige forutsetninger'!$C$58+30*'1.4 Øvrige forutsetninger'!$C$59+MAXA(0,'1.2 Alternativ B'!W223-60)*'1.4 Øvrige forutsetninger'!$C$60,IF('1.2 Alternativ B'!W223&gt;30,15*'1.4 Øvrige forutsetninger'!$C$57+15*'1.4 Øvrige forutsetninger'!$C$58+MAXA(0,'1.2 Alternativ B'!W223-30)*'1.4 Øvrige forutsetninger'!$C$59,IF('1.2 Alternativ B'!W223&gt;15,15*'1.4 Øvrige forutsetninger'!$C$57+MAXA(0,'1.2 Alternativ B'!W223-15)*'1.4 Øvrige forutsetninger'!$C$58,'1.2 Alternativ B'!W223*'1.4 Øvrige forutsetninger'!$C$57)))),0)</f>
        <v>0</v>
      </c>
      <c r="W33" s="1">
        <f ca="1">IFERROR(IF('1.2 Alternativ B'!X223&gt;120,15*'1.4 Øvrige forutsetninger'!$C$57+15*'1.4 Øvrige forutsetninger'!$C$58+30*'1.4 Øvrige forutsetninger'!$C$59+60*'1.4 Øvrige forutsetninger'!$C$60+MAXA(0,'1.2 Alternativ B'!X223-120)*'1.4 Øvrige forutsetninger'!$C$61,IF('1.2 Alternativ B'!X223&gt;60,15*'1.4 Øvrige forutsetninger'!$C$57+15*'1.4 Øvrige forutsetninger'!$C$58+30*'1.4 Øvrige forutsetninger'!$C$59+MAXA(0,'1.2 Alternativ B'!X223-60)*'1.4 Øvrige forutsetninger'!$C$60,IF('1.2 Alternativ B'!X223&gt;30,15*'1.4 Øvrige forutsetninger'!$C$57+15*'1.4 Øvrige forutsetninger'!$C$58+MAXA(0,'1.2 Alternativ B'!X223-30)*'1.4 Øvrige forutsetninger'!$C$59,IF('1.2 Alternativ B'!X223&gt;15,15*'1.4 Øvrige forutsetninger'!$C$57+MAXA(0,'1.2 Alternativ B'!X223-15)*'1.4 Øvrige forutsetninger'!$C$58,'1.2 Alternativ B'!X223*'1.4 Øvrige forutsetninger'!$C$57)))),0)</f>
        <v>0</v>
      </c>
      <c r="X33" s="1">
        <f ca="1">IFERROR(IF('1.2 Alternativ B'!Y223&gt;120,15*'1.4 Øvrige forutsetninger'!$C$57+15*'1.4 Øvrige forutsetninger'!$C$58+30*'1.4 Øvrige forutsetninger'!$C$59+60*'1.4 Øvrige forutsetninger'!$C$60+MAXA(0,'1.2 Alternativ B'!Y223-120)*'1.4 Øvrige forutsetninger'!$C$61,IF('1.2 Alternativ B'!Y223&gt;60,15*'1.4 Øvrige forutsetninger'!$C$57+15*'1.4 Øvrige forutsetninger'!$C$58+30*'1.4 Øvrige forutsetninger'!$C$59+MAXA(0,'1.2 Alternativ B'!Y223-60)*'1.4 Øvrige forutsetninger'!$C$60,IF('1.2 Alternativ B'!Y223&gt;30,15*'1.4 Øvrige forutsetninger'!$C$57+15*'1.4 Øvrige forutsetninger'!$C$58+MAXA(0,'1.2 Alternativ B'!Y223-30)*'1.4 Øvrige forutsetninger'!$C$59,IF('1.2 Alternativ B'!Y223&gt;15,15*'1.4 Øvrige forutsetninger'!$C$57+MAXA(0,'1.2 Alternativ B'!Y223-15)*'1.4 Øvrige forutsetninger'!$C$58,'1.2 Alternativ B'!Y223*'1.4 Øvrige forutsetninger'!$C$57)))),0)</f>
        <v>0</v>
      </c>
      <c r="Y33" s="1">
        <f ca="1">IFERROR(IF('1.2 Alternativ B'!Z223&gt;120,15*'1.4 Øvrige forutsetninger'!$C$57+15*'1.4 Øvrige forutsetninger'!$C$58+30*'1.4 Øvrige forutsetninger'!$C$59+60*'1.4 Øvrige forutsetninger'!$C$60+MAXA(0,'1.2 Alternativ B'!Z223-120)*'1.4 Øvrige forutsetninger'!$C$61,IF('1.2 Alternativ B'!Z223&gt;60,15*'1.4 Øvrige forutsetninger'!$C$57+15*'1.4 Øvrige forutsetninger'!$C$58+30*'1.4 Øvrige forutsetninger'!$C$59+MAXA(0,'1.2 Alternativ B'!Z223-60)*'1.4 Øvrige forutsetninger'!$C$60,IF('1.2 Alternativ B'!Z223&gt;30,15*'1.4 Øvrige forutsetninger'!$C$57+15*'1.4 Øvrige forutsetninger'!$C$58+MAXA(0,'1.2 Alternativ B'!Z223-30)*'1.4 Øvrige forutsetninger'!$C$59,IF('1.2 Alternativ B'!Z223&gt;15,15*'1.4 Øvrige forutsetninger'!$C$57+MAXA(0,'1.2 Alternativ B'!Z223-15)*'1.4 Øvrige forutsetninger'!$C$58,'1.2 Alternativ B'!Z223*'1.4 Øvrige forutsetninger'!$C$57)))),0)</f>
        <v>0</v>
      </c>
      <c r="Z33" s="1">
        <f ca="1">IFERROR(IF('1.2 Alternativ B'!AA223&gt;120,15*'1.4 Øvrige forutsetninger'!$C$57+15*'1.4 Øvrige forutsetninger'!$C$58+30*'1.4 Øvrige forutsetninger'!$C$59+60*'1.4 Øvrige forutsetninger'!$C$60+MAXA(0,'1.2 Alternativ B'!AA223-120)*'1.4 Øvrige forutsetninger'!$C$61,IF('1.2 Alternativ B'!AA223&gt;60,15*'1.4 Øvrige forutsetninger'!$C$57+15*'1.4 Øvrige forutsetninger'!$C$58+30*'1.4 Øvrige forutsetninger'!$C$59+MAXA(0,'1.2 Alternativ B'!AA223-60)*'1.4 Øvrige forutsetninger'!$C$60,IF('1.2 Alternativ B'!AA223&gt;30,15*'1.4 Øvrige forutsetninger'!$C$57+15*'1.4 Øvrige forutsetninger'!$C$58+MAXA(0,'1.2 Alternativ B'!AA223-30)*'1.4 Øvrige forutsetninger'!$C$59,IF('1.2 Alternativ B'!AA223&gt;15,15*'1.4 Øvrige forutsetninger'!$C$57+MAXA(0,'1.2 Alternativ B'!AA223-15)*'1.4 Øvrige forutsetninger'!$C$58,'1.2 Alternativ B'!AA223*'1.4 Øvrige forutsetninger'!$C$57)))),0)</f>
        <v>0</v>
      </c>
      <c r="AA33" s="1">
        <f ca="1">IFERROR(IF('1.2 Alternativ B'!AB223&gt;120,15*'1.4 Øvrige forutsetninger'!$C$57+15*'1.4 Øvrige forutsetninger'!$C$58+30*'1.4 Øvrige forutsetninger'!$C$59+60*'1.4 Øvrige forutsetninger'!$C$60+MAXA(0,'1.2 Alternativ B'!AB223-120)*'1.4 Øvrige forutsetninger'!$C$61,IF('1.2 Alternativ B'!AB223&gt;60,15*'1.4 Øvrige forutsetninger'!$C$57+15*'1.4 Øvrige forutsetninger'!$C$58+30*'1.4 Øvrige forutsetninger'!$C$59+MAXA(0,'1.2 Alternativ B'!AB223-60)*'1.4 Øvrige forutsetninger'!$C$60,IF('1.2 Alternativ B'!AB223&gt;30,15*'1.4 Øvrige forutsetninger'!$C$57+15*'1.4 Øvrige forutsetninger'!$C$58+MAXA(0,'1.2 Alternativ B'!AB223-30)*'1.4 Øvrige forutsetninger'!$C$59,IF('1.2 Alternativ B'!AB223&gt;15,15*'1.4 Øvrige forutsetninger'!$C$57+MAXA(0,'1.2 Alternativ B'!AB223-15)*'1.4 Øvrige forutsetninger'!$C$58,'1.2 Alternativ B'!AB223*'1.4 Øvrige forutsetninger'!$C$57)))),0)</f>
        <v>0</v>
      </c>
      <c r="AB33" s="1">
        <f ca="1">IFERROR(IF('1.2 Alternativ B'!AC223&gt;120,15*'1.4 Øvrige forutsetninger'!$C$57+15*'1.4 Øvrige forutsetninger'!$C$58+30*'1.4 Øvrige forutsetninger'!$C$59+60*'1.4 Øvrige forutsetninger'!$C$60+MAXA(0,'1.2 Alternativ B'!AC223-120)*'1.4 Øvrige forutsetninger'!$C$61,IF('1.2 Alternativ B'!AC223&gt;60,15*'1.4 Øvrige forutsetninger'!$C$57+15*'1.4 Øvrige forutsetninger'!$C$58+30*'1.4 Øvrige forutsetninger'!$C$59+MAXA(0,'1.2 Alternativ B'!AC223-60)*'1.4 Øvrige forutsetninger'!$C$60,IF('1.2 Alternativ B'!AC223&gt;30,15*'1.4 Øvrige forutsetninger'!$C$57+15*'1.4 Øvrige forutsetninger'!$C$58+MAXA(0,'1.2 Alternativ B'!AC223-30)*'1.4 Øvrige forutsetninger'!$C$59,IF('1.2 Alternativ B'!AC223&gt;15,15*'1.4 Øvrige forutsetninger'!$C$57+MAXA(0,'1.2 Alternativ B'!AC223-15)*'1.4 Øvrige forutsetninger'!$C$58,'1.2 Alternativ B'!AC223*'1.4 Øvrige forutsetninger'!$C$57)))),0)</f>
        <v>0</v>
      </c>
      <c r="AC33" s="1">
        <f ca="1">IFERROR(IF('1.2 Alternativ B'!AD223&gt;120,15*'1.4 Øvrige forutsetninger'!$C$57+15*'1.4 Øvrige forutsetninger'!$C$58+30*'1.4 Øvrige forutsetninger'!$C$59+60*'1.4 Øvrige forutsetninger'!$C$60+MAXA(0,'1.2 Alternativ B'!AD223-120)*'1.4 Øvrige forutsetninger'!$C$61,IF('1.2 Alternativ B'!AD223&gt;60,15*'1.4 Øvrige forutsetninger'!$C$57+15*'1.4 Øvrige forutsetninger'!$C$58+30*'1.4 Øvrige forutsetninger'!$C$59+MAXA(0,'1.2 Alternativ B'!AD223-60)*'1.4 Øvrige forutsetninger'!$C$60,IF('1.2 Alternativ B'!AD223&gt;30,15*'1.4 Øvrige forutsetninger'!$C$57+15*'1.4 Øvrige forutsetninger'!$C$58+MAXA(0,'1.2 Alternativ B'!AD223-30)*'1.4 Øvrige forutsetninger'!$C$59,IF('1.2 Alternativ B'!AD223&gt;15,15*'1.4 Øvrige forutsetninger'!$C$57+MAXA(0,'1.2 Alternativ B'!AD223-15)*'1.4 Øvrige forutsetninger'!$C$58,'1.2 Alternativ B'!AD223*'1.4 Øvrige forutsetninger'!$C$57)))),0)</f>
        <v>0</v>
      </c>
      <c r="AD33" s="1">
        <f ca="1">IFERROR(IF('1.2 Alternativ B'!AE223&gt;120,15*'1.4 Øvrige forutsetninger'!$C$57+15*'1.4 Øvrige forutsetninger'!$C$58+30*'1.4 Øvrige forutsetninger'!$C$59+60*'1.4 Øvrige forutsetninger'!$C$60+MAXA(0,'1.2 Alternativ B'!AE223-120)*'1.4 Øvrige forutsetninger'!$C$61,IF('1.2 Alternativ B'!AE223&gt;60,15*'1.4 Øvrige forutsetninger'!$C$57+15*'1.4 Øvrige forutsetninger'!$C$58+30*'1.4 Øvrige forutsetninger'!$C$59+MAXA(0,'1.2 Alternativ B'!AE223-60)*'1.4 Øvrige forutsetninger'!$C$60,IF('1.2 Alternativ B'!AE223&gt;30,15*'1.4 Øvrige forutsetninger'!$C$57+15*'1.4 Øvrige forutsetninger'!$C$58+MAXA(0,'1.2 Alternativ B'!AE223-30)*'1.4 Øvrige forutsetninger'!$C$59,IF('1.2 Alternativ B'!AE223&gt;15,15*'1.4 Øvrige forutsetninger'!$C$57+MAXA(0,'1.2 Alternativ B'!AE223-15)*'1.4 Øvrige forutsetninger'!$C$58,'1.2 Alternativ B'!AE223*'1.4 Øvrige forutsetninger'!$C$57)))),0)</f>
        <v>0</v>
      </c>
      <c r="AE33" s="1">
        <f ca="1">IFERROR(IF('1.2 Alternativ B'!AF223&gt;120,15*'1.4 Øvrige forutsetninger'!$C$57+15*'1.4 Øvrige forutsetninger'!$C$58+30*'1.4 Øvrige forutsetninger'!$C$59+60*'1.4 Øvrige forutsetninger'!$C$60+MAXA(0,'1.2 Alternativ B'!AF223-120)*'1.4 Øvrige forutsetninger'!$C$61,IF('1.2 Alternativ B'!AF223&gt;60,15*'1.4 Øvrige forutsetninger'!$C$57+15*'1.4 Øvrige forutsetninger'!$C$58+30*'1.4 Øvrige forutsetninger'!$C$59+MAXA(0,'1.2 Alternativ B'!AF223-60)*'1.4 Øvrige forutsetninger'!$C$60,IF('1.2 Alternativ B'!AF223&gt;30,15*'1.4 Øvrige forutsetninger'!$C$57+15*'1.4 Øvrige forutsetninger'!$C$58+MAXA(0,'1.2 Alternativ B'!AF223-30)*'1.4 Øvrige forutsetninger'!$C$59,IF('1.2 Alternativ B'!AF223&gt;15,15*'1.4 Øvrige forutsetninger'!$C$57+MAXA(0,'1.2 Alternativ B'!AF223-15)*'1.4 Øvrige forutsetninger'!$C$58,'1.2 Alternativ B'!AF223*'1.4 Øvrige forutsetninger'!$C$57)))),0)</f>
        <v>0</v>
      </c>
      <c r="AF33" s="1">
        <f ca="1">IFERROR(IF('1.2 Alternativ B'!AG223&gt;120,15*'1.4 Øvrige forutsetninger'!$C$57+15*'1.4 Øvrige forutsetninger'!$C$58+30*'1.4 Øvrige forutsetninger'!$C$59+60*'1.4 Øvrige forutsetninger'!$C$60+MAXA(0,'1.2 Alternativ B'!AG223-120)*'1.4 Øvrige forutsetninger'!$C$61,IF('1.2 Alternativ B'!AG223&gt;60,15*'1.4 Øvrige forutsetninger'!$C$57+15*'1.4 Øvrige forutsetninger'!$C$58+30*'1.4 Øvrige forutsetninger'!$C$59+MAXA(0,'1.2 Alternativ B'!AG223-60)*'1.4 Øvrige forutsetninger'!$C$60,IF('1.2 Alternativ B'!AG223&gt;30,15*'1.4 Øvrige forutsetninger'!$C$57+15*'1.4 Øvrige forutsetninger'!$C$58+MAXA(0,'1.2 Alternativ B'!AG223-30)*'1.4 Øvrige forutsetninger'!$C$59,IF('1.2 Alternativ B'!AG223&gt;15,15*'1.4 Øvrige forutsetninger'!$C$57+MAXA(0,'1.2 Alternativ B'!AG223-15)*'1.4 Øvrige forutsetninger'!$C$58,'1.2 Alternativ B'!AG223*'1.4 Øvrige forutsetninger'!$C$57)))),0)</f>
        <v>0</v>
      </c>
    </row>
    <row r="34" spans="2:32" x14ac:dyDescent="0.2">
      <c r="B34" s="1" t="str">
        <f ca="1">IF(OFFSET('1.2 Alternativ B'!$E$19,0,ROW()-ROW($B$12))&gt;0,OFFSET('1.2 Alternativ B'!$E$19,0,ROW()-ROW($B$12)),"")</f>
        <v/>
      </c>
      <c r="C34" s="1">
        <f ca="1">IFERROR(IF('1.2 Alternativ B'!D224&gt;120,15*'1.4 Øvrige forutsetninger'!$C$57+15*'1.4 Øvrige forutsetninger'!$C$58+30*'1.4 Øvrige forutsetninger'!$C$59+60*'1.4 Øvrige forutsetninger'!$C$60+MAXA(0,'1.2 Alternativ B'!D224-120)*'1.4 Øvrige forutsetninger'!$C$61,IF('1.2 Alternativ B'!D224&gt;60,15*'1.4 Øvrige forutsetninger'!$C$57+15*'1.4 Øvrige forutsetninger'!$C$58+30*'1.4 Øvrige forutsetninger'!$C$59+MAXA(0,'1.2 Alternativ B'!D224-60)*'1.4 Øvrige forutsetninger'!$C$60,IF('1.2 Alternativ B'!D224&gt;30,15*'1.4 Øvrige forutsetninger'!$C$57+15*'1.4 Øvrige forutsetninger'!$C$58+MAXA(0,'1.2 Alternativ B'!D224-30)*'1.4 Øvrige forutsetninger'!$C$59,IF('1.2 Alternativ B'!D224&gt;15,15*'1.4 Øvrige forutsetninger'!$C$57+MAXA(0,'1.2 Alternativ B'!D224-15)*'1.4 Øvrige forutsetninger'!$C$58,'1.2 Alternativ B'!D224*'1.4 Øvrige forutsetninger'!$C$57)))),0)</f>
        <v>0</v>
      </c>
      <c r="D34" s="1">
        <f ca="1">IFERROR(IF('1.2 Alternativ B'!E224&gt;120,15*'1.4 Øvrige forutsetninger'!$C$57+15*'1.4 Øvrige forutsetninger'!$C$58+30*'1.4 Øvrige forutsetninger'!$C$59+60*'1.4 Øvrige forutsetninger'!$C$60+MAXA(0,'1.2 Alternativ B'!E224-120)*'1.4 Øvrige forutsetninger'!$C$61,IF('1.2 Alternativ B'!E224&gt;60,15*'1.4 Øvrige forutsetninger'!$C$57+15*'1.4 Øvrige forutsetninger'!$C$58+30*'1.4 Øvrige forutsetninger'!$C$59+MAXA(0,'1.2 Alternativ B'!E224-60)*'1.4 Øvrige forutsetninger'!$C$60,IF('1.2 Alternativ B'!E224&gt;30,15*'1.4 Øvrige forutsetninger'!$C$57+15*'1.4 Øvrige forutsetninger'!$C$58+MAXA(0,'1.2 Alternativ B'!E224-30)*'1.4 Øvrige forutsetninger'!$C$59,IF('1.2 Alternativ B'!E224&gt;15,15*'1.4 Øvrige forutsetninger'!$C$57+MAXA(0,'1.2 Alternativ B'!E224-15)*'1.4 Øvrige forutsetninger'!$C$58,'1.2 Alternativ B'!E224*'1.4 Øvrige forutsetninger'!$C$57)))),0)</f>
        <v>0</v>
      </c>
      <c r="E34" s="1">
        <f ca="1">IFERROR(IF('1.2 Alternativ B'!F224&gt;120,15*'1.4 Øvrige forutsetninger'!$C$57+15*'1.4 Øvrige forutsetninger'!$C$58+30*'1.4 Øvrige forutsetninger'!$C$59+60*'1.4 Øvrige forutsetninger'!$C$60+MAXA(0,'1.2 Alternativ B'!F224-120)*'1.4 Øvrige forutsetninger'!$C$61,IF('1.2 Alternativ B'!F224&gt;60,15*'1.4 Øvrige forutsetninger'!$C$57+15*'1.4 Øvrige forutsetninger'!$C$58+30*'1.4 Øvrige forutsetninger'!$C$59+MAXA(0,'1.2 Alternativ B'!F224-60)*'1.4 Øvrige forutsetninger'!$C$60,IF('1.2 Alternativ B'!F224&gt;30,15*'1.4 Øvrige forutsetninger'!$C$57+15*'1.4 Øvrige forutsetninger'!$C$58+MAXA(0,'1.2 Alternativ B'!F224-30)*'1.4 Øvrige forutsetninger'!$C$59,IF('1.2 Alternativ B'!F224&gt;15,15*'1.4 Øvrige forutsetninger'!$C$57+MAXA(0,'1.2 Alternativ B'!F224-15)*'1.4 Øvrige forutsetninger'!$C$58,'1.2 Alternativ B'!F224*'1.4 Øvrige forutsetninger'!$C$57)))),0)</f>
        <v>0</v>
      </c>
      <c r="F34" s="1">
        <f ca="1">IFERROR(IF('1.2 Alternativ B'!G224&gt;120,15*'1.4 Øvrige forutsetninger'!$C$57+15*'1.4 Øvrige forutsetninger'!$C$58+30*'1.4 Øvrige forutsetninger'!$C$59+60*'1.4 Øvrige forutsetninger'!$C$60+MAXA(0,'1.2 Alternativ B'!G224-120)*'1.4 Øvrige forutsetninger'!$C$61,IF('1.2 Alternativ B'!G224&gt;60,15*'1.4 Øvrige forutsetninger'!$C$57+15*'1.4 Øvrige forutsetninger'!$C$58+30*'1.4 Øvrige forutsetninger'!$C$59+MAXA(0,'1.2 Alternativ B'!G224-60)*'1.4 Øvrige forutsetninger'!$C$60,IF('1.2 Alternativ B'!G224&gt;30,15*'1.4 Øvrige forutsetninger'!$C$57+15*'1.4 Øvrige forutsetninger'!$C$58+MAXA(0,'1.2 Alternativ B'!G224-30)*'1.4 Øvrige forutsetninger'!$C$59,IF('1.2 Alternativ B'!G224&gt;15,15*'1.4 Øvrige forutsetninger'!$C$57+MAXA(0,'1.2 Alternativ B'!G224-15)*'1.4 Øvrige forutsetninger'!$C$58,'1.2 Alternativ B'!G224*'1.4 Øvrige forutsetninger'!$C$57)))),0)</f>
        <v>0</v>
      </c>
      <c r="G34" s="1">
        <f ca="1">IFERROR(IF('1.2 Alternativ B'!H224&gt;120,15*'1.4 Øvrige forutsetninger'!$C$57+15*'1.4 Øvrige forutsetninger'!$C$58+30*'1.4 Øvrige forutsetninger'!$C$59+60*'1.4 Øvrige forutsetninger'!$C$60+MAXA(0,'1.2 Alternativ B'!H224-120)*'1.4 Øvrige forutsetninger'!$C$61,IF('1.2 Alternativ B'!H224&gt;60,15*'1.4 Øvrige forutsetninger'!$C$57+15*'1.4 Øvrige forutsetninger'!$C$58+30*'1.4 Øvrige forutsetninger'!$C$59+MAXA(0,'1.2 Alternativ B'!H224-60)*'1.4 Øvrige forutsetninger'!$C$60,IF('1.2 Alternativ B'!H224&gt;30,15*'1.4 Øvrige forutsetninger'!$C$57+15*'1.4 Øvrige forutsetninger'!$C$58+MAXA(0,'1.2 Alternativ B'!H224-30)*'1.4 Øvrige forutsetninger'!$C$59,IF('1.2 Alternativ B'!H224&gt;15,15*'1.4 Øvrige forutsetninger'!$C$57+MAXA(0,'1.2 Alternativ B'!H224-15)*'1.4 Øvrige forutsetninger'!$C$58,'1.2 Alternativ B'!H224*'1.4 Øvrige forutsetninger'!$C$57)))),0)</f>
        <v>0</v>
      </c>
      <c r="H34" s="1">
        <f ca="1">IFERROR(IF('1.2 Alternativ B'!I224&gt;120,15*'1.4 Øvrige forutsetninger'!$C$57+15*'1.4 Øvrige forutsetninger'!$C$58+30*'1.4 Øvrige forutsetninger'!$C$59+60*'1.4 Øvrige forutsetninger'!$C$60+MAXA(0,'1.2 Alternativ B'!I224-120)*'1.4 Øvrige forutsetninger'!$C$61,IF('1.2 Alternativ B'!I224&gt;60,15*'1.4 Øvrige forutsetninger'!$C$57+15*'1.4 Øvrige forutsetninger'!$C$58+30*'1.4 Øvrige forutsetninger'!$C$59+MAXA(0,'1.2 Alternativ B'!I224-60)*'1.4 Øvrige forutsetninger'!$C$60,IF('1.2 Alternativ B'!I224&gt;30,15*'1.4 Øvrige forutsetninger'!$C$57+15*'1.4 Øvrige forutsetninger'!$C$58+MAXA(0,'1.2 Alternativ B'!I224-30)*'1.4 Øvrige forutsetninger'!$C$59,IF('1.2 Alternativ B'!I224&gt;15,15*'1.4 Øvrige forutsetninger'!$C$57+MAXA(0,'1.2 Alternativ B'!I224-15)*'1.4 Øvrige forutsetninger'!$C$58,'1.2 Alternativ B'!I224*'1.4 Øvrige forutsetninger'!$C$57)))),0)</f>
        <v>0</v>
      </c>
      <c r="I34" s="1">
        <f ca="1">IFERROR(IF('1.2 Alternativ B'!J224&gt;120,15*'1.4 Øvrige forutsetninger'!$C$57+15*'1.4 Øvrige forutsetninger'!$C$58+30*'1.4 Øvrige forutsetninger'!$C$59+60*'1.4 Øvrige forutsetninger'!$C$60+MAXA(0,'1.2 Alternativ B'!J224-120)*'1.4 Øvrige forutsetninger'!$C$61,IF('1.2 Alternativ B'!J224&gt;60,15*'1.4 Øvrige forutsetninger'!$C$57+15*'1.4 Øvrige forutsetninger'!$C$58+30*'1.4 Øvrige forutsetninger'!$C$59+MAXA(0,'1.2 Alternativ B'!J224-60)*'1.4 Øvrige forutsetninger'!$C$60,IF('1.2 Alternativ B'!J224&gt;30,15*'1.4 Øvrige forutsetninger'!$C$57+15*'1.4 Øvrige forutsetninger'!$C$58+MAXA(0,'1.2 Alternativ B'!J224-30)*'1.4 Øvrige forutsetninger'!$C$59,IF('1.2 Alternativ B'!J224&gt;15,15*'1.4 Øvrige forutsetninger'!$C$57+MAXA(0,'1.2 Alternativ B'!J224-15)*'1.4 Øvrige forutsetninger'!$C$58,'1.2 Alternativ B'!J224*'1.4 Øvrige forutsetninger'!$C$57)))),0)</f>
        <v>0</v>
      </c>
      <c r="J34" s="1">
        <f ca="1">IFERROR(IF('1.2 Alternativ B'!K224&gt;120,15*'1.4 Øvrige forutsetninger'!$C$57+15*'1.4 Øvrige forutsetninger'!$C$58+30*'1.4 Øvrige forutsetninger'!$C$59+60*'1.4 Øvrige forutsetninger'!$C$60+MAXA(0,'1.2 Alternativ B'!K224-120)*'1.4 Øvrige forutsetninger'!$C$61,IF('1.2 Alternativ B'!K224&gt;60,15*'1.4 Øvrige forutsetninger'!$C$57+15*'1.4 Øvrige forutsetninger'!$C$58+30*'1.4 Øvrige forutsetninger'!$C$59+MAXA(0,'1.2 Alternativ B'!K224-60)*'1.4 Øvrige forutsetninger'!$C$60,IF('1.2 Alternativ B'!K224&gt;30,15*'1.4 Øvrige forutsetninger'!$C$57+15*'1.4 Øvrige forutsetninger'!$C$58+MAXA(0,'1.2 Alternativ B'!K224-30)*'1.4 Øvrige forutsetninger'!$C$59,IF('1.2 Alternativ B'!K224&gt;15,15*'1.4 Øvrige forutsetninger'!$C$57+MAXA(0,'1.2 Alternativ B'!K224-15)*'1.4 Øvrige forutsetninger'!$C$58,'1.2 Alternativ B'!K224*'1.4 Øvrige forutsetninger'!$C$57)))),0)</f>
        <v>0</v>
      </c>
      <c r="K34" s="1">
        <f ca="1">IFERROR(IF('1.2 Alternativ B'!L224&gt;120,15*'1.4 Øvrige forutsetninger'!$C$57+15*'1.4 Øvrige forutsetninger'!$C$58+30*'1.4 Øvrige forutsetninger'!$C$59+60*'1.4 Øvrige forutsetninger'!$C$60+MAXA(0,'1.2 Alternativ B'!L224-120)*'1.4 Øvrige forutsetninger'!$C$61,IF('1.2 Alternativ B'!L224&gt;60,15*'1.4 Øvrige forutsetninger'!$C$57+15*'1.4 Øvrige forutsetninger'!$C$58+30*'1.4 Øvrige forutsetninger'!$C$59+MAXA(0,'1.2 Alternativ B'!L224-60)*'1.4 Øvrige forutsetninger'!$C$60,IF('1.2 Alternativ B'!L224&gt;30,15*'1.4 Øvrige forutsetninger'!$C$57+15*'1.4 Øvrige forutsetninger'!$C$58+MAXA(0,'1.2 Alternativ B'!L224-30)*'1.4 Øvrige forutsetninger'!$C$59,IF('1.2 Alternativ B'!L224&gt;15,15*'1.4 Øvrige forutsetninger'!$C$57+MAXA(0,'1.2 Alternativ B'!L224-15)*'1.4 Øvrige forutsetninger'!$C$58,'1.2 Alternativ B'!L224*'1.4 Øvrige forutsetninger'!$C$57)))),0)</f>
        <v>0</v>
      </c>
      <c r="L34" s="1">
        <f ca="1">IFERROR(IF('1.2 Alternativ B'!M224&gt;120,15*'1.4 Øvrige forutsetninger'!$C$57+15*'1.4 Øvrige forutsetninger'!$C$58+30*'1.4 Øvrige forutsetninger'!$C$59+60*'1.4 Øvrige forutsetninger'!$C$60+MAXA(0,'1.2 Alternativ B'!M224-120)*'1.4 Øvrige forutsetninger'!$C$61,IF('1.2 Alternativ B'!M224&gt;60,15*'1.4 Øvrige forutsetninger'!$C$57+15*'1.4 Øvrige forutsetninger'!$C$58+30*'1.4 Øvrige forutsetninger'!$C$59+MAXA(0,'1.2 Alternativ B'!M224-60)*'1.4 Øvrige forutsetninger'!$C$60,IF('1.2 Alternativ B'!M224&gt;30,15*'1.4 Øvrige forutsetninger'!$C$57+15*'1.4 Øvrige forutsetninger'!$C$58+MAXA(0,'1.2 Alternativ B'!M224-30)*'1.4 Øvrige forutsetninger'!$C$59,IF('1.2 Alternativ B'!M224&gt;15,15*'1.4 Øvrige forutsetninger'!$C$57+MAXA(0,'1.2 Alternativ B'!M224-15)*'1.4 Øvrige forutsetninger'!$C$58,'1.2 Alternativ B'!M224*'1.4 Øvrige forutsetninger'!$C$57)))),0)</f>
        <v>0</v>
      </c>
      <c r="M34" s="1">
        <f ca="1">IFERROR(IF('1.2 Alternativ B'!N224&gt;120,15*'1.4 Øvrige forutsetninger'!$C$57+15*'1.4 Øvrige forutsetninger'!$C$58+30*'1.4 Øvrige forutsetninger'!$C$59+60*'1.4 Øvrige forutsetninger'!$C$60+MAXA(0,'1.2 Alternativ B'!N224-120)*'1.4 Øvrige forutsetninger'!$C$61,IF('1.2 Alternativ B'!N224&gt;60,15*'1.4 Øvrige forutsetninger'!$C$57+15*'1.4 Øvrige forutsetninger'!$C$58+30*'1.4 Øvrige forutsetninger'!$C$59+MAXA(0,'1.2 Alternativ B'!N224-60)*'1.4 Øvrige forutsetninger'!$C$60,IF('1.2 Alternativ B'!N224&gt;30,15*'1.4 Øvrige forutsetninger'!$C$57+15*'1.4 Øvrige forutsetninger'!$C$58+MAXA(0,'1.2 Alternativ B'!N224-30)*'1.4 Øvrige forutsetninger'!$C$59,IF('1.2 Alternativ B'!N224&gt;15,15*'1.4 Øvrige forutsetninger'!$C$57+MAXA(0,'1.2 Alternativ B'!N224-15)*'1.4 Øvrige forutsetninger'!$C$58,'1.2 Alternativ B'!N224*'1.4 Øvrige forutsetninger'!$C$57)))),0)</f>
        <v>0</v>
      </c>
      <c r="N34" s="1">
        <f ca="1">IFERROR(IF('1.2 Alternativ B'!O224&gt;120,15*'1.4 Øvrige forutsetninger'!$C$57+15*'1.4 Øvrige forutsetninger'!$C$58+30*'1.4 Øvrige forutsetninger'!$C$59+60*'1.4 Øvrige forutsetninger'!$C$60+MAXA(0,'1.2 Alternativ B'!O224-120)*'1.4 Øvrige forutsetninger'!$C$61,IF('1.2 Alternativ B'!O224&gt;60,15*'1.4 Øvrige forutsetninger'!$C$57+15*'1.4 Øvrige forutsetninger'!$C$58+30*'1.4 Øvrige forutsetninger'!$C$59+MAXA(0,'1.2 Alternativ B'!O224-60)*'1.4 Øvrige forutsetninger'!$C$60,IF('1.2 Alternativ B'!O224&gt;30,15*'1.4 Øvrige forutsetninger'!$C$57+15*'1.4 Øvrige forutsetninger'!$C$58+MAXA(0,'1.2 Alternativ B'!O224-30)*'1.4 Øvrige forutsetninger'!$C$59,IF('1.2 Alternativ B'!O224&gt;15,15*'1.4 Øvrige forutsetninger'!$C$57+MAXA(0,'1.2 Alternativ B'!O224-15)*'1.4 Øvrige forutsetninger'!$C$58,'1.2 Alternativ B'!O224*'1.4 Øvrige forutsetninger'!$C$57)))),0)</f>
        <v>0</v>
      </c>
      <c r="O34" s="1">
        <f ca="1">IFERROR(IF('1.2 Alternativ B'!P224&gt;120,15*'1.4 Øvrige forutsetninger'!$C$57+15*'1.4 Øvrige forutsetninger'!$C$58+30*'1.4 Øvrige forutsetninger'!$C$59+60*'1.4 Øvrige forutsetninger'!$C$60+MAXA(0,'1.2 Alternativ B'!P224-120)*'1.4 Øvrige forutsetninger'!$C$61,IF('1.2 Alternativ B'!P224&gt;60,15*'1.4 Øvrige forutsetninger'!$C$57+15*'1.4 Øvrige forutsetninger'!$C$58+30*'1.4 Øvrige forutsetninger'!$C$59+MAXA(0,'1.2 Alternativ B'!P224-60)*'1.4 Øvrige forutsetninger'!$C$60,IF('1.2 Alternativ B'!P224&gt;30,15*'1.4 Øvrige forutsetninger'!$C$57+15*'1.4 Øvrige forutsetninger'!$C$58+MAXA(0,'1.2 Alternativ B'!P224-30)*'1.4 Øvrige forutsetninger'!$C$59,IF('1.2 Alternativ B'!P224&gt;15,15*'1.4 Øvrige forutsetninger'!$C$57+MAXA(0,'1.2 Alternativ B'!P224-15)*'1.4 Øvrige forutsetninger'!$C$58,'1.2 Alternativ B'!P224*'1.4 Øvrige forutsetninger'!$C$57)))),0)</f>
        <v>0</v>
      </c>
      <c r="P34" s="1">
        <f ca="1">IFERROR(IF('1.2 Alternativ B'!Q224&gt;120,15*'1.4 Øvrige forutsetninger'!$C$57+15*'1.4 Øvrige forutsetninger'!$C$58+30*'1.4 Øvrige forutsetninger'!$C$59+60*'1.4 Øvrige forutsetninger'!$C$60+MAXA(0,'1.2 Alternativ B'!Q224-120)*'1.4 Øvrige forutsetninger'!$C$61,IF('1.2 Alternativ B'!Q224&gt;60,15*'1.4 Øvrige forutsetninger'!$C$57+15*'1.4 Øvrige forutsetninger'!$C$58+30*'1.4 Øvrige forutsetninger'!$C$59+MAXA(0,'1.2 Alternativ B'!Q224-60)*'1.4 Øvrige forutsetninger'!$C$60,IF('1.2 Alternativ B'!Q224&gt;30,15*'1.4 Øvrige forutsetninger'!$C$57+15*'1.4 Øvrige forutsetninger'!$C$58+MAXA(0,'1.2 Alternativ B'!Q224-30)*'1.4 Øvrige forutsetninger'!$C$59,IF('1.2 Alternativ B'!Q224&gt;15,15*'1.4 Øvrige forutsetninger'!$C$57+MAXA(0,'1.2 Alternativ B'!Q224-15)*'1.4 Øvrige forutsetninger'!$C$58,'1.2 Alternativ B'!Q224*'1.4 Øvrige forutsetninger'!$C$57)))),0)</f>
        <v>0</v>
      </c>
      <c r="Q34" s="1">
        <f ca="1">IFERROR(IF('1.2 Alternativ B'!R224&gt;120,15*'1.4 Øvrige forutsetninger'!$C$57+15*'1.4 Øvrige forutsetninger'!$C$58+30*'1.4 Øvrige forutsetninger'!$C$59+60*'1.4 Øvrige forutsetninger'!$C$60+MAXA(0,'1.2 Alternativ B'!R224-120)*'1.4 Øvrige forutsetninger'!$C$61,IF('1.2 Alternativ B'!R224&gt;60,15*'1.4 Øvrige forutsetninger'!$C$57+15*'1.4 Øvrige forutsetninger'!$C$58+30*'1.4 Øvrige forutsetninger'!$C$59+MAXA(0,'1.2 Alternativ B'!R224-60)*'1.4 Øvrige forutsetninger'!$C$60,IF('1.2 Alternativ B'!R224&gt;30,15*'1.4 Øvrige forutsetninger'!$C$57+15*'1.4 Øvrige forutsetninger'!$C$58+MAXA(0,'1.2 Alternativ B'!R224-30)*'1.4 Øvrige forutsetninger'!$C$59,IF('1.2 Alternativ B'!R224&gt;15,15*'1.4 Øvrige forutsetninger'!$C$57+MAXA(0,'1.2 Alternativ B'!R224-15)*'1.4 Øvrige forutsetninger'!$C$58,'1.2 Alternativ B'!R224*'1.4 Øvrige forutsetninger'!$C$57)))),0)</f>
        <v>0</v>
      </c>
      <c r="R34" s="1">
        <f ca="1">IFERROR(IF('1.2 Alternativ B'!S224&gt;120,15*'1.4 Øvrige forutsetninger'!$C$57+15*'1.4 Øvrige forutsetninger'!$C$58+30*'1.4 Øvrige forutsetninger'!$C$59+60*'1.4 Øvrige forutsetninger'!$C$60+MAXA(0,'1.2 Alternativ B'!S224-120)*'1.4 Øvrige forutsetninger'!$C$61,IF('1.2 Alternativ B'!S224&gt;60,15*'1.4 Øvrige forutsetninger'!$C$57+15*'1.4 Øvrige forutsetninger'!$C$58+30*'1.4 Øvrige forutsetninger'!$C$59+MAXA(0,'1.2 Alternativ B'!S224-60)*'1.4 Øvrige forutsetninger'!$C$60,IF('1.2 Alternativ B'!S224&gt;30,15*'1.4 Øvrige forutsetninger'!$C$57+15*'1.4 Øvrige forutsetninger'!$C$58+MAXA(0,'1.2 Alternativ B'!S224-30)*'1.4 Øvrige forutsetninger'!$C$59,IF('1.2 Alternativ B'!S224&gt;15,15*'1.4 Øvrige forutsetninger'!$C$57+MAXA(0,'1.2 Alternativ B'!S224-15)*'1.4 Øvrige forutsetninger'!$C$58,'1.2 Alternativ B'!S224*'1.4 Øvrige forutsetninger'!$C$57)))),0)</f>
        <v>0</v>
      </c>
      <c r="S34" s="1">
        <f ca="1">IFERROR(IF('1.2 Alternativ B'!T224&gt;120,15*'1.4 Øvrige forutsetninger'!$C$57+15*'1.4 Øvrige forutsetninger'!$C$58+30*'1.4 Øvrige forutsetninger'!$C$59+60*'1.4 Øvrige forutsetninger'!$C$60+MAXA(0,'1.2 Alternativ B'!T224-120)*'1.4 Øvrige forutsetninger'!$C$61,IF('1.2 Alternativ B'!T224&gt;60,15*'1.4 Øvrige forutsetninger'!$C$57+15*'1.4 Øvrige forutsetninger'!$C$58+30*'1.4 Øvrige forutsetninger'!$C$59+MAXA(0,'1.2 Alternativ B'!T224-60)*'1.4 Øvrige forutsetninger'!$C$60,IF('1.2 Alternativ B'!T224&gt;30,15*'1.4 Øvrige forutsetninger'!$C$57+15*'1.4 Øvrige forutsetninger'!$C$58+MAXA(0,'1.2 Alternativ B'!T224-30)*'1.4 Øvrige forutsetninger'!$C$59,IF('1.2 Alternativ B'!T224&gt;15,15*'1.4 Øvrige forutsetninger'!$C$57+MAXA(0,'1.2 Alternativ B'!T224-15)*'1.4 Øvrige forutsetninger'!$C$58,'1.2 Alternativ B'!T224*'1.4 Øvrige forutsetninger'!$C$57)))),0)</f>
        <v>0</v>
      </c>
      <c r="T34" s="1">
        <f ca="1">IFERROR(IF('1.2 Alternativ B'!U224&gt;120,15*'1.4 Øvrige forutsetninger'!$C$57+15*'1.4 Øvrige forutsetninger'!$C$58+30*'1.4 Øvrige forutsetninger'!$C$59+60*'1.4 Øvrige forutsetninger'!$C$60+MAXA(0,'1.2 Alternativ B'!U224-120)*'1.4 Øvrige forutsetninger'!$C$61,IF('1.2 Alternativ B'!U224&gt;60,15*'1.4 Øvrige forutsetninger'!$C$57+15*'1.4 Øvrige forutsetninger'!$C$58+30*'1.4 Øvrige forutsetninger'!$C$59+MAXA(0,'1.2 Alternativ B'!U224-60)*'1.4 Øvrige forutsetninger'!$C$60,IF('1.2 Alternativ B'!U224&gt;30,15*'1.4 Øvrige forutsetninger'!$C$57+15*'1.4 Øvrige forutsetninger'!$C$58+MAXA(0,'1.2 Alternativ B'!U224-30)*'1.4 Øvrige forutsetninger'!$C$59,IF('1.2 Alternativ B'!U224&gt;15,15*'1.4 Øvrige forutsetninger'!$C$57+MAXA(0,'1.2 Alternativ B'!U224-15)*'1.4 Øvrige forutsetninger'!$C$58,'1.2 Alternativ B'!U224*'1.4 Øvrige forutsetninger'!$C$57)))),0)</f>
        <v>0</v>
      </c>
      <c r="U34" s="1">
        <f ca="1">IFERROR(IF('1.2 Alternativ B'!V224&gt;120,15*'1.4 Øvrige forutsetninger'!$C$57+15*'1.4 Øvrige forutsetninger'!$C$58+30*'1.4 Øvrige forutsetninger'!$C$59+60*'1.4 Øvrige forutsetninger'!$C$60+MAXA(0,'1.2 Alternativ B'!V224-120)*'1.4 Øvrige forutsetninger'!$C$61,IF('1.2 Alternativ B'!V224&gt;60,15*'1.4 Øvrige forutsetninger'!$C$57+15*'1.4 Øvrige forutsetninger'!$C$58+30*'1.4 Øvrige forutsetninger'!$C$59+MAXA(0,'1.2 Alternativ B'!V224-60)*'1.4 Øvrige forutsetninger'!$C$60,IF('1.2 Alternativ B'!V224&gt;30,15*'1.4 Øvrige forutsetninger'!$C$57+15*'1.4 Øvrige forutsetninger'!$C$58+MAXA(0,'1.2 Alternativ B'!V224-30)*'1.4 Øvrige forutsetninger'!$C$59,IF('1.2 Alternativ B'!V224&gt;15,15*'1.4 Øvrige forutsetninger'!$C$57+MAXA(0,'1.2 Alternativ B'!V224-15)*'1.4 Øvrige forutsetninger'!$C$58,'1.2 Alternativ B'!V224*'1.4 Øvrige forutsetninger'!$C$57)))),0)</f>
        <v>0</v>
      </c>
      <c r="V34" s="1">
        <f ca="1">IFERROR(IF('1.2 Alternativ B'!W224&gt;120,15*'1.4 Øvrige forutsetninger'!$C$57+15*'1.4 Øvrige forutsetninger'!$C$58+30*'1.4 Øvrige forutsetninger'!$C$59+60*'1.4 Øvrige forutsetninger'!$C$60+MAXA(0,'1.2 Alternativ B'!W224-120)*'1.4 Øvrige forutsetninger'!$C$61,IF('1.2 Alternativ B'!W224&gt;60,15*'1.4 Øvrige forutsetninger'!$C$57+15*'1.4 Øvrige forutsetninger'!$C$58+30*'1.4 Øvrige forutsetninger'!$C$59+MAXA(0,'1.2 Alternativ B'!W224-60)*'1.4 Øvrige forutsetninger'!$C$60,IF('1.2 Alternativ B'!W224&gt;30,15*'1.4 Øvrige forutsetninger'!$C$57+15*'1.4 Øvrige forutsetninger'!$C$58+MAXA(0,'1.2 Alternativ B'!W224-30)*'1.4 Øvrige forutsetninger'!$C$59,IF('1.2 Alternativ B'!W224&gt;15,15*'1.4 Øvrige forutsetninger'!$C$57+MAXA(0,'1.2 Alternativ B'!W224-15)*'1.4 Øvrige forutsetninger'!$C$58,'1.2 Alternativ B'!W224*'1.4 Øvrige forutsetninger'!$C$57)))),0)</f>
        <v>0</v>
      </c>
      <c r="W34" s="1">
        <f ca="1">IFERROR(IF('1.2 Alternativ B'!X224&gt;120,15*'1.4 Øvrige forutsetninger'!$C$57+15*'1.4 Øvrige forutsetninger'!$C$58+30*'1.4 Øvrige forutsetninger'!$C$59+60*'1.4 Øvrige forutsetninger'!$C$60+MAXA(0,'1.2 Alternativ B'!X224-120)*'1.4 Øvrige forutsetninger'!$C$61,IF('1.2 Alternativ B'!X224&gt;60,15*'1.4 Øvrige forutsetninger'!$C$57+15*'1.4 Øvrige forutsetninger'!$C$58+30*'1.4 Øvrige forutsetninger'!$C$59+MAXA(0,'1.2 Alternativ B'!X224-60)*'1.4 Øvrige forutsetninger'!$C$60,IF('1.2 Alternativ B'!X224&gt;30,15*'1.4 Øvrige forutsetninger'!$C$57+15*'1.4 Øvrige forutsetninger'!$C$58+MAXA(0,'1.2 Alternativ B'!X224-30)*'1.4 Øvrige forutsetninger'!$C$59,IF('1.2 Alternativ B'!X224&gt;15,15*'1.4 Øvrige forutsetninger'!$C$57+MAXA(0,'1.2 Alternativ B'!X224-15)*'1.4 Øvrige forutsetninger'!$C$58,'1.2 Alternativ B'!X224*'1.4 Øvrige forutsetninger'!$C$57)))),0)</f>
        <v>0</v>
      </c>
      <c r="X34" s="1">
        <f ca="1">IFERROR(IF('1.2 Alternativ B'!Y224&gt;120,15*'1.4 Øvrige forutsetninger'!$C$57+15*'1.4 Øvrige forutsetninger'!$C$58+30*'1.4 Øvrige forutsetninger'!$C$59+60*'1.4 Øvrige forutsetninger'!$C$60+MAXA(0,'1.2 Alternativ B'!Y224-120)*'1.4 Øvrige forutsetninger'!$C$61,IF('1.2 Alternativ B'!Y224&gt;60,15*'1.4 Øvrige forutsetninger'!$C$57+15*'1.4 Øvrige forutsetninger'!$C$58+30*'1.4 Øvrige forutsetninger'!$C$59+MAXA(0,'1.2 Alternativ B'!Y224-60)*'1.4 Øvrige forutsetninger'!$C$60,IF('1.2 Alternativ B'!Y224&gt;30,15*'1.4 Øvrige forutsetninger'!$C$57+15*'1.4 Øvrige forutsetninger'!$C$58+MAXA(0,'1.2 Alternativ B'!Y224-30)*'1.4 Øvrige forutsetninger'!$C$59,IF('1.2 Alternativ B'!Y224&gt;15,15*'1.4 Øvrige forutsetninger'!$C$57+MAXA(0,'1.2 Alternativ B'!Y224-15)*'1.4 Øvrige forutsetninger'!$C$58,'1.2 Alternativ B'!Y224*'1.4 Øvrige forutsetninger'!$C$57)))),0)</f>
        <v>0</v>
      </c>
      <c r="Y34" s="1">
        <f ca="1">IFERROR(IF('1.2 Alternativ B'!Z224&gt;120,15*'1.4 Øvrige forutsetninger'!$C$57+15*'1.4 Øvrige forutsetninger'!$C$58+30*'1.4 Øvrige forutsetninger'!$C$59+60*'1.4 Øvrige forutsetninger'!$C$60+MAXA(0,'1.2 Alternativ B'!Z224-120)*'1.4 Øvrige forutsetninger'!$C$61,IF('1.2 Alternativ B'!Z224&gt;60,15*'1.4 Øvrige forutsetninger'!$C$57+15*'1.4 Øvrige forutsetninger'!$C$58+30*'1.4 Øvrige forutsetninger'!$C$59+MAXA(0,'1.2 Alternativ B'!Z224-60)*'1.4 Øvrige forutsetninger'!$C$60,IF('1.2 Alternativ B'!Z224&gt;30,15*'1.4 Øvrige forutsetninger'!$C$57+15*'1.4 Øvrige forutsetninger'!$C$58+MAXA(0,'1.2 Alternativ B'!Z224-30)*'1.4 Øvrige forutsetninger'!$C$59,IF('1.2 Alternativ B'!Z224&gt;15,15*'1.4 Øvrige forutsetninger'!$C$57+MAXA(0,'1.2 Alternativ B'!Z224-15)*'1.4 Øvrige forutsetninger'!$C$58,'1.2 Alternativ B'!Z224*'1.4 Øvrige forutsetninger'!$C$57)))),0)</f>
        <v>0</v>
      </c>
      <c r="Z34" s="1">
        <f ca="1">IFERROR(IF('1.2 Alternativ B'!AA224&gt;120,15*'1.4 Øvrige forutsetninger'!$C$57+15*'1.4 Øvrige forutsetninger'!$C$58+30*'1.4 Øvrige forutsetninger'!$C$59+60*'1.4 Øvrige forutsetninger'!$C$60+MAXA(0,'1.2 Alternativ B'!AA224-120)*'1.4 Øvrige forutsetninger'!$C$61,IF('1.2 Alternativ B'!AA224&gt;60,15*'1.4 Øvrige forutsetninger'!$C$57+15*'1.4 Øvrige forutsetninger'!$C$58+30*'1.4 Øvrige forutsetninger'!$C$59+MAXA(0,'1.2 Alternativ B'!AA224-60)*'1.4 Øvrige forutsetninger'!$C$60,IF('1.2 Alternativ B'!AA224&gt;30,15*'1.4 Øvrige forutsetninger'!$C$57+15*'1.4 Øvrige forutsetninger'!$C$58+MAXA(0,'1.2 Alternativ B'!AA224-30)*'1.4 Øvrige forutsetninger'!$C$59,IF('1.2 Alternativ B'!AA224&gt;15,15*'1.4 Øvrige forutsetninger'!$C$57+MAXA(0,'1.2 Alternativ B'!AA224-15)*'1.4 Øvrige forutsetninger'!$C$58,'1.2 Alternativ B'!AA224*'1.4 Øvrige forutsetninger'!$C$57)))),0)</f>
        <v>0</v>
      </c>
      <c r="AA34" s="1">
        <f ca="1">IFERROR(IF('1.2 Alternativ B'!AB224&gt;120,15*'1.4 Øvrige forutsetninger'!$C$57+15*'1.4 Øvrige forutsetninger'!$C$58+30*'1.4 Øvrige forutsetninger'!$C$59+60*'1.4 Øvrige forutsetninger'!$C$60+MAXA(0,'1.2 Alternativ B'!AB224-120)*'1.4 Øvrige forutsetninger'!$C$61,IF('1.2 Alternativ B'!AB224&gt;60,15*'1.4 Øvrige forutsetninger'!$C$57+15*'1.4 Øvrige forutsetninger'!$C$58+30*'1.4 Øvrige forutsetninger'!$C$59+MAXA(0,'1.2 Alternativ B'!AB224-60)*'1.4 Øvrige forutsetninger'!$C$60,IF('1.2 Alternativ B'!AB224&gt;30,15*'1.4 Øvrige forutsetninger'!$C$57+15*'1.4 Øvrige forutsetninger'!$C$58+MAXA(0,'1.2 Alternativ B'!AB224-30)*'1.4 Øvrige forutsetninger'!$C$59,IF('1.2 Alternativ B'!AB224&gt;15,15*'1.4 Øvrige forutsetninger'!$C$57+MAXA(0,'1.2 Alternativ B'!AB224-15)*'1.4 Øvrige forutsetninger'!$C$58,'1.2 Alternativ B'!AB224*'1.4 Øvrige forutsetninger'!$C$57)))),0)</f>
        <v>0</v>
      </c>
      <c r="AB34" s="1">
        <f ca="1">IFERROR(IF('1.2 Alternativ B'!AC224&gt;120,15*'1.4 Øvrige forutsetninger'!$C$57+15*'1.4 Øvrige forutsetninger'!$C$58+30*'1.4 Øvrige forutsetninger'!$C$59+60*'1.4 Øvrige forutsetninger'!$C$60+MAXA(0,'1.2 Alternativ B'!AC224-120)*'1.4 Øvrige forutsetninger'!$C$61,IF('1.2 Alternativ B'!AC224&gt;60,15*'1.4 Øvrige forutsetninger'!$C$57+15*'1.4 Øvrige forutsetninger'!$C$58+30*'1.4 Øvrige forutsetninger'!$C$59+MAXA(0,'1.2 Alternativ B'!AC224-60)*'1.4 Øvrige forutsetninger'!$C$60,IF('1.2 Alternativ B'!AC224&gt;30,15*'1.4 Øvrige forutsetninger'!$C$57+15*'1.4 Øvrige forutsetninger'!$C$58+MAXA(0,'1.2 Alternativ B'!AC224-30)*'1.4 Øvrige forutsetninger'!$C$59,IF('1.2 Alternativ B'!AC224&gt;15,15*'1.4 Øvrige forutsetninger'!$C$57+MAXA(0,'1.2 Alternativ B'!AC224-15)*'1.4 Øvrige forutsetninger'!$C$58,'1.2 Alternativ B'!AC224*'1.4 Øvrige forutsetninger'!$C$57)))),0)</f>
        <v>0</v>
      </c>
      <c r="AC34" s="1">
        <f ca="1">IFERROR(IF('1.2 Alternativ B'!AD224&gt;120,15*'1.4 Øvrige forutsetninger'!$C$57+15*'1.4 Øvrige forutsetninger'!$C$58+30*'1.4 Øvrige forutsetninger'!$C$59+60*'1.4 Øvrige forutsetninger'!$C$60+MAXA(0,'1.2 Alternativ B'!AD224-120)*'1.4 Øvrige forutsetninger'!$C$61,IF('1.2 Alternativ B'!AD224&gt;60,15*'1.4 Øvrige forutsetninger'!$C$57+15*'1.4 Øvrige forutsetninger'!$C$58+30*'1.4 Øvrige forutsetninger'!$C$59+MAXA(0,'1.2 Alternativ B'!AD224-60)*'1.4 Øvrige forutsetninger'!$C$60,IF('1.2 Alternativ B'!AD224&gt;30,15*'1.4 Øvrige forutsetninger'!$C$57+15*'1.4 Øvrige forutsetninger'!$C$58+MAXA(0,'1.2 Alternativ B'!AD224-30)*'1.4 Øvrige forutsetninger'!$C$59,IF('1.2 Alternativ B'!AD224&gt;15,15*'1.4 Øvrige forutsetninger'!$C$57+MAXA(0,'1.2 Alternativ B'!AD224-15)*'1.4 Øvrige forutsetninger'!$C$58,'1.2 Alternativ B'!AD224*'1.4 Øvrige forutsetninger'!$C$57)))),0)</f>
        <v>0</v>
      </c>
      <c r="AD34" s="1">
        <f ca="1">IFERROR(IF('1.2 Alternativ B'!AE224&gt;120,15*'1.4 Øvrige forutsetninger'!$C$57+15*'1.4 Øvrige forutsetninger'!$C$58+30*'1.4 Øvrige forutsetninger'!$C$59+60*'1.4 Øvrige forutsetninger'!$C$60+MAXA(0,'1.2 Alternativ B'!AE224-120)*'1.4 Øvrige forutsetninger'!$C$61,IF('1.2 Alternativ B'!AE224&gt;60,15*'1.4 Øvrige forutsetninger'!$C$57+15*'1.4 Øvrige forutsetninger'!$C$58+30*'1.4 Øvrige forutsetninger'!$C$59+MAXA(0,'1.2 Alternativ B'!AE224-60)*'1.4 Øvrige forutsetninger'!$C$60,IF('1.2 Alternativ B'!AE224&gt;30,15*'1.4 Øvrige forutsetninger'!$C$57+15*'1.4 Øvrige forutsetninger'!$C$58+MAXA(0,'1.2 Alternativ B'!AE224-30)*'1.4 Øvrige forutsetninger'!$C$59,IF('1.2 Alternativ B'!AE224&gt;15,15*'1.4 Øvrige forutsetninger'!$C$57+MAXA(0,'1.2 Alternativ B'!AE224-15)*'1.4 Øvrige forutsetninger'!$C$58,'1.2 Alternativ B'!AE224*'1.4 Øvrige forutsetninger'!$C$57)))),0)</f>
        <v>0</v>
      </c>
      <c r="AE34" s="1">
        <f ca="1">IFERROR(IF('1.2 Alternativ B'!AF224&gt;120,15*'1.4 Øvrige forutsetninger'!$C$57+15*'1.4 Øvrige forutsetninger'!$C$58+30*'1.4 Øvrige forutsetninger'!$C$59+60*'1.4 Øvrige forutsetninger'!$C$60+MAXA(0,'1.2 Alternativ B'!AF224-120)*'1.4 Øvrige forutsetninger'!$C$61,IF('1.2 Alternativ B'!AF224&gt;60,15*'1.4 Øvrige forutsetninger'!$C$57+15*'1.4 Øvrige forutsetninger'!$C$58+30*'1.4 Øvrige forutsetninger'!$C$59+MAXA(0,'1.2 Alternativ B'!AF224-60)*'1.4 Øvrige forutsetninger'!$C$60,IF('1.2 Alternativ B'!AF224&gt;30,15*'1.4 Øvrige forutsetninger'!$C$57+15*'1.4 Øvrige forutsetninger'!$C$58+MAXA(0,'1.2 Alternativ B'!AF224-30)*'1.4 Øvrige forutsetninger'!$C$59,IF('1.2 Alternativ B'!AF224&gt;15,15*'1.4 Øvrige forutsetninger'!$C$57+MAXA(0,'1.2 Alternativ B'!AF224-15)*'1.4 Øvrige forutsetninger'!$C$58,'1.2 Alternativ B'!AF224*'1.4 Øvrige forutsetninger'!$C$57)))),0)</f>
        <v>0</v>
      </c>
      <c r="AF34" s="1">
        <f ca="1">IFERROR(IF('1.2 Alternativ B'!AG224&gt;120,15*'1.4 Øvrige forutsetninger'!$C$57+15*'1.4 Øvrige forutsetninger'!$C$58+30*'1.4 Øvrige forutsetninger'!$C$59+60*'1.4 Øvrige forutsetninger'!$C$60+MAXA(0,'1.2 Alternativ B'!AG224-120)*'1.4 Øvrige forutsetninger'!$C$61,IF('1.2 Alternativ B'!AG224&gt;60,15*'1.4 Øvrige forutsetninger'!$C$57+15*'1.4 Øvrige forutsetninger'!$C$58+30*'1.4 Øvrige forutsetninger'!$C$59+MAXA(0,'1.2 Alternativ B'!AG224-60)*'1.4 Øvrige forutsetninger'!$C$60,IF('1.2 Alternativ B'!AG224&gt;30,15*'1.4 Øvrige forutsetninger'!$C$57+15*'1.4 Øvrige forutsetninger'!$C$58+MAXA(0,'1.2 Alternativ B'!AG224-30)*'1.4 Øvrige forutsetninger'!$C$59,IF('1.2 Alternativ B'!AG224&gt;15,15*'1.4 Øvrige forutsetninger'!$C$57+MAXA(0,'1.2 Alternativ B'!AG224-15)*'1.4 Øvrige forutsetninger'!$C$58,'1.2 Alternativ B'!AG224*'1.4 Øvrige forutsetninger'!$C$57)))),0)</f>
        <v>0</v>
      </c>
    </row>
    <row r="35" spans="2:32" x14ac:dyDescent="0.2">
      <c r="B35" s="1" t="str">
        <f ca="1">IF(OFFSET('1.2 Alternativ B'!$E$19,0,ROW()-ROW($B$12))&gt;0,OFFSET('1.2 Alternativ B'!$E$19,0,ROW()-ROW($B$12)),"")</f>
        <v/>
      </c>
      <c r="C35" s="1">
        <f ca="1">IFERROR(IF('1.2 Alternativ B'!D225&gt;120,15*'1.4 Øvrige forutsetninger'!$C$57+15*'1.4 Øvrige forutsetninger'!$C$58+30*'1.4 Øvrige forutsetninger'!$C$59+60*'1.4 Øvrige forutsetninger'!$C$60+MAXA(0,'1.2 Alternativ B'!D225-120)*'1.4 Øvrige forutsetninger'!$C$61,IF('1.2 Alternativ B'!D225&gt;60,15*'1.4 Øvrige forutsetninger'!$C$57+15*'1.4 Øvrige forutsetninger'!$C$58+30*'1.4 Øvrige forutsetninger'!$C$59+MAXA(0,'1.2 Alternativ B'!D225-60)*'1.4 Øvrige forutsetninger'!$C$60,IF('1.2 Alternativ B'!D225&gt;30,15*'1.4 Øvrige forutsetninger'!$C$57+15*'1.4 Øvrige forutsetninger'!$C$58+MAXA(0,'1.2 Alternativ B'!D225-30)*'1.4 Øvrige forutsetninger'!$C$59,IF('1.2 Alternativ B'!D225&gt;15,15*'1.4 Øvrige forutsetninger'!$C$57+MAXA(0,'1.2 Alternativ B'!D225-15)*'1.4 Øvrige forutsetninger'!$C$58,'1.2 Alternativ B'!D225*'1.4 Øvrige forutsetninger'!$C$57)))),0)</f>
        <v>0</v>
      </c>
      <c r="D35" s="1">
        <f ca="1">IFERROR(IF('1.2 Alternativ B'!E225&gt;120,15*'1.4 Øvrige forutsetninger'!$C$57+15*'1.4 Øvrige forutsetninger'!$C$58+30*'1.4 Øvrige forutsetninger'!$C$59+60*'1.4 Øvrige forutsetninger'!$C$60+MAXA(0,'1.2 Alternativ B'!E225-120)*'1.4 Øvrige forutsetninger'!$C$61,IF('1.2 Alternativ B'!E225&gt;60,15*'1.4 Øvrige forutsetninger'!$C$57+15*'1.4 Øvrige forutsetninger'!$C$58+30*'1.4 Øvrige forutsetninger'!$C$59+MAXA(0,'1.2 Alternativ B'!E225-60)*'1.4 Øvrige forutsetninger'!$C$60,IF('1.2 Alternativ B'!E225&gt;30,15*'1.4 Øvrige forutsetninger'!$C$57+15*'1.4 Øvrige forutsetninger'!$C$58+MAXA(0,'1.2 Alternativ B'!E225-30)*'1.4 Øvrige forutsetninger'!$C$59,IF('1.2 Alternativ B'!E225&gt;15,15*'1.4 Øvrige forutsetninger'!$C$57+MAXA(0,'1.2 Alternativ B'!E225-15)*'1.4 Øvrige forutsetninger'!$C$58,'1.2 Alternativ B'!E225*'1.4 Øvrige forutsetninger'!$C$57)))),0)</f>
        <v>0</v>
      </c>
      <c r="E35" s="1">
        <f ca="1">IFERROR(IF('1.2 Alternativ B'!F225&gt;120,15*'1.4 Øvrige forutsetninger'!$C$57+15*'1.4 Øvrige forutsetninger'!$C$58+30*'1.4 Øvrige forutsetninger'!$C$59+60*'1.4 Øvrige forutsetninger'!$C$60+MAXA(0,'1.2 Alternativ B'!F225-120)*'1.4 Øvrige forutsetninger'!$C$61,IF('1.2 Alternativ B'!F225&gt;60,15*'1.4 Øvrige forutsetninger'!$C$57+15*'1.4 Øvrige forutsetninger'!$C$58+30*'1.4 Øvrige forutsetninger'!$C$59+MAXA(0,'1.2 Alternativ B'!F225-60)*'1.4 Øvrige forutsetninger'!$C$60,IF('1.2 Alternativ B'!F225&gt;30,15*'1.4 Øvrige forutsetninger'!$C$57+15*'1.4 Øvrige forutsetninger'!$C$58+MAXA(0,'1.2 Alternativ B'!F225-30)*'1.4 Øvrige forutsetninger'!$C$59,IF('1.2 Alternativ B'!F225&gt;15,15*'1.4 Øvrige forutsetninger'!$C$57+MAXA(0,'1.2 Alternativ B'!F225-15)*'1.4 Øvrige forutsetninger'!$C$58,'1.2 Alternativ B'!F225*'1.4 Øvrige forutsetninger'!$C$57)))),0)</f>
        <v>0</v>
      </c>
      <c r="F35" s="1">
        <f ca="1">IFERROR(IF('1.2 Alternativ B'!G225&gt;120,15*'1.4 Øvrige forutsetninger'!$C$57+15*'1.4 Øvrige forutsetninger'!$C$58+30*'1.4 Øvrige forutsetninger'!$C$59+60*'1.4 Øvrige forutsetninger'!$C$60+MAXA(0,'1.2 Alternativ B'!G225-120)*'1.4 Øvrige forutsetninger'!$C$61,IF('1.2 Alternativ B'!G225&gt;60,15*'1.4 Øvrige forutsetninger'!$C$57+15*'1.4 Øvrige forutsetninger'!$C$58+30*'1.4 Øvrige forutsetninger'!$C$59+MAXA(0,'1.2 Alternativ B'!G225-60)*'1.4 Øvrige forutsetninger'!$C$60,IF('1.2 Alternativ B'!G225&gt;30,15*'1.4 Øvrige forutsetninger'!$C$57+15*'1.4 Øvrige forutsetninger'!$C$58+MAXA(0,'1.2 Alternativ B'!G225-30)*'1.4 Øvrige forutsetninger'!$C$59,IF('1.2 Alternativ B'!G225&gt;15,15*'1.4 Øvrige forutsetninger'!$C$57+MAXA(0,'1.2 Alternativ B'!G225-15)*'1.4 Øvrige forutsetninger'!$C$58,'1.2 Alternativ B'!G225*'1.4 Øvrige forutsetninger'!$C$57)))),0)</f>
        <v>0</v>
      </c>
      <c r="G35" s="1">
        <f ca="1">IFERROR(IF('1.2 Alternativ B'!H225&gt;120,15*'1.4 Øvrige forutsetninger'!$C$57+15*'1.4 Øvrige forutsetninger'!$C$58+30*'1.4 Øvrige forutsetninger'!$C$59+60*'1.4 Øvrige forutsetninger'!$C$60+MAXA(0,'1.2 Alternativ B'!H225-120)*'1.4 Øvrige forutsetninger'!$C$61,IF('1.2 Alternativ B'!H225&gt;60,15*'1.4 Øvrige forutsetninger'!$C$57+15*'1.4 Øvrige forutsetninger'!$C$58+30*'1.4 Øvrige forutsetninger'!$C$59+MAXA(0,'1.2 Alternativ B'!H225-60)*'1.4 Øvrige forutsetninger'!$C$60,IF('1.2 Alternativ B'!H225&gt;30,15*'1.4 Øvrige forutsetninger'!$C$57+15*'1.4 Øvrige forutsetninger'!$C$58+MAXA(0,'1.2 Alternativ B'!H225-30)*'1.4 Øvrige forutsetninger'!$C$59,IF('1.2 Alternativ B'!H225&gt;15,15*'1.4 Øvrige forutsetninger'!$C$57+MAXA(0,'1.2 Alternativ B'!H225-15)*'1.4 Øvrige forutsetninger'!$C$58,'1.2 Alternativ B'!H225*'1.4 Øvrige forutsetninger'!$C$57)))),0)</f>
        <v>0</v>
      </c>
      <c r="H35" s="1">
        <f ca="1">IFERROR(IF('1.2 Alternativ B'!I225&gt;120,15*'1.4 Øvrige forutsetninger'!$C$57+15*'1.4 Øvrige forutsetninger'!$C$58+30*'1.4 Øvrige forutsetninger'!$C$59+60*'1.4 Øvrige forutsetninger'!$C$60+MAXA(0,'1.2 Alternativ B'!I225-120)*'1.4 Øvrige forutsetninger'!$C$61,IF('1.2 Alternativ B'!I225&gt;60,15*'1.4 Øvrige forutsetninger'!$C$57+15*'1.4 Øvrige forutsetninger'!$C$58+30*'1.4 Øvrige forutsetninger'!$C$59+MAXA(0,'1.2 Alternativ B'!I225-60)*'1.4 Øvrige forutsetninger'!$C$60,IF('1.2 Alternativ B'!I225&gt;30,15*'1.4 Øvrige forutsetninger'!$C$57+15*'1.4 Øvrige forutsetninger'!$C$58+MAXA(0,'1.2 Alternativ B'!I225-30)*'1.4 Øvrige forutsetninger'!$C$59,IF('1.2 Alternativ B'!I225&gt;15,15*'1.4 Øvrige forutsetninger'!$C$57+MAXA(0,'1.2 Alternativ B'!I225-15)*'1.4 Øvrige forutsetninger'!$C$58,'1.2 Alternativ B'!I225*'1.4 Øvrige forutsetninger'!$C$57)))),0)</f>
        <v>0</v>
      </c>
      <c r="I35" s="1">
        <f ca="1">IFERROR(IF('1.2 Alternativ B'!J225&gt;120,15*'1.4 Øvrige forutsetninger'!$C$57+15*'1.4 Øvrige forutsetninger'!$C$58+30*'1.4 Øvrige forutsetninger'!$C$59+60*'1.4 Øvrige forutsetninger'!$C$60+MAXA(0,'1.2 Alternativ B'!J225-120)*'1.4 Øvrige forutsetninger'!$C$61,IF('1.2 Alternativ B'!J225&gt;60,15*'1.4 Øvrige forutsetninger'!$C$57+15*'1.4 Øvrige forutsetninger'!$C$58+30*'1.4 Øvrige forutsetninger'!$C$59+MAXA(0,'1.2 Alternativ B'!J225-60)*'1.4 Øvrige forutsetninger'!$C$60,IF('1.2 Alternativ B'!J225&gt;30,15*'1.4 Øvrige forutsetninger'!$C$57+15*'1.4 Øvrige forutsetninger'!$C$58+MAXA(0,'1.2 Alternativ B'!J225-30)*'1.4 Øvrige forutsetninger'!$C$59,IF('1.2 Alternativ B'!J225&gt;15,15*'1.4 Øvrige forutsetninger'!$C$57+MAXA(0,'1.2 Alternativ B'!J225-15)*'1.4 Øvrige forutsetninger'!$C$58,'1.2 Alternativ B'!J225*'1.4 Øvrige forutsetninger'!$C$57)))),0)</f>
        <v>0</v>
      </c>
      <c r="J35" s="1">
        <f ca="1">IFERROR(IF('1.2 Alternativ B'!K225&gt;120,15*'1.4 Øvrige forutsetninger'!$C$57+15*'1.4 Øvrige forutsetninger'!$C$58+30*'1.4 Øvrige forutsetninger'!$C$59+60*'1.4 Øvrige forutsetninger'!$C$60+MAXA(0,'1.2 Alternativ B'!K225-120)*'1.4 Øvrige forutsetninger'!$C$61,IF('1.2 Alternativ B'!K225&gt;60,15*'1.4 Øvrige forutsetninger'!$C$57+15*'1.4 Øvrige forutsetninger'!$C$58+30*'1.4 Øvrige forutsetninger'!$C$59+MAXA(0,'1.2 Alternativ B'!K225-60)*'1.4 Øvrige forutsetninger'!$C$60,IF('1.2 Alternativ B'!K225&gt;30,15*'1.4 Øvrige forutsetninger'!$C$57+15*'1.4 Øvrige forutsetninger'!$C$58+MAXA(0,'1.2 Alternativ B'!K225-30)*'1.4 Øvrige forutsetninger'!$C$59,IF('1.2 Alternativ B'!K225&gt;15,15*'1.4 Øvrige forutsetninger'!$C$57+MAXA(0,'1.2 Alternativ B'!K225-15)*'1.4 Øvrige forutsetninger'!$C$58,'1.2 Alternativ B'!K225*'1.4 Øvrige forutsetninger'!$C$57)))),0)</f>
        <v>0</v>
      </c>
      <c r="K35" s="1">
        <f ca="1">IFERROR(IF('1.2 Alternativ B'!L225&gt;120,15*'1.4 Øvrige forutsetninger'!$C$57+15*'1.4 Øvrige forutsetninger'!$C$58+30*'1.4 Øvrige forutsetninger'!$C$59+60*'1.4 Øvrige forutsetninger'!$C$60+MAXA(0,'1.2 Alternativ B'!L225-120)*'1.4 Øvrige forutsetninger'!$C$61,IF('1.2 Alternativ B'!L225&gt;60,15*'1.4 Øvrige forutsetninger'!$C$57+15*'1.4 Øvrige forutsetninger'!$C$58+30*'1.4 Øvrige forutsetninger'!$C$59+MAXA(0,'1.2 Alternativ B'!L225-60)*'1.4 Øvrige forutsetninger'!$C$60,IF('1.2 Alternativ B'!L225&gt;30,15*'1.4 Øvrige forutsetninger'!$C$57+15*'1.4 Øvrige forutsetninger'!$C$58+MAXA(0,'1.2 Alternativ B'!L225-30)*'1.4 Øvrige forutsetninger'!$C$59,IF('1.2 Alternativ B'!L225&gt;15,15*'1.4 Øvrige forutsetninger'!$C$57+MAXA(0,'1.2 Alternativ B'!L225-15)*'1.4 Øvrige forutsetninger'!$C$58,'1.2 Alternativ B'!L225*'1.4 Øvrige forutsetninger'!$C$57)))),0)</f>
        <v>0</v>
      </c>
      <c r="L35" s="1">
        <f ca="1">IFERROR(IF('1.2 Alternativ B'!M225&gt;120,15*'1.4 Øvrige forutsetninger'!$C$57+15*'1.4 Øvrige forutsetninger'!$C$58+30*'1.4 Øvrige forutsetninger'!$C$59+60*'1.4 Øvrige forutsetninger'!$C$60+MAXA(0,'1.2 Alternativ B'!M225-120)*'1.4 Øvrige forutsetninger'!$C$61,IF('1.2 Alternativ B'!M225&gt;60,15*'1.4 Øvrige forutsetninger'!$C$57+15*'1.4 Øvrige forutsetninger'!$C$58+30*'1.4 Øvrige forutsetninger'!$C$59+MAXA(0,'1.2 Alternativ B'!M225-60)*'1.4 Øvrige forutsetninger'!$C$60,IF('1.2 Alternativ B'!M225&gt;30,15*'1.4 Øvrige forutsetninger'!$C$57+15*'1.4 Øvrige forutsetninger'!$C$58+MAXA(0,'1.2 Alternativ B'!M225-30)*'1.4 Øvrige forutsetninger'!$C$59,IF('1.2 Alternativ B'!M225&gt;15,15*'1.4 Øvrige forutsetninger'!$C$57+MAXA(0,'1.2 Alternativ B'!M225-15)*'1.4 Øvrige forutsetninger'!$C$58,'1.2 Alternativ B'!M225*'1.4 Øvrige forutsetninger'!$C$57)))),0)</f>
        <v>0</v>
      </c>
      <c r="M35" s="1">
        <f ca="1">IFERROR(IF('1.2 Alternativ B'!N225&gt;120,15*'1.4 Øvrige forutsetninger'!$C$57+15*'1.4 Øvrige forutsetninger'!$C$58+30*'1.4 Øvrige forutsetninger'!$C$59+60*'1.4 Øvrige forutsetninger'!$C$60+MAXA(0,'1.2 Alternativ B'!N225-120)*'1.4 Øvrige forutsetninger'!$C$61,IF('1.2 Alternativ B'!N225&gt;60,15*'1.4 Øvrige forutsetninger'!$C$57+15*'1.4 Øvrige forutsetninger'!$C$58+30*'1.4 Øvrige forutsetninger'!$C$59+MAXA(0,'1.2 Alternativ B'!N225-60)*'1.4 Øvrige forutsetninger'!$C$60,IF('1.2 Alternativ B'!N225&gt;30,15*'1.4 Øvrige forutsetninger'!$C$57+15*'1.4 Øvrige forutsetninger'!$C$58+MAXA(0,'1.2 Alternativ B'!N225-30)*'1.4 Øvrige forutsetninger'!$C$59,IF('1.2 Alternativ B'!N225&gt;15,15*'1.4 Øvrige forutsetninger'!$C$57+MAXA(0,'1.2 Alternativ B'!N225-15)*'1.4 Øvrige forutsetninger'!$C$58,'1.2 Alternativ B'!N225*'1.4 Øvrige forutsetninger'!$C$57)))),0)</f>
        <v>0</v>
      </c>
      <c r="N35" s="1">
        <f ca="1">IFERROR(IF('1.2 Alternativ B'!O225&gt;120,15*'1.4 Øvrige forutsetninger'!$C$57+15*'1.4 Øvrige forutsetninger'!$C$58+30*'1.4 Øvrige forutsetninger'!$C$59+60*'1.4 Øvrige forutsetninger'!$C$60+MAXA(0,'1.2 Alternativ B'!O225-120)*'1.4 Øvrige forutsetninger'!$C$61,IF('1.2 Alternativ B'!O225&gt;60,15*'1.4 Øvrige forutsetninger'!$C$57+15*'1.4 Øvrige forutsetninger'!$C$58+30*'1.4 Øvrige forutsetninger'!$C$59+MAXA(0,'1.2 Alternativ B'!O225-60)*'1.4 Øvrige forutsetninger'!$C$60,IF('1.2 Alternativ B'!O225&gt;30,15*'1.4 Øvrige forutsetninger'!$C$57+15*'1.4 Øvrige forutsetninger'!$C$58+MAXA(0,'1.2 Alternativ B'!O225-30)*'1.4 Øvrige forutsetninger'!$C$59,IF('1.2 Alternativ B'!O225&gt;15,15*'1.4 Øvrige forutsetninger'!$C$57+MAXA(0,'1.2 Alternativ B'!O225-15)*'1.4 Øvrige forutsetninger'!$C$58,'1.2 Alternativ B'!O225*'1.4 Øvrige forutsetninger'!$C$57)))),0)</f>
        <v>0</v>
      </c>
      <c r="O35" s="1">
        <f ca="1">IFERROR(IF('1.2 Alternativ B'!P225&gt;120,15*'1.4 Øvrige forutsetninger'!$C$57+15*'1.4 Øvrige forutsetninger'!$C$58+30*'1.4 Øvrige forutsetninger'!$C$59+60*'1.4 Øvrige forutsetninger'!$C$60+MAXA(0,'1.2 Alternativ B'!P225-120)*'1.4 Øvrige forutsetninger'!$C$61,IF('1.2 Alternativ B'!P225&gt;60,15*'1.4 Øvrige forutsetninger'!$C$57+15*'1.4 Øvrige forutsetninger'!$C$58+30*'1.4 Øvrige forutsetninger'!$C$59+MAXA(0,'1.2 Alternativ B'!P225-60)*'1.4 Øvrige forutsetninger'!$C$60,IF('1.2 Alternativ B'!P225&gt;30,15*'1.4 Øvrige forutsetninger'!$C$57+15*'1.4 Øvrige forutsetninger'!$C$58+MAXA(0,'1.2 Alternativ B'!P225-30)*'1.4 Øvrige forutsetninger'!$C$59,IF('1.2 Alternativ B'!P225&gt;15,15*'1.4 Øvrige forutsetninger'!$C$57+MAXA(0,'1.2 Alternativ B'!P225-15)*'1.4 Øvrige forutsetninger'!$C$58,'1.2 Alternativ B'!P225*'1.4 Øvrige forutsetninger'!$C$57)))),0)</f>
        <v>0</v>
      </c>
      <c r="P35" s="1">
        <f ca="1">IFERROR(IF('1.2 Alternativ B'!Q225&gt;120,15*'1.4 Øvrige forutsetninger'!$C$57+15*'1.4 Øvrige forutsetninger'!$C$58+30*'1.4 Øvrige forutsetninger'!$C$59+60*'1.4 Øvrige forutsetninger'!$C$60+MAXA(0,'1.2 Alternativ B'!Q225-120)*'1.4 Øvrige forutsetninger'!$C$61,IF('1.2 Alternativ B'!Q225&gt;60,15*'1.4 Øvrige forutsetninger'!$C$57+15*'1.4 Øvrige forutsetninger'!$C$58+30*'1.4 Øvrige forutsetninger'!$C$59+MAXA(0,'1.2 Alternativ B'!Q225-60)*'1.4 Øvrige forutsetninger'!$C$60,IF('1.2 Alternativ B'!Q225&gt;30,15*'1.4 Øvrige forutsetninger'!$C$57+15*'1.4 Øvrige forutsetninger'!$C$58+MAXA(0,'1.2 Alternativ B'!Q225-30)*'1.4 Øvrige forutsetninger'!$C$59,IF('1.2 Alternativ B'!Q225&gt;15,15*'1.4 Øvrige forutsetninger'!$C$57+MAXA(0,'1.2 Alternativ B'!Q225-15)*'1.4 Øvrige forutsetninger'!$C$58,'1.2 Alternativ B'!Q225*'1.4 Øvrige forutsetninger'!$C$57)))),0)</f>
        <v>0</v>
      </c>
      <c r="Q35" s="1">
        <f ca="1">IFERROR(IF('1.2 Alternativ B'!R225&gt;120,15*'1.4 Øvrige forutsetninger'!$C$57+15*'1.4 Øvrige forutsetninger'!$C$58+30*'1.4 Øvrige forutsetninger'!$C$59+60*'1.4 Øvrige forutsetninger'!$C$60+MAXA(0,'1.2 Alternativ B'!R225-120)*'1.4 Øvrige forutsetninger'!$C$61,IF('1.2 Alternativ B'!R225&gt;60,15*'1.4 Øvrige forutsetninger'!$C$57+15*'1.4 Øvrige forutsetninger'!$C$58+30*'1.4 Øvrige forutsetninger'!$C$59+MAXA(0,'1.2 Alternativ B'!R225-60)*'1.4 Øvrige forutsetninger'!$C$60,IF('1.2 Alternativ B'!R225&gt;30,15*'1.4 Øvrige forutsetninger'!$C$57+15*'1.4 Øvrige forutsetninger'!$C$58+MAXA(0,'1.2 Alternativ B'!R225-30)*'1.4 Øvrige forutsetninger'!$C$59,IF('1.2 Alternativ B'!R225&gt;15,15*'1.4 Øvrige forutsetninger'!$C$57+MAXA(0,'1.2 Alternativ B'!R225-15)*'1.4 Øvrige forutsetninger'!$C$58,'1.2 Alternativ B'!R225*'1.4 Øvrige forutsetninger'!$C$57)))),0)</f>
        <v>0</v>
      </c>
      <c r="R35" s="1">
        <f ca="1">IFERROR(IF('1.2 Alternativ B'!S225&gt;120,15*'1.4 Øvrige forutsetninger'!$C$57+15*'1.4 Øvrige forutsetninger'!$C$58+30*'1.4 Øvrige forutsetninger'!$C$59+60*'1.4 Øvrige forutsetninger'!$C$60+MAXA(0,'1.2 Alternativ B'!S225-120)*'1.4 Øvrige forutsetninger'!$C$61,IF('1.2 Alternativ B'!S225&gt;60,15*'1.4 Øvrige forutsetninger'!$C$57+15*'1.4 Øvrige forutsetninger'!$C$58+30*'1.4 Øvrige forutsetninger'!$C$59+MAXA(0,'1.2 Alternativ B'!S225-60)*'1.4 Øvrige forutsetninger'!$C$60,IF('1.2 Alternativ B'!S225&gt;30,15*'1.4 Øvrige forutsetninger'!$C$57+15*'1.4 Øvrige forutsetninger'!$C$58+MAXA(0,'1.2 Alternativ B'!S225-30)*'1.4 Øvrige forutsetninger'!$C$59,IF('1.2 Alternativ B'!S225&gt;15,15*'1.4 Øvrige forutsetninger'!$C$57+MAXA(0,'1.2 Alternativ B'!S225-15)*'1.4 Øvrige forutsetninger'!$C$58,'1.2 Alternativ B'!S225*'1.4 Øvrige forutsetninger'!$C$57)))),0)</f>
        <v>0</v>
      </c>
      <c r="S35" s="1">
        <f ca="1">IFERROR(IF('1.2 Alternativ B'!T225&gt;120,15*'1.4 Øvrige forutsetninger'!$C$57+15*'1.4 Øvrige forutsetninger'!$C$58+30*'1.4 Øvrige forutsetninger'!$C$59+60*'1.4 Øvrige forutsetninger'!$C$60+MAXA(0,'1.2 Alternativ B'!T225-120)*'1.4 Øvrige forutsetninger'!$C$61,IF('1.2 Alternativ B'!T225&gt;60,15*'1.4 Øvrige forutsetninger'!$C$57+15*'1.4 Øvrige forutsetninger'!$C$58+30*'1.4 Øvrige forutsetninger'!$C$59+MAXA(0,'1.2 Alternativ B'!T225-60)*'1.4 Øvrige forutsetninger'!$C$60,IF('1.2 Alternativ B'!T225&gt;30,15*'1.4 Øvrige forutsetninger'!$C$57+15*'1.4 Øvrige forutsetninger'!$C$58+MAXA(0,'1.2 Alternativ B'!T225-30)*'1.4 Øvrige forutsetninger'!$C$59,IF('1.2 Alternativ B'!T225&gt;15,15*'1.4 Øvrige forutsetninger'!$C$57+MAXA(0,'1.2 Alternativ B'!T225-15)*'1.4 Øvrige forutsetninger'!$C$58,'1.2 Alternativ B'!T225*'1.4 Øvrige forutsetninger'!$C$57)))),0)</f>
        <v>0</v>
      </c>
      <c r="T35" s="1">
        <f ca="1">IFERROR(IF('1.2 Alternativ B'!U225&gt;120,15*'1.4 Øvrige forutsetninger'!$C$57+15*'1.4 Øvrige forutsetninger'!$C$58+30*'1.4 Øvrige forutsetninger'!$C$59+60*'1.4 Øvrige forutsetninger'!$C$60+MAXA(0,'1.2 Alternativ B'!U225-120)*'1.4 Øvrige forutsetninger'!$C$61,IF('1.2 Alternativ B'!U225&gt;60,15*'1.4 Øvrige forutsetninger'!$C$57+15*'1.4 Øvrige forutsetninger'!$C$58+30*'1.4 Øvrige forutsetninger'!$C$59+MAXA(0,'1.2 Alternativ B'!U225-60)*'1.4 Øvrige forutsetninger'!$C$60,IF('1.2 Alternativ B'!U225&gt;30,15*'1.4 Øvrige forutsetninger'!$C$57+15*'1.4 Øvrige forutsetninger'!$C$58+MAXA(0,'1.2 Alternativ B'!U225-30)*'1.4 Øvrige forutsetninger'!$C$59,IF('1.2 Alternativ B'!U225&gt;15,15*'1.4 Øvrige forutsetninger'!$C$57+MAXA(0,'1.2 Alternativ B'!U225-15)*'1.4 Øvrige forutsetninger'!$C$58,'1.2 Alternativ B'!U225*'1.4 Øvrige forutsetninger'!$C$57)))),0)</f>
        <v>0</v>
      </c>
      <c r="U35" s="1">
        <f ca="1">IFERROR(IF('1.2 Alternativ B'!V225&gt;120,15*'1.4 Øvrige forutsetninger'!$C$57+15*'1.4 Øvrige forutsetninger'!$C$58+30*'1.4 Øvrige forutsetninger'!$C$59+60*'1.4 Øvrige forutsetninger'!$C$60+MAXA(0,'1.2 Alternativ B'!V225-120)*'1.4 Øvrige forutsetninger'!$C$61,IF('1.2 Alternativ B'!V225&gt;60,15*'1.4 Øvrige forutsetninger'!$C$57+15*'1.4 Øvrige forutsetninger'!$C$58+30*'1.4 Øvrige forutsetninger'!$C$59+MAXA(0,'1.2 Alternativ B'!V225-60)*'1.4 Øvrige forutsetninger'!$C$60,IF('1.2 Alternativ B'!V225&gt;30,15*'1.4 Øvrige forutsetninger'!$C$57+15*'1.4 Øvrige forutsetninger'!$C$58+MAXA(0,'1.2 Alternativ B'!V225-30)*'1.4 Øvrige forutsetninger'!$C$59,IF('1.2 Alternativ B'!V225&gt;15,15*'1.4 Øvrige forutsetninger'!$C$57+MAXA(0,'1.2 Alternativ B'!V225-15)*'1.4 Øvrige forutsetninger'!$C$58,'1.2 Alternativ B'!V225*'1.4 Øvrige forutsetninger'!$C$57)))),0)</f>
        <v>0</v>
      </c>
      <c r="V35" s="1">
        <f ca="1">IFERROR(IF('1.2 Alternativ B'!W225&gt;120,15*'1.4 Øvrige forutsetninger'!$C$57+15*'1.4 Øvrige forutsetninger'!$C$58+30*'1.4 Øvrige forutsetninger'!$C$59+60*'1.4 Øvrige forutsetninger'!$C$60+MAXA(0,'1.2 Alternativ B'!W225-120)*'1.4 Øvrige forutsetninger'!$C$61,IF('1.2 Alternativ B'!W225&gt;60,15*'1.4 Øvrige forutsetninger'!$C$57+15*'1.4 Øvrige forutsetninger'!$C$58+30*'1.4 Øvrige forutsetninger'!$C$59+MAXA(0,'1.2 Alternativ B'!W225-60)*'1.4 Øvrige forutsetninger'!$C$60,IF('1.2 Alternativ B'!W225&gt;30,15*'1.4 Øvrige forutsetninger'!$C$57+15*'1.4 Øvrige forutsetninger'!$C$58+MAXA(0,'1.2 Alternativ B'!W225-30)*'1.4 Øvrige forutsetninger'!$C$59,IF('1.2 Alternativ B'!W225&gt;15,15*'1.4 Øvrige forutsetninger'!$C$57+MAXA(0,'1.2 Alternativ B'!W225-15)*'1.4 Øvrige forutsetninger'!$C$58,'1.2 Alternativ B'!W225*'1.4 Øvrige forutsetninger'!$C$57)))),0)</f>
        <v>0</v>
      </c>
      <c r="W35" s="1">
        <f ca="1">IFERROR(IF('1.2 Alternativ B'!X225&gt;120,15*'1.4 Øvrige forutsetninger'!$C$57+15*'1.4 Øvrige forutsetninger'!$C$58+30*'1.4 Øvrige forutsetninger'!$C$59+60*'1.4 Øvrige forutsetninger'!$C$60+MAXA(0,'1.2 Alternativ B'!X225-120)*'1.4 Øvrige forutsetninger'!$C$61,IF('1.2 Alternativ B'!X225&gt;60,15*'1.4 Øvrige forutsetninger'!$C$57+15*'1.4 Øvrige forutsetninger'!$C$58+30*'1.4 Øvrige forutsetninger'!$C$59+MAXA(0,'1.2 Alternativ B'!X225-60)*'1.4 Øvrige forutsetninger'!$C$60,IF('1.2 Alternativ B'!X225&gt;30,15*'1.4 Øvrige forutsetninger'!$C$57+15*'1.4 Øvrige forutsetninger'!$C$58+MAXA(0,'1.2 Alternativ B'!X225-30)*'1.4 Øvrige forutsetninger'!$C$59,IF('1.2 Alternativ B'!X225&gt;15,15*'1.4 Øvrige forutsetninger'!$C$57+MAXA(0,'1.2 Alternativ B'!X225-15)*'1.4 Øvrige forutsetninger'!$C$58,'1.2 Alternativ B'!X225*'1.4 Øvrige forutsetninger'!$C$57)))),0)</f>
        <v>0</v>
      </c>
      <c r="X35" s="1">
        <f ca="1">IFERROR(IF('1.2 Alternativ B'!Y225&gt;120,15*'1.4 Øvrige forutsetninger'!$C$57+15*'1.4 Øvrige forutsetninger'!$C$58+30*'1.4 Øvrige forutsetninger'!$C$59+60*'1.4 Øvrige forutsetninger'!$C$60+MAXA(0,'1.2 Alternativ B'!Y225-120)*'1.4 Øvrige forutsetninger'!$C$61,IF('1.2 Alternativ B'!Y225&gt;60,15*'1.4 Øvrige forutsetninger'!$C$57+15*'1.4 Øvrige forutsetninger'!$C$58+30*'1.4 Øvrige forutsetninger'!$C$59+MAXA(0,'1.2 Alternativ B'!Y225-60)*'1.4 Øvrige forutsetninger'!$C$60,IF('1.2 Alternativ B'!Y225&gt;30,15*'1.4 Øvrige forutsetninger'!$C$57+15*'1.4 Øvrige forutsetninger'!$C$58+MAXA(0,'1.2 Alternativ B'!Y225-30)*'1.4 Øvrige forutsetninger'!$C$59,IF('1.2 Alternativ B'!Y225&gt;15,15*'1.4 Øvrige forutsetninger'!$C$57+MAXA(0,'1.2 Alternativ B'!Y225-15)*'1.4 Øvrige forutsetninger'!$C$58,'1.2 Alternativ B'!Y225*'1.4 Øvrige forutsetninger'!$C$57)))),0)</f>
        <v>0</v>
      </c>
      <c r="Y35" s="1">
        <f ca="1">IFERROR(IF('1.2 Alternativ B'!Z225&gt;120,15*'1.4 Øvrige forutsetninger'!$C$57+15*'1.4 Øvrige forutsetninger'!$C$58+30*'1.4 Øvrige forutsetninger'!$C$59+60*'1.4 Øvrige forutsetninger'!$C$60+MAXA(0,'1.2 Alternativ B'!Z225-120)*'1.4 Øvrige forutsetninger'!$C$61,IF('1.2 Alternativ B'!Z225&gt;60,15*'1.4 Øvrige forutsetninger'!$C$57+15*'1.4 Øvrige forutsetninger'!$C$58+30*'1.4 Øvrige forutsetninger'!$C$59+MAXA(0,'1.2 Alternativ B'!Z225-60)*'1.4 Øvrige forutsetninger'!$C$60,IF('1.2 Alternativ B'!Z225&gt;30,15*'1.4 Øvrige forutsetninger'!$C$57+15*'1.4 Øvrige forutsetninger'!$C$58+MAXA(0,'1.2 Alternativ B'!Z225-30)*'1.4 Øvrige forutsetninger'!$C$59,IF('1.2 Alternativ B'!Z225&gt;15,15*'1.4 Øvrige forutsetninger'!$C$57+MAXA(0,'1.2 Alternativ B'!Z225-15)*'1.4 Øvrige forutsetninger'!$C$58,'1.2 Alternativ B'!Z225*'1.4 Øvrige forutsetninger'!$C$57)))),0)</f>
        <v>0</v>
      </c>
      <c r="Z35" s="1">
        <f ca="1">IFERROR(IF('1.2 Alternativ B'!AA225&gt;120,15*'1.4 Øvrige forutsetninger'!$C$57+15*'1.4 Øvrige forutsetninger'!$C$58+30*'1.4 Øvrige forutsetninger'!$C$59+60*'1.4 Øvrige forutsetninger'!$C$60+MAXA(0,'1.2 Alternativ B'!AA225-120)*'1.4 Øvrige forutsetninger'!$C$61,IF('1.2 Alternativ B'!AA225&gt;60,15*'1.4 Øvrige forutsetninger'!$C$57+15*'1.4 Øvrige forutsetninger'!$C$58+30*'1.4 Øvrige forutsetninger'!$C$59+MAXA(0,'1.2 Alternativ B'!AA225-60)*'1.4 Øvrige forutsetninger'!$C$60,IF('1.2 Alternativ B'!AA225&gt;30,15*'1.4 Øvrige forutsetninger'!$C$57+15*'1.4 Øvrige forutsetninger'!$C$58+MAXA(0,'1.2 Alternativ B'!AA225-30)*'1.4 Øvrige forutsetninger'!$C$59,IF('1.2 Alternativ B'!AA225&gt;15,15*'1.4 Øvrige forutsetninger'!$C$57+MAXA(0,'1.2 Alternativ B'!AA225-15)*'1.4 Øvrige forutsetninger'!$C$58,'1.2 Alternativ B'!AA225*'1.4 Øvrige forutsetninger'!$C$57)))),0)</f>
        <v>0</v>
      </c>
      <c r="AA35" s="1">
        <f ca="1">IFERROR(IF('1.2 Alternativ B'!AB225&gt;120,15*'1.4 Øvrige forutsetninger'!$C$57+15*'1.4 Øvrige forutsetninger'!$C$58+30*'1.4 Øvrige forutsetninger'!$C$59+60*'1.4 Øvrige forutsetninger'!$C$60+MAXA(0,'1.2 Alternativ B'!AB225-120)*'1.4 Øvrige forutsetninger'!$C$61,IF('1.2 Alternativ B'!AB225&gt;60,15*'1.4 Øvrige forutsetninger'!$C$57+15*'1.4 Øvrige forutsetninger'!$C$58+30*'1.4 Øvrige forutsetninger'!$C$59+MAXA(0,'1.2 Alternativ B'!AB225-60)*'1.4 Øvrige forutsetninger'!$C$60,IF('1.2 Alternativ B'!AB225&gt;30,15*'1.4 Øvrige forutsetninger'!$C$57+15*'1.4 Øvrige forutsetninger'!$C$58+MAXA(0,'1.2 Alternativ B'!AB225-30)*'1.4 Øvrige forutsetninger'!$C$59,IF('1.2 Alternativ B'!AB225&gt;15,15*'1.4 Øvrige forutsetninger'!$C$57+MAXA(0,'1.2 Alternativ B'!AB225-15)*'1.4 Øvrige forutsetninger'!$C$58,'1.2 Alternativ B'!AB225*'1.4 Øvrige forutsetninger'!$C$57)))),0)</f>
        <v>0</v>
      </c>
      <c r="AB35" s="1">
        <f ca="1">IFERROR(IF('1.2 Alternativ B'!AC225&gt;120,15*'1.4 Øvrige forutsetninger'!$C$57+15*'1.4 Øvrige forutsetninger'!$C$58+30*'1.4 Øvrige forutsetninger'!$C$59+60*'1.4 Øvrige forutsetninger'!$C$60+MAXA(0,'1.2 Alternativ B'!AC225-120)*'1.4 Øvrige forutsetninger'!$C$61,IF('1.2 Alternativ B'!AC225&gt;60,15*'1.4 Øvrige forutsetninger'!$C$57+15*'1.4 Øvrige forutsetninger'!$C$58+30*'1.4 Øvrige forutsetninger'!$C$59+MAXA(0,'1.2 Alternativ B'!AC225-60)*'1.4 Øvrige forutsetninger'!$C$60,IF('1.2 Alternativ B'!AC225&gt;30,15*'1.4 Øvrige forutsetninger'!$C$57+15*'1.4 Øvrige forutsetninger'!$C$58+MAXA(0,'1.2 Alternativ B'!AC225-30)*'1.4 Øvrige forutsetninger'!$C$59,IF('1.2 Alternativ B'!AC225&gt;15,15*'1.4 Øvrige forutsetninger'!$C$57+MAXA(0,'1.2 Alternativ B'!AC225-15)*'1.4 Øvrige forutsetninger'!$C$58,'1.2 Alternativ B'!AC225*'1.4 Øvrige forutsetninger'!$C$57)))),0)</f>
        <v>0</v>
      </c>
      <c r="AC35" s="1">
        <f ca="1">IFERROR(IF('1.2 Alternativ B'!AD225&gt;120,15*'1.4 Øvrige forutsetninger'!$C$57+15*'1.4 Øvrige forutsetninger'!$C$58+30*'1.4 Øvrige forutsetninger'!$C$59+60*'1.4 Øvrige forutsetninger'!$C$60+MAXA(0,'1.2 Alternativ B'!AD225-120)*'1.4 Øvrige forutsetninger'!$C$61,IF('1.2 Alternativ B'!AD225&gt;60,15*'1.4 Øvrige forutsetninger'!$C$57+15*'1.4 Øvrige forutsetninger'!$C$58+30*'1.4 Øvrige forutsetninger'!$C$59+MAXA(0,'1.2 Alternativ B'!AD225-60)*'1.4 Øvrige forutsetninger'!$C$60,IF('1.2 Alternativ B'!AD225&gt;30,15*'1.4 Øvrige forutsetninger'!$C$57+15*'1.4 Øvrige forutsetninger'!$C$58+MAXA(0,'1.2 Alternativ B'!AD225-30)*'1.4 Øvrige forutsetninger'!$C$59,IF('1.2 Alternativ B'!AD225&gt;15,15*'1.4 Øvrige forutsetninger'!$C$57+MAXA(0,'1.2 Alternativ B'!AD225-15)*'1.4 Øvrige forutsetninger'!$C$58,'1.2 Alternativ B'!AD225*'1.4 Øvrige forutsetninger'!$C$57)))),0)</f>
        <v>0</v>
      </c>
      <c r="AD35" s="1">
        <f ca="1">IFERROR(IF('1.2 Alternativ B'!AE225&gt;120,15*'1.4 Øvrige forutsetninger'!$C$57+15*'1.4 Øvrige forutsetninger'!$C$58+30*'1.4 Øvrige forutsetninger'!$C$59+60*'1.4 Øvrige forutsetninger'!$C$60+MAXA(0,'1.2 Alternativ B'!AE225-120)*'1.4 Øvrige forutsetninger'!$C$61,IF('1.2 Alternativ B'!AE225&gt;60,15*'1.4 Øvrige forutsetninger'!$C$57+15*'1.4 Øvrige forutsetninger'!$C$58+30*'1.4 Øvrige forutsetninger'!$C$59+MAXA(0,'1.2 Alternativ B'!AE225-60)*'1.4 Øvrige forutsetninger'!$C$60,IF('1.2 Alternativ B'!AE225&gt;30,15*'1.4 Øvrige forutsetninger'!$C$57+15*'1.4 Øvrige forutsetninger'!$C$58+MAXA(0,'1.2 Alternativ B'!AE225-30)*'1.4 Øvrige forutsetninger'!$C$59,IF('1.2 Alternativ B'!AE225&gt;15,15*'1.4 Øvrige forutsetninger'!$C$57+MAXA(0,'1.2 Alternativ B'!AE225-15)*'1.4 Øvrige forutsetninger'!$C$58,'1.2 Alternativ B'!AE225*'1.4 Øvrige forutsetninger'!$C$57)))),0)</f>
        <v>0</v>
      </c>
      <c r="AE35" s="1">
        <f ca="1">IFERROR(IF('1.2 Alternativ B'!AF225&gt;120,15*'1.4 Øvrige forutsetninger'!$C$57+15*'1.4 Øvrige forutsetninger'!$C$58+30*'1.4 Øvrige forutsetninger'!$C$59+60*'1.4 Øvrige forutsetninger'!$C$60+MAXA(0,'1.2 Alternativ B'!AF225-120)*'1.4 Øvrige forutsetninger'!$C$61,IF('1.2 Alternativ B'!AF225&gt;60,15*'1.4 Øvrige forutsetninger'!$C$57+15*'1.4 Øvrige forutsetninger'!$C$58+30*'1.4 Øvrige forutsetninger'!$C$59+MAXA(0,'1.2 Alternativ B'!AF225-60)*'1.4 Øvrige forutsetninger'!$C$60,IF('1.2 Alternativ B'!AF225&gt;30,15*'1.4 Øvrige forutsetninger'!$C$57+15*'1.4 Øvrige forutsetninger'!$C$58+MAXA(0,'1.2 Alternativ B'!AF225-30)*'1.4 Øvrige forutsetninger'!$C$59,IF('1.2 Alternativ B'!AF225&gt;15,15*'1.4 Øvrige forutsetninger'!$C$57+MAXA(0,'1.2 Alternativ B'!AF225-15)*'1.4 Øvrige forutsetninger'!$C$58,'1.2 Alternativ B'!AF225*'1.4 Øvrige forutsetninger'!$C$57)))),0)</f>
        <v>0</v>
      </c>
      <c r="AF35" s="1">
        <f ca="1">IFERROR(IF('1.2 Alternativ B'!AG225&gt;120,15*'1.4 Øvrige forutsetninger'!$C$57+15*'1.4 Øvrige forutsetninger'!$C$58+30*'1.4 Øvrige forutsetninger'!$C$59+60*'1.4 Øvrige forutsetninger'!$C$60+MAXA(0,'1.2 Alternativ B'!AG225-120)*'1.4 Øvrige forutsetninger'!$C$61,IF('1.2 Alternativ B'!AG225&gt;60,15*'1.4 Øvrige forutsetninger'!$C$57+15*'1.4 Øvrige forutsetninger'!$C$58+30*'1.4 Øvrige forutsetninger'!$C$59+MAXA(0,'1.2 Alternativ B'!AG225-60)*'1.4 Øvrige forutsetninger'!$C$60,IF('1.2 Alternativ B'!AG225&gt;30,15*'1.4 Øvrige forutsetninger'!$C$57+15*'1.4 Øvrige forutsetninger'!$C$58+MAXA(0,'1.2 Alternativ B'!AG225-30)*'1.4 Øvrige forutsetninger'!$C$59,IF('1.2 Alternativ B'!AG225&gt;15,15*'1.4 Øvrige forutsetninger'!$C$57+MAXA(0,'1.2 Alternativ B'!AG225-15)*'1.4 Øvrige forutsetninger'!$C$58,'1.2 Alternativ B'!AG225*'1.4 Øvrige forutsetninger'!$C$57)))),0)</f>
        <v>0</v>
      </c>
    </row>
    <row r="36" spans="2:32" x14ac:dyDescent="0.2">
      <c r="B36" s="1" t="str">
        <f ca="1">IF(OFFSET('1.2 Alternativ B'!$E$19,0,ROW()-ROW($B$12))&gt;0,OFFSET('1.2 Alternativ B'!$E$19,0,ROW()-ROW($B$12)),"")</f>
        <v/>
      </c>
      <c r="C36" s="1">
        <f ca="1">IFERROR(IF('1.2 Alternativ B'!D226&gt;120,15*'1.4 Øvrige forutsetninger'!$C$57+15*'1.4 Øvrige forutsetninger'!$C$58+30*'1.4 Øvrige forutsetninger'!$C$59+60*'1.4 Øvrige forutsetninger'!$C$60+MAXA(0,'1.2 Alternativ B'!D226-120)*'1.4 Øvrige forutsetninger'!$C$61,IF('1.2 Alternativ B'!D226&gt;60,15*'1.4 Øvrige forutsetninger'!$C$57+15*'1.4 Øvrige forutsetninger'!$C$58+30*'1.4 Øvrige forutsetninger'!$C$59+MAXA(0,'1.2 Alternativ B'!D226-60)*'1.4 Øvrige forutsetninger'!$C$60,IF('1.2 Alternativ B'!D226&gt;30,15*'1.4 Øvrige forutsetninger'!$C$57+15*'1.4 Øvrige forutsetninger'!$C$58+MAXA(0,'1.2 Alternativ B'!D226-30)*'1.4 Øvrige forutsetninger'!$C$59,IF('1.2 Alternativ B'!D226&gt;15,15*'1.4 Øvrige forutsetninger'!$C$57+MAXA(0,'1.2 Alternativ B'!D226-15)*'1.4 Øvrige forutsetninger'!$C$58,'1.2 Alternativ B'!D226*'1.4 Øvrige forutsetninger'!$C$57)))),0)</f>
        <v>0</v>
      </c>
      <c r="D36" s="1">
        <f ca="1">IFERROR(IF('1.2 Alternativ B'!E226&gt;120,15*'1.4 Øvrige forutsetninger'!$C$57+15*'1.4 Øvrige forutsetninger'!$C$58+30*'1.4 Øvrige forutsetninger'!$C$59+60*'1.4 Øvrige forutsetninger'!$C$60+MAXA(0,'1.2 Alternativ B'!E226-120)*'1.4 Øvrige forutsetninger'!$C$61,IF('1.2 Alternativ B'!E226&gt;60,15*'1.4 Øvrige forutsetninger'!$C$57+15*'1.4 Øvrige forutsetninger'!$C$58+30*'1.4 Øvrige forutsetninger'!$C$59+MAXA(0,'1.2 Alternativ B'!E226-60)*'1.4 Øvrige forutsetninger'!$C$60,IF('1.2 Alternativ B'!E226&gt;30,15*'1.4 Øvrige forutsetninger'!$C$57+15*'1.4 Øvrige forutsetninger'!$C$58+MAXA(0,'1.2 Alternativ B'!E226-30)*'1.4 Øvrige forutsetninger'!$C$59,IF('1.2 Alternativ B'!E226&gt;15,15*'1.4 Øvrige forutsetninger'!$C$57+MAXA(0,'1.2 Alternativ B'!E226-15)*'1.4 Øvrige forutsetninger'!$C$58,'1.2 Alternativ B'!E226*'1.4 Øvrige forutsetninger'!$C$57)))),0)</f>
        <v>0</v>
      </c>
      <c r="E36" s="1">
        <f ca="1">IFERROR(IF('1.2 Alternativ B'!F226&gt;120,15*'1.4 Øvrige forutsetninger'!$C$57+15*'1.4 Øvrige forutsetninger'!$C$58+30*'1.4 Øvrige forutsetninger'!$C$59+60*'1.4 Øvrige forutsetninger'!$C$60+MAXA(0,'1.2 Alternativ B'!F226-120)*'1.4 Øvrige forutsetninger'!$C$61,IF('1.2 Alternativ B'!F226&gt;60,15*'1.4 Øvrige forutsetninger'!$C$57+15*'1.4 Øvrige forutsetninger'!$C$58+30*'1.4 Øvrige forutsetninger'!$C$59+MAXA(0,'1.2 Alternativ B'!F226-60)*'1.4 Øvrige forutsetninger'!$C$60,IF('1.2 Alternativ B'!F226&gt;30,15*'1.4 Øvrige forutsetninger'!$C$57+15*'1.4 Øvrige forutsetninger'!$C$58+MAXA(0,'1.2 Alternativ B'!F226-30)*'1.4 Øvrige forutsetninger'!$C$59,IF('1.2 Alternativ B'!F226&gt;15,15*'1.4 Øvrige forutsetninger'!$C$57+MAXA(0,'1.2 Alternativ B'!F226-15)*'1.4 Øvrige forutsetninger'!$C$58,'1.2 Alternativ B'!F226*'1.4 Øvrige forutsetninger'!$C$57)))),0)</f>
        <v>0</v>
      </c>
      <c r="F36" s="1">
        <f ca="1">IFERROR(IF('1.2 Alternativ B'!G226&gt;120,15*'1.4 Øvrige forutsetninger'!$C$57+15*'1.4 Øvrige forutsetninger'!$C$58+30*'1.4 Øvrige forutsetninger'!$C$59+60*'1.4 Øvrige forutsetninger'!$C$60+MAXA(0,'1.2 Alternativ B'!G226-120)*'1.4 Øvrige forutsetninger'!$C$61,IF('1.2 Alternativ B'!G226&gt;60,15*'1.4 Øvrige forutsetninger'!$C$57+15*'1.4 Øvrige forutsetninger'!$C$58+30*'1.4 Øvrige forutsetninger'!$C$59+MAXA(0,'1.2 Alternativ B'!G226-60)*'1.4 Øvrige forutsetninger'!$C$60,IF('1.2 Alternativ B'!G226&gt;30,15*'1.4 Øvrige forutsetninger'!$C$57+15*'1.4 Øvrige forutsetninger'!$C$58+MAXA(0,'1.2 Alternativ B'!G226-30)*'1.4 Øvrige forutsetninger'!$C$59,IF('1.2 Alternativ B'!G226&gt;15,15*'1.4 Øvrige forutsetninger'!$C$57+MAXA(0,'1.2 Alternativ B'!G226-15)*'1.4 Øvrige forutsetninger'!$C$58,'1.2 Alternativ B'!G226*'1.4 Øvrige forutsetninger'!$C$57)))),0)</f>
        <v>0</v>
      </c>
      <c r="G36" s="1">
        <f ca="1">IFERROR(IF('1.2 Alternativ B'!H226&gt;120,15*'1.4 Øvrige forutsetninger'!$C$57+15*'1.4 Øvrige forutsetninger'!$C$58+30*'1.4 Øvrige forutsetninger'!$C$59+60*'1.4 Øvrige forutsetninger'!$C$60+MAXA(0,'1.2 Alternativ B'!H226-120)*'1.4 Øvrige forutsetninger'!$C$61,IF('1.2 Alternativ B'!H226&gt;60,15*'1.4 Øvrige forutsetninger'!$C$57+15*'1.4 Øvrige forutsetninger'!$C$58+30*'1.4 Øvrige forutsetninger'!$C$59+MAXA(0,'1.2 Alternativ B'!H226-60)*'1.4 Øvrige forutsetninger'!$C$60,IF('1.2 Alternativ B'!H226&gt;30,15*'1.4 Øvrige forutsetninger'!$C$57+15*'1.4 Øvrige forutsetninger'!$C$58+MAXA(0,'1.2 Alternativ B'!H226-30)*'1.4 Øvrige forutsetninger'!$C$59,IF('1.2 Alternativ B'!H226&gt;15,15*'1.4 Øvrige forutsetninger'!$C$57+MAXA(0,'1.2 Alternativ B'!H226-15)*'1.4 Øvrige forutsetninger'!$C$58,'1.2 Alternativ B'!H226*'1.4 Øvrige forutsetninger'!$C$57)))),0)</f>
        <v>0</v>
      </c>
      <c r="H36" s="1">
        <f ca="1">IFERROR(IF('1.2 Alternativ B'!I226&gt;120,15*'1.4 Øvrige forutsetninger'!$C$57+15*'1.4 Øvrige forutsetninger'!$C$58+30*'1.4 Øvrige forutsetninger'!$C$59+60*'1.4 Øvrige forutsetninger'!$C$60+MAXA(0,'1.2 Alternativ B'!I226-120)*'1.4 Øvrige forutsetninger'!$C$61,IF('1.2 Alternativ B'!I226&gt;60,15*'1.4 Øvrige forutsetninger'!$C$57+15*'1.4 Øvrige forutsetninger'!$C$58+30*'1.4 Øvrige forutsetninger'!$C$59+MAXA(0,'1.2 Alternativ B'!I226-60)*'1.4 Øvrige forutsetninger'!$C$60,IF('1.2 Alternativ B'!I226&gt;30,15*'1.4 Øvrige forutsetninger'!$C$57+15*'1.4 Øvrige forutsetninger'!$C$58+MAXA(0,'1.2 Alternativ B'!I226-30)*'1.4 Øvrige forutsetninger'!$C$59,IF('1.2 Alternativ B'!I226&gt;15,15*'1.4 Øvrige forutsetninger'!$C$57+MAXA(0,'1.2 Alternativ B'!I226-15)*'1.4 Øvrige forutsetninger'!$C$58,'1.2 Alternativ B'!I226*'1.4 Øvrige forutsetninger'!$C$57)))),0)</f>
        <v>0</v>
      </c>
      <c r="I36" s="1">
        <f ca="1">IFERROR(IF('1.2 Alternativ B'!J226&gt;120,15*'1.4 Øvrige forutsetninger'!$C$57+15*'1.4 Øvrige forutsetninger'!$C$58+30*'1.4 Øvrige forutsetninger'!$C$59+60*'1.4 Øvrige forutsetninger'!$C$60+MAXA(0,'1.2 Alternativ B'!J226-120)*'1.4 Øvrige forutsetninger'!$C$61,IF('1.2 Alternativ B'!J226&gt;60,15*'1.4 Øvrige forutsetninger'!$C$57+15*'1.4 Øvrige forutsetninger'!$C$58+30*'1.4 Øvrige forutsetninger'!$C$59+MAXA(0,'1.2 Alternativ B'!J226-60)*'1.4 Øvrige forutsetninger'!$C$60,IF('1.2 Alternativ B'!J226&gt;30,15*'1.4 Øvrige forutsetninger'!$C$57+15*'1.4 Øvrige forutsetninger'!$C$58+MAXA(0,'1.2 Alternativ B'!J226-30)*'1.4 Øvrige forutsetninger'!$C$59,IF('1.2 Alternativ B'!J226&gt;15,15*'1.4 Øvrige forutsetninger'!$C$57+MAXA(0,'1.2 Alternativ B'!J226-15)*'1.4 Øvrige forutsetninger'!$C$58,'1.2 Alternativ B'!J226*'1.4 Øvrige forutsetninger'!$C$57)))),0)</f>
        <v>0</v>
      </c>
      <c r="J36" s="1">
        <f ca="1">IFERROR(IF('1.2 Alternativ B'!K226&gt;120,15*'1.4 Øvrige forutsetninger'!$C$57+15*'1.4 Øvrige forutsetninger'!$C$58+30*'1.4 Øvrige forutsetninger'!$C$59+60*'1.4 Øvrige forutsetninger'!$C$60+MAXA(0,'1.2 Alternativ B'!K226-120)*'1.4 Øvrige forutsetninger'!$C$61,IF('1.2 Alternativ B'!K226&gt;60,15*'1.4 Øvrige forutsetninger'!$C$57+15*'1.4 Øvrige forutsetninger'!$C$58+30*'1.4 Øvrige forutsetninger'!$C$59+MAXA(0,'1.2 Alternativ B'!K226-60)*'1.4 Øvrige forutsetninger'!$C$60,IF('1.2 Alternativ B'!K226&gt;30,15*'1.4 Øvrige forutsetninger'!$C$57+15*'1.4 Øvrige forutsetninger'!$C$58+MAXA(0,'1.2 Alternativ B'!K226-30)*'1.4 Øvrige forutsetninger'!$C$59,IF('1.2 Alternativ B'!K226&gt;15,15*'1.4 Øvrige forutsetninger'!$C$57+MAXA(0,'1.2 Alternativ B'!K226-15)*'1.4 Øvrige forutsetninger'!$C$58,'1.2 Alternativ B'!K226*'1.4 Øvrige forutsetninger'!$C$57)))),0)</f>
        <v>0</v>
      </c>
      <c r="K36" s="1">
        <f ca="1">IFERROR(IF('1.2 Alternativ B'!L226&gt;120,15*'1.4 Øvrige forutsetninger'!$C$57+15*'1.4 Øvrige forutsetninger'!$C$58+30*'1.4 Øvrige forutsetninger'!$C$59+60*'1.4 Øvrige forutsetninger'!$C$60+MAXA(0,'1.2 Alternativ B'!L226-120)*'1.4 Øvrige forutsetninger'!$C$61,IF('1.2 Alternativ B'!L226&gt;60,15*'1.4 Øvrige forutsetninger'!$C$57+15*'1.4 Øvrige forutsetninger'!$C$58+30*'1.4 Øvrige forutsetninger'!$C$59+MAXA(0,'1.2 Alternativ B'!L226-60)*'1.4 Øvrige forutsetninger'!$C$60,IF('1.2 Alternativ B'!L226&gt;30,15*'1.4 Øvrige forutsetninger'!$C$57+15*'1.4 Øvrige forutsetninger'!$C$58+MAXA(0,'1.2 Alternativ B'!L226-30)*'1.4 Øvrige forutsetninger'!$C$59,IF('1.2 Alternativ B'!L226&gt;15,15*'1.4 Øvrige forutsetninger'!$C$57+MAXA(0,'1.2 Alternativ B'!L226-15)*'1.4 Øvrige forutsetninger'!$C$58,'1.2 Alternativ B'!L226*'1.4 Øvrige forutsetninger'!$C$57)))),0)</f>
        <v>0</v>
      </c>
      <c r="L36" s="1">
        <f ca="1">IFERROR(IF('1.2 Alternativ B'!M226&gt;120,15*'1.4 Øvrige forutsetninger'!$C$57+15*'1.4 Øvrige forutsetninger'!$C$58+30*'1.4 Øvrige forutsetninger'!$C$59+60*'1.4 Øvrige forutsetninger'!$C$60+MAXA(0,'1.2 Alternativ B'!M226-120)*'1.4 Øvrige forutsetninger'!$C$61,IF('1.2 Alternativ B'!M226&gt;60,15*'1.4 Øvrige forutsetninger'!$C$57+15*'1.4 Øvrige forutsetninger'!$C$58+30*'1.4 Øvrige forutsetninger'!$C$59+MAXA(0,'1.2 Alternativ B'!M226-60)*'1.4 Øvrige forutsetninger'!$C$60,IF('1.2 Alternativ B'!M226&gt;30,15*'1.4 Øvrige forutsetninger'!$C$57+15*'1.4 Øvrige forutsetninger'!$C$58+MAXA(0,'1.2 Alternativ B'!M226-30)*'1.4 Øvrige forutsetninger'!$C$59,IF('1.2 Alternativ B'!M226&gt;15,15*'1.4 Øvrige forutsetninger'!$C$57+MAXA(0,'1.2 Alternativ B'!M226-15)*'1.4 Øvrige forutsetninger'!$C$58,'1.2 Alternativ B'!M226*'1.4 Øvrige forutsetninger'!$C$57)))),0)</f>
        <v>0</v>
      </c>
      <c r="M36" s="1">
        <f ca="1">IFERROR(IF('1.2 Alternativ B'!N226&gt;120,15*'1.4 Øvrige forutsetninger'!$C$57+15*'1.4 Øvrige forutsetninger'!$C$58+30*'1.4 Øvrige forutsetninger'!$C$59+60*'1.4 Øvrige forutsetninger'!$C$60+MAXA(0,'1.2 Alternativ B'!N226-120)*'1.4 Øvrige forutsetninger'!$C$61,IF('1.2 Alternativ B'!N226&gt;60,15*'1.4 Øvrige forutsetninger'!$C$57+15*'1.4 Øvrige forutsetninger'!$C$58+30*'1.4 Øvrige forutsetninger'!$C$59+MAXA(0,'1.2 Alternativ B'!N226-60)*'1.4 Øvrige forutsetninger'!$C$60,IF('1.2 Alternativ B'!N226&gt;30,15*'1.4 Øvrige forutsetninger'!$C$57+15*'1.4 Øvrige forutsetninger'!$C$58+MAXA(0,'1.2 Alternativ B'!N226-30)*'1.4 Øvrige forutsetninger'!$C$59,IF('1.2 Alternativ B'!N226&gt;15,15*'1.4 Øvrige forutsetninger'!$C$57+MAXA(0,'1.2 Alternativ B'!N226-15)*'1.4 Øvrige forutsetninger'!$C$58,'1.2 Alternativ B'!N226*'1.4 Øvrige forutsetninger'!$C$57)))),0)</f>
        <v>0</v>
      </c>
      <c r="N36" s="1">
        <f ca="1">IFERROR(IF('1.2 Alternativ B'!O226&gt;120,15*'1.4 Øvrige forutsetninger'!$C$57+15*'1.4 Øvrige forutsetninger'!$C$58+30*'1.4 Øvrige forutsetninger'!$C$59+60*'1.4 Øvrige forutsetninger'!$C$60+MAXA(0,'1.2 Alternativ B'!O226-120)*'1.4 Øvrige forutsetninger'!$C$61,IF('1.2 Alternativ B'!O226&gt;60,15*'1.4 Øvrige forutsetninger'!$C$57+15*'1.4 Øvrige forutsetninger'!$C$58+30*'1.4 Øvrige forutsetninger'!$C$59+MAXA(0,'1.2 Alternativ B'!O226-60)*'1.4 Øvrige forutsetninger'!$C$60,IF('1.2 Alternativ B'!O226&gt;30,15*'1.4 Øvrige forutsetninger'!$C$57+15*'1.4 Øvrige forutsetninger'!$C$58+MAXA(0,'1.2 Alternativ B'!O226-30)*'1.4 Øvrige forutsetninger'!$C$59,IF('1.2 Alternativ B'!O226&gt;15,15*'1.4 Øvrige forutsetninger'!$C$57+MAXA(0,'1.2 Alternativ B'!O226-15)*'1.4 Øvrige forutsetninger'!$C$58,'1.2 Alternativ B'!O226*'1.4 Øvrige forutsetninger'!$C$57)))),0)</f>
        <v>0</v>
      </c>
      <c r="O36" s="1">
        <f ca="1">IFERROR(IF('1.2 Alternativ B'!P226&gt;120,15*'1.4 Øvrige forutsetninger'!$C$57+15*'1.4 Øvrige forutsetninger'!$C$58+30*'1.4 Øvrige forutsetninger'!$C$59+60*'1.4 Øvrige forutsetninger'!$C$60+MAXA(0,'1.2 Alternativ B'!P226-120)*'1.4 Øvrige forutsetninger'!$C$61,IF('1.2 Alternativ B'!P226&gt;60,15*'1.4 Øvrige forutsetninger'!$C$57+15*'1.4 Øvrige forutsetninger'!$C$58+30*'1.4 Øvrige forutsetninger'!$C$59+MAXA(0,'1.2 Alternativ B'!P226-60)*'1.4 Øvrige forutsetninger'!$C$60,IF('1.2 Alternativ B'!P226&gt;30,15*'1.4 Øvrige forutsetninger'!$C$57+15*'1.4 Øvrige forutsetninger'!$C$58+MAXA(0,'1.2 Alternativ B'!P226-30)*'1.4 Øvrige forutsetninger'!$C$59,IF('1.2 Alternativ B'!P226&gt;15,15*'1.4 Øvrige forutsetninger'!$C$57+MAXA(0,'1.2 Alternativ B'!P226-15)*'1.4 Øvrige forutsetninger'!$C$58,'1.2 Alternativ B'!P226*'1.4 Øvrige forutsetninger'!$C$57)))),0)</f>
        <v>0</v>
      </c>
      <c r="P36" s="1">
        <f ca="1">IFERROR(IF('1.2 Alternativ B'!Q226&gt;120,15*'1.4 Øvrige forutsetninger'!$C$57+15*'1.4 Øvrige forutsetninger'!$C$58+30*'1.4 Øvrige forutsetninger'!$C$59+60*'1.4 Øvrige forutsetninger'!$C$60+MAXA(0,'1.2 Alternativ B'!Q226-120)*'1.4 Øvrige forutsetninger'!$C$61,IF('1.2 Alternativ B'!Q226&gt;60,15*'1.4 Øvrige forutsetninger'!$C$57+15*'1.4 Øvrige forutsetninger'!$C$58+30*'1.4 Øvrige forutsetninger'!$C$59+MAXA(0,'1.2 Alternativ B'!Q226-60)*'1.4 Øvrige forutsetninger'!$C$60,IF('1.2 Alternativ B'!Q226&gt;30,15*'1.4 Øvrige forutsetninger'!$C$57+15*'1.4 Øvrige forutsetninger'!$C$58+MAXA(0,'1.2 Alternativ B'!Q226-30)*'1.4 Øvrige forutsetninger'!$C$59,IF('1.2 Alternativ B'!Q226&gt;15,15*'1.4 Øvrige forutsetninger'!$C$57+MAXA(0,'1.2 Alternativ B'!Q226-15)*'1.4 Øvrige forutsetninger'!$C$58,'1.2 Alternativ B'!Q226*'1.4 Øvrige forutsetninger'!$C$57)))),0)</f>
        <v>0</v>
      </c>
      <c r="Q36" s="1">
        <f ca="1">IFERROR(IF('1.2 Alternativ B'!R226&gt;120,15*'1.4 Øvrige forutsetninger'!$C$57+15*'1.4 Øvrige forutsetninger'!$C$58+30*'1.4 Øvrige forutsetninger'!$C$59+60*'1.4 Øvrige forutsetninger'!$C$60+MAXA(0,'1.2 Alternativ B'!R226-120)*'1.4 Øvrige forutsetninger'!$C$61,IF('1.2 Alternativ B'!R226&gt;60,15*'1.4 Øvrige forutsetninger'!$C$57+15*'1.4 Øvrige forutsetninger'!$C$58+30*'1.4 Øvrige forutsetninger'!$C$59+MAXA(0,'1.2 Alternativ B'!R226-60)*'1.4 Øvrige forutsetninger'!$C$60,IF('1.2 Alternativ B'!R226&gt;30,15*'1.4 Øvrige forutsetninger'!$C$57+15*'1.4 Øvrige forutsetninger'!$C$58+MAXA(0,'1.2 Alternativ B'!R226-30)*'1.4 Øvrige forutsetninger'!$C$59,IF('1.2 Alternativ B'!R226&gt;15,15*'1.4 Øvrige forutsetninger'!$C$57+MAXA(0,'1.2 Alternativ B'!R226-15)*'1.4 Øvrige forutsetninger'!$C$58,'1.2 Alternativ B'!R226*'1.4 Øvrige forutsetninger'!$C$57)))),0)</f>
        <v>0</v>
      </c>
      <c r="R36" s="1">
        <f ca="1">IFERROR(IF('1.2 Alternativ B'!S226&gt;120,15*'1.4 Øvrige forutsetninger'!$C$57+15*'1.4 Øvrige forutsetninger'!$C$58+30*'1.4 Øvrige forutsetninger'!$C$59+60*'1.4 Øvrige forutsetninger'!$C$60+MAXA(0,'1.2 Alternativ B'!S226-120)*'1.4 Øvrige forutsetninger'!$C$61,IF('1.2 Alternativ B'!S226&gt;60,15*'1.4 Øvrige forutsetninger'!$C$57+15*'1.4 Øvrige forutsetninger'!$C$58+30*'1.4 Øvrige forutsetninger'!$C$59+MAXA(0,'1.2 Alternativ B'!S226-60)*'1.4 Øvrige forutsetninger'!$C$60,IF('1.2 Alternativ B'!S226&gt;30,15*'1.4 Øvrige forutsetninger'!$C$57+15*'1.4 Øvrige forutsetninger'!$C$58+MAXA(0,'1.2 Alternativ B'!S226-30)*'1.4 Øvrige forutsetninger'!$C$59,IF('1.2 Alternativ B'!S226&gt;15,15*'1.4 Øvrige forutsetninger'!$C$57+MAXA(0,'1.2 Alternativ B'!S226-15)*'1.4 Øvrige forutsetninger'!$C$58,'1.2 Alternativ B'!S226*'1.4 Øvrige forutsetninger'!$C$57)))),0)</f>
        <v>0</v>
      </c>
      <c r="S36" s="1">
        <f ca="1">IFERROR(IF('1.2 Alternativ B'!T226&gt;120,15*'1.4 Øvrige forutsetninger'!$C$57+15*'1.4 Øvrige forutsetninger'!$C$58+30*'1.4 Øvrige forutsetninger'!$C$59+60*'1.4 Øvrige forutsetninger'!$C$60+MAXA(0,'1.2 Alternativ B'!T226-120)*'1.4 Øvrige forutsetninger'!$C$61,IF('1.2 Alternativ B'!T226&gt;60,15*'1.4 Øvrige forutsetninger'!$C$57+15*'1.4 Øvrige forutsetninger'!$C$58+30*'1.4 Øvrige forutsetninger'!$C$59+MAXA(0,'1.2 Alternativ B'!T226-60)*'1.4 Øvrige forutsetninger'!$C$60,IF('1.2 Alternativ B'!T226&gt;30,15*'1.4 Øvrige forutsetninger'!$C$57+15*'1.4 Øvrige forutsetninger'!$C$58+MAXA(0,'1.2 Alternativ B'!T226-30)*'1.4 Øvrige forutsetninger'!$C$59,IF('1.2 Alternativ B'!T226&gt;15,15*'1.4 Øvrige forutsetninger'!$C$57+MAXA(0,'1.2 Alternativ B'!T226-15)*'1.4 Øvrige forutsetninger'!$C$58,'1.2 Alternativ B'!T226*'1.4 Øvrige forutsetninger'!$C$57)))),0)</f>
        <v>0</v>
      </c>
      <c r="T36" s="1">
        <f ca="1">IFERROR(IF('1.2 Alternativ B'!U226&gt;120,15*'1.4 Øvrige forutsetninger'!$C$57+15*'1.4 Øvrige forutsetninger'!$C$58+30*'1.4 Øvrige forutsetninger'!$C$59+60*'1.4 Øvrige forutsetninger'!$C$60+MAXA(0,'1.2 Alternativ B'!U226-120)*'1.4 Øvrige forutsetninger'!$C$61,IF('1.2 Alternativ B'!U226&gt;60,15*'1.4 Øvrige forutsetninger'!$C$57+15*'1.4 Øvrige forutsetninger'!$C$58+30*'1.4 Øvrige forutsetninger'!$C$59+MAXA(0,'1.2 Alternativ B'!U226-60)*'1.4 Øvrige forutsetninger'!$C$60,IF('1.2 Alternativ B'!U226&gt;30,15*'1.4 Øvrige forutsetninger'!$C$57+15*'1.4 Øvrige forutsetninger'!$C$58+MAXA(0,'1.2 Alternativ B'!U226-30)*'1.4 Øvrige forutsetninger'!$C$59,IF('1.2 Alternativ B'!U226&gt;15,15*'1.4 Øvrige forutsetninger'!$C$57+MAXA(0,'1.2 Alternativ B'!U226-15)*'1.4 Øvrige forutsetninger'!$C$58,'1.2 Alternativ B'!U226*'1.4 Øvrige forutsetninger'!$C$57)))),0)</f>
        <v>0</v>
      </c>
      <c r="U36" s="1">
        <f ca="1">IFERROR(IF('1.2 Alternativ B'!V226&gt;120,15*'1.4 Øvrige forutsetninger'!$C$57+15*'1.4 Øvrige forutsetninger'!$C$58+30*'1.4 Øvrige forutsetninger'!$C$59+60*'1.4 Øvrige forutsetninger'!$C$60+MAXA(0,'1.2 Alternativ B'!V226-120)*'1.4 Øvrige forutsetninger'!$C$61,IF('1.2 Alternativ B'!V226&gt;60,15*'1.4 Øvrige forutsetninger'!$C$57+15*'1.4 Øvrige forutsetninger'!$C$58+30*'1.4 Øvrige forutsetninger'!$C$59+MAXA(0,'1.2 Alternativ B'!V226-60)*'1.4 Øvrige forutsetninger'!$C$60,IF('1.2 Alternativ B'!V226&gt;30,15*'1.4 Øvrige forutsetninger'!$C$57+15*'1.4 Øvrige forutsetninger'!$C$58+MAXA(0,'1.2 Alternativ B'!V226-30)*'1.4 Øvrige forutsetninger'!$C$59,IF('1.2 Alternativ B'!V226&gt;15,15*'1.4 Øvrige forutsetninger'!$C$57+MAXA(0,'1.2 Alternativ B'!V226-15)*'1.4 Øvrige forutsetninger'!$C$58,'1.2 Alternativ B'!V226*'1.4 Øvrige forutsetninger'!$C$57)))),0)</f>
        <v>0</v>
      </c>
      <c r="V36" s="1">
        <f ca="1">IFERROR(IF('1.2 Alternativ B'!W226&gt;120,15*'1.4 Øvrige forutsetninger'!$C$57+15*'1.4 Øvrige forutsetninger'!$C$58+30*'1.4 Øvrige forutsetninger'!$C$59+60*'1.4 Øvrige forutsetninger'!$C$60+MAXA(0,'1.2 Alternativ B'!W226-120)*'1.4 Øvrige forutsetninger'!$C$61,IF('1.2 Alternativ B'!W226&gt;60,15*'1.4 Øvrige forutsetninger'!$C$57+15*'1.4 Øvrige forutsetninger'!$C$58+30*'1.4 Øvrige forutsetninger'!$C$59+MAXA(0,'1.2 Alternativ B'!W226-60)*'1.4 Øvrige forutsetninger'!$C$60,IF('1.2 Alternativ B'!W226&gt;30,15*'1.4 Øvrige forutsetninger'!$C$57+15*'1.4 Øvrige forutsetninger'!$C$58+MAXA(0,'1.2 Alternativ B'!W226-30)*'1.4 Øvrige forutsetninger'!$C$59,IF('1.2 Alternativ B'!W226&gt;15,15*'1.4 Øvrige forutsetninger'!$C$57+MAXA(0,'1.2 Alternativ B'!W226-15)*'1.4 Øvrige forutsetninger'!$C$58,'1.2 Alternativ B'!W226*'1.4 Øvrige forutsetninger'!$C$57)))),0)</f>
        <v>0</v>
      </c>
      <c r="W36" s="1">
        <f ca="1">IFERROR(IF('1.2 Alternativ B'!X226&gt;120,15*'1.4 Øvrige forutsetninger'!$C$57+15*'1.4 Øvrige forutsetninger'!$C$58+30*'1.4 Øvrige forutsetninger'!$C$59+60*'1.4 Øvrige forutsetninger'!$C$60+MAXA(0,'1.2 Alternativ B'!X226-120)*'1.4 Øvrige forutsetninger'!$C$61,IF('1.2 Alternativ B'!X226&gt;60,15*'1.4 Øvrige forutsetninger'!$C$57+15*'1.4 Øvrige forutsetninger'!$C$58+30*'1.4 Øvrige forutsetninger'!$C$59+MAXA(0,'1.2 Alternativ B'!X226-60)*'1.4 Øvrige forutsetninger'!$C$60,IF('1.2 Alternativ B'!X226&gt;30,15*'1.4 Øvrige forutsetninger'!$C$57+15*'1.4 Øvrige forutsetninger'!$C$58+MAXA(0,'1.2 Alternativ B'!X226-30)*'1.4 Øvrige forutsetninger'!$C$59,IF('1.2 Alternativ B'!X226&gt;15,15*'1.4 Øvrige forutsetninger'!$C$57+MAXA(0,'1.2 Alternativ B'!X226-15)*'1.4 Øvrige forutsetninger'!$C$58,'1.2 Alternativ B'!X226*'1.4 Øvrige forutsetninger'!$C$57)))),0)</f>
        <v>0</v>
      </c>
      <c r="X36" s="1">
        <f ca="1">IFERROR(IF('1.2 Alternativ B'!Y226&gt;120,15*'1.4 Øvrige forutsetninger'!$C$57+15*'1.4 Øvrige forutsetninger'!$C$58+30*'1.4 Øvrige forutsetninger'!$C$59+60*'1.4 Øvrige forutsetninger'!$C$60+MAXA(0,'1.2 Alternativ B'!Y226-120)*'1.4 Øvrige forutsetninger'!$C$61,IF('1.2 Alternativ B'!Y226&gt;60,15*'1.4 Øvrige forutsetninger'!$C$57+15*'1.4 Øvrige forutsetninger'!$C$58+30*'1.4 Øvrige forutsetninger'!$C$59+MAXA(0,'1.2 Alternativ B'!Y226-60)*'1.4 Øvrige forutsetninger'!$C$60,IF('1.2 Alternativ B'!Y226&gt;30,15*'1.4 Øvrige forutsetninger'!$C$57+15*'1.4 Øvrige forutsetninger'!$C$58+MAXA(0,'1.2 Alternativ B'!Y226-30)*'1.4 Øvrige forutsetninger'!$C$59,IF('1.2 Alternativ B'!Y226&gt;15,15*'1.4 Øvrige forutsetninger'!$C$57+MAXA(0,'1.2 Alternativ B'!Y226-15)*'1.4 Øvrige forutsetninger'!$C$58,'1.2 Alternativ B'!Y226*'1.4 Øvrige forutsetninger'!$C$57)))),0)</f>
        <v>0</v>
      </c>
      <c r="Y36" s="1">
        <f ca="1">IFERROR(IF('1.2 Alternativ B'!Z226&gt;120,15*'1.4 Øvrige forutsetninger'!$C$57+15*'1.4 Øvrige forutsetninger'!$C$58+30*'1.4 Øvrige forutsetninger'!$C$59+60*'1.4 Øvrige forutsetninger'!$C$60+MAXA(0,'1.2 Alternativ B'!Z226-120)*'1.4 Øvrige forutsetninger'!$C$61,IF('1.2 Alternativ B'!Z226&gt;60,15*'1.4 Øvrige forutsetninger'!$C$57+15*'1.4 Øvrige forutsetninger'!$C$58+30*'1.4 Øvrige forutsetninger'!$C$59+MAXA(0,'1.2 Alternativ B'!Z226-60)*'1.4 Øvrige forutsetninger'!$C$60,IF('1.2 Alternativ B'!Z226&gt;30,15*'1.4 Øvrige forutsetninger'!$C$57+15*'1.4 Øvrige forutsetninger'!$C$58+MAXA(0,'1.2 Alternativ B'!Z226-30)*'1.4 Øvrige forutsetninger'!$C$59,IF('1.2 Alternativ B'!Z226&gt;15,15*'1.4 Øvrige forutsetninger'!$C$57+MAXA(0,'1.2 Alternativ B'!Z226-15)*'1.4 Øvrige forutsetninger'!$C$58,'1.2 Alternativ B'!Z226*'1.4 Øvrige forutsetninger'!$C$57)))),0)</f>
        <v>0</v>
      </c>
      <c r="Z36" s="1">
        <f ca="1">IFERROR(IF('1.2 Alternativ B'!AA226&gt;120,15*'1.4 Øvrige forutsetninger'!$C$57+15*'1.4 Øvrige forutsetninger'!$C$58+30*'1.4 Øvrige forutsetninger'!$C$59+60*'1.4 Øvrige forutsetninger'!$C$60+MAXA(0,'1.2 Alternativ B'!AA226-120)*'1.4 Øvrige forutsetninger'!$C$61,IF('1.2 Alternativ B'!AA226&gt;60,15*'1.4 Øvrige forutsetninger'!$C$57+15*'1.4 Øvrige forutsetninger'!$C$58+30*'1.4 Øvrige forutsetninger'!$C$59+MAXA(0,'1.2 Alternativ B'!AA226-60)*'1.4 Øvrige forutsetninger'!$C$60,IF('1.2 Alternativ B'!AA226&gt;30,15*'1.4 Øvrige forutsetninger'!$C$57+15*'1.4 Øvrige forutsetninger'!$C$58+MAXA(0,'1.2 Alternativ B'!AA226-30)*'1.4 Øvrige forutsetninger'!$C$59,IF('1.2 Alternativ B'!AA226&gt;15,15*'1.4 Øvrige forutsetninger'!$C$57+MAXA(0,'1.2 Alternativ B'!AA226-15)*'1.4 Øvrige forutsetninger'!$C$58,'1.2 Alternativ B'!AA226*'1.4 Øvrige forutsetninger'!$C$57)))),0)</f>
        <v>0</v>
      </c>
      <c r="AA36" s="1">
        <f ca="1">IFERROR(IF('1.2 Alternativ B'!AB226&gt;120,15*'1.4 Øvrige forutsetninger'!$C$57+15*'1.4 Øvrige forutsetninger'!$C$58+30*'1.4 Øvrige forutsetninger'!$C$59+60*'1.4 Øvrige forutsetninger'!$C$60+MAXA(0,'1.2 Alternativ B'!AB226-120)*'1.4 Øvrige forutsetninger'!$C$61,IF('1.2 Alternativ B'!AB226&gt;60,15*'1.4 Øvrige forutsetninger'!$C$57+15*'1.4 Øvrige forutsetninger'!$C$58+30*'1.4 Øvrige forutsetninger'!$C$59+MAXA(0,'1.2 Alternativ B'!AB226-60)*'1.4 Øvrige forutsetninger'!$C$60,IF('1.2 Alternativ B'!AB226&gt;30,15*'1.4 Øvrige forutsetninger'!$C$57+15*'1.4 Øvrige forutsetninger'!$C$58+MAXA(0,'1.2 Alternativ B'!AB226-30)*'1.4 Øvrige forutsetninger'!$C$59,IF('1.2 Alternativ B'!AB226&gt;15,15*'1.4 Øvrige forutsetninger'!$C$57+MAXA(0,'1.2 Alternativ B'!AB226-15)*'1.4 Øvrige forutsetninger'!$C$58,'1.2 Alternativ B'!AB226*'1.4 Øvrige forutsetninger'!$C$57)))),0)</f>
        <v>0</v>
      </c>
      <c r="AB36" s="1">
        <f ca="1">IFERROR(IF('1.2 Alternativ B'!AC226&gt;120,15*'1.4 Øvrige forutsetninger'!$C$57+15*'1.4 Øvrige forutsetninger'!$C$58+30*'1.4 Øvrige forutsetninger'!$C$59+60*'1.4 Øvrige forutsetninger'!$C$60+MAXA(0,'1.2 Alternativ B'!AC226-120)*'1.4 Øvrige forutsetninger'!$C$61,IF('1.2 Alternativ B'!AC226&gt;60,15*'1.4 Øvrige forutsetninger'!$C$57+15*'1.4 Øvrige forutsetninger'!$C$58+30*'1.4 Øvrige forutsetninger'!$C$59+MAXA(0,'1.2 Alternativ B'!AC226-60)*'1.4 Øvrige forutsetninger'!$C$60,IF('1.2 Alternativ B'!AC226&gt;30,15*'1.4 Øvrige forutsetninger'!$C$57+15*'1.4 Øvrige forutsetninger'!$C$58+MAXA(0,'1.2 Alternativ B'!AC226-30)*'1.4 Øvrige forutsetninger'!$C$59,IF('1.2 Alternativ B'!AC226&gt;15,15*'1.4 Øvrige forutsetninger'!$C$57+MAXA(0,'1.2 Alternativ B'!AC226-15)*'1.4 Øvrige forutsetninger'!$C$58,'1.2 Alternativ B'!AC226*'1.4 Øvrige forutsetninger'!$C$57)))),0)</f>
        <v>0</v>
      </c>
      <c r="AC36" s="1">
        <f ca="1">IFERROR(IF('1.2 Alternativ B'!AD226&gt;120,15*'1.4 Øvrige forutsetninger'!$C$57+15*'1.4 Øvrige forutsetninger'!$C$58+30*'1.4 Øvrige forutsetninger'!$C$59+60*'1.4 Øvrige forutsetninger'!$C$60+MAXA(0,'1.2 Alternativ B'!AD226-120)*'1.4 Øvrige forutsetninger'!$C$61,IF('1.2 Alternativ B'!AD226&gt;60,15*'1.4 Øvrige forutsetninger'!$C$57+15*'1.4 Øvrige forutsetninger'!$C$58+30*'1.4 Øvrige forutsetninger'!$C$59+MAXA(0,'1.2 Alternativ B'!AD226-60)*'1.4 Øvrige forutsetninger'!$C$60,IF('1.2 Alternativ B'!AD226&gt;30,15*'1.4 Øvrige forutsetninger'!$C$57+15*'1.4 Øvrige forutsetninger'!$C$58+MAXA(0,'1.2 Alternativ B'!AD226-30)*'1.4 Øvrige forutsetninger'!$C$59,IF('1.2 Alternativ B'!AD226&gt;15,15*'1.4 Øvrige forutsetninger'!$C$57+MAXA(0,'1.2 Alternativ B'!AD226-15)*'1.4 Øvrige forutsetninger'!$C$58,'1.2 Alternativ B'!AD226*'1.4 Øvrige forutsetninger'!$C$57)))),0)</f>
        <v>0</v>
      </c>
      <c r="AD36" s="1">
        <f ca="1">IFERROR(IF('1.2 Alternativ B'!AE226&gt;120,15*'1.4 Øvrige forutsetninger'!$C$57+15*'1.4 Øvrige forutsetninger'!$C$58+30*'1.4 Øvrige forutsetninger'!$C$59+60*'1.4 Øvrige forutsetninger'!$C$60+MAXA(0,'1.2 Alternativ B'!AE226-120)*'1.4 Øvrige forutsetninger'!$C$61,IF('1.2 Alternativ B'!AE226&gt;60,15*'1.4 Øvrige forutsetninger'!$C$57+15*'1.4 Øvrige forutsetninger'!$C$58+30*'1.4 Øvrige forutsetninger'!$C$59+MAXA(0,'1.2 Alternativ B'!AE226-60)*'1.4 Øvrige forutsetninger'!$C$60,IF('1.2 Alternativ B'!AE226&gt;30,15*'1.4 Øvrige forutsetninger'!$C$57+15*'1.4 Øvrige forutsetninger'!$C$58+MAXA(0,'1.2 Alternativ B'!AE226-30)*'1.4 Øvrige forutsetninger'!$C$59,IF('1.2 Alternativ B'!AE226&gt;15,15*'1.4 Øvrige forutsetninger'!$C$57+MAXA(0,'1.2 Alternativ B'!AE226-15)*'1.4 Øvrige forutsetninger'!$C$58,'1.2 Alternativ B'!AE226*'1.4 Øvrige forutsetninger'!$C$57)))),0)</f>
        <v>0</v>
      </c>
      <c r="AE36" s="1">
        <f ca="1">IFERROR(IF('1.2 Alternativ B'!AF226&gt;120,15*'1.4 Øvrige forutsetninger'!$C$57+15*'1.4 Øvrige forutsetninger'!$C$58+30*'1.4 Øvrige forutsetninger'!$C$59+60*'1.4 Øvrige forutsetninger'!$C$60+MAXA(0,'1.2 Alternativ B'!AF226-120)*'1.4 Øvrige forutsetninger'!$C$61,IF('1.2 Alternativ B'!AF226&gt;60,15*'1.4 Øvrige forutsetninger'!$C$57+15*'1.4 Øvrige forutsetninger'!$C$58+30*'1.4 Øvrige forutsetninger'!$C$59+MAXA(0,'1.2 Alternativ B'!AF226-60)*'1.4 Øvrige forutsetninger'!$C$60,IF('1.2 Alternativ B'!AF226&gt;30,15*'1.4 Øvrige forutsetninger'!$C$57+15*'1.4 Øvrige forutsetninger'!$C$58+MAXA(0,'1.2 Alternativ B'!AF226-30)*'1.4 Øvrige forutsetninger'!$C$59,IF('1.2 Alternativ B'!AF226&gt;15,15*'1.4 Øvrige forutsetninger'!$C$57+MAXA(0,'1.2 Alternativ B'!AF226-15)*'1.4 Øvrige forutsetninger'!$C$58,'1.2 Alternativ B'!AF226*'1.4 Øvrige forutsetninger'!$C$57)))),0)</f>
        <v>0</v>
      </c>
      <c r="AF36" s="1">
        <f ca="1">IFERROR(IF('1.2 Alternativ B'!AG226&gt;120,15*'1.4 Øvrige forutsetninger'!$C$57+15*'1.4 Øvrige forutsetninger'!$C$58+30*'1.4 Øvrige forutsetninger'!$C$59+60*'1.4 Øvrige forutsetninger'!$C$60+MAXA(0,'1.2 Alternativ B'!AG226-120)*'1.4 Øvrige forutsetninger'!$C$61,IF('1.2 Alternativ B'!AG226&gt;60,15*'1.4 Øvrige forutsetninger'!$C$57+15*'1.4 Øvrige forutsetninger'!$C$58+30*'1.4 Øvrige forutsetninger'!$C$59+MAXA(0,'1.2 Alternativ B'!AG226-60)*'1.4 Øvrige forutsetninger'!$C$60,IF('1.2 Alternativ B'!AG226&gt;30,15*'1.4 Øvrige forutsetninger'!$C$57+15*'1.4 Øvrige forutsetninger'!$C$58+MAXA(0,'1.2 Alternativ B'!AG226-30)*'1.4 Øvrige forutsetninger'!$C$59,IF('1.2 Alternativ B'!AG226&gt;15,15*'1.4 Øvrige forutsetninger'!$C$57+MAXA(0,'1.2 Alternativ B'!AG226-15)*'1.4 Øvrige forutsetninger'!$C$58,'1.2 Alternativ B'!AG226*'1.4 Øvrige forutsetninger'!$C$57)))),0)</f>
        <v>0</v>
      </c>
    </row>
    <row r="37" spans="2:32" x14ac:dyDescent="0.2">
      <c r="B37" s="1" t="str">
        <f ca="1">IF(OFFSET('1.2 Alternativ B'!$E$19,0,ROW()-ROW($B$12))&gt;0,OFFSET('1.2 Alternativ B'!$E$19,0,ROW()-ROW($B$12)),"")</f>
        <v/>
      </c>
      <c r="C37" s="1">
        <f ca="1">IFERROR(IF('1.2 Alternativ B'!D227&gt;120,15*'1.4 Øvrige forutsetninger'!$C$57+15*'1.4 Øvrige forutsetninger'!$C$58+30*'1.4 Øvrige forutsetninger'!$C$59+60*'1.4 Øvrige forutsetninger'!$C$60+MAXA(0,'1.2 Alternativ B'!D227-120)*'1.4 Øvrige forutsetninger'!$C$61,IF('1.2 Alternativ B'!D227&gt;60,15*'1.4 Øvrige forutsetninger'!$C$57+15*'1.4 Øvrige forutsetninger'!$C$58+30*'1.4 Øvrige forutsetninger'!$C$59+MAXA(0,'1.2 Alternativ B'!D227-60)*'1.4 Øvrige forutsetninger'!$C$60,IF('1.2 Alternativ B'!D227&gt;30,15*'1.4 Øvrige forutsetninger'!$C$57+15*'1.4 Øvrige forutsetninger'!$C$58+MAXA(0,'1.2 Alternativ B'!D227-30)*'1.4 Øvrige forutsetninger'!$C$59,IF('1.2 Alternativ B'!D227&gt;15,15*'1.4 Øvrige forutsetninger'!$C$57+MAXA(0,'1.2 Alternativ B'!D227-15)*'1.4 Øvrige forutsetninger'!$C$58,'1.2 Alternativ B'!D227*'1.4 Øvrige forutsetninger'!$C$57)))),0)</f>
        <v>0</v>
      </c>
      <c r="D37" s="1">
        <f ca="1">IFERROR(IF('1.2 Alternativ B'!E227&gt;120,15*'1.4 Øvrige forutsetninger'!$C$57+15*'1.4 Øvrige forutsetninger'!$C$58+30*'1.4 Øvrige forutsetninger'!$C$59+60*'1.4 Øvrige forutsetninger'!$C$60+MAXA(0,'1.2 Alternativ B'!E227-120)*'1.4 Øvrige forutsetninger'!$C$61,IF('1.2 Alternativ B'!E227&gt;60,15*'1.4 Øvrige forutsetninger'!$C$57+15*'1.4 Øvrige forutsetninger'!$C$58+30*'1.4 Øvrige forutsetninger'!$C$59+MAXA(0,'1.2 Alternativ B'!E227-60)*'1.4 Øvrige forutsetninger'!$C$60,IF('1.2 Alternativ B'!E227&gt;30,15*'1.4 Øvrige forutsetninger'!$C$57+15*'1.4 Øvrige forutsetninger'!$C$58+MAXA(0,'1.2 Alternativ B'!E227-30)*'1.4 Øvrige forutsetninger'!$C$59,IF('1.2 Alternativ B'!E227&gt;15,15*'1.4 Øvrige forutsetninger'!$C$57+MAXA(0,'1.2 Alternativ B'!E227-15)*'1.4 Øvrige forutsetninger'!$C$58,'1.2 Alternativ B'!E227*'1.4 Øvrige forutsetninger'!$C$57)))),0)</f>
        <v>0</v>
      </c>
      <c r="E37" s="1">
        <f ca="1">IFERROR(IF('1.2 Alternativ B'!F227&gt;120,15*'1.4 Øvrige forutsetninger'!$C$57+15*'1.4 Øvrige forutsetninger'!$C$58+30*'1.4 Øvrige forutsetninger'!$C$59+60*'1.4 Øvrige forutsetninger'!$C$60+MAXA(0,'1.2 Alternativ B'!F227-120)*'1.4 Øvrige forutsetninger'!$C$61,IF('1.2 Alternativ B'!F227&gt;60,15*'1.4 Øvrige forutsetninger'!$C$57+15*'1.4 Øvrige forutsetninger'!$C$58+30*'1.4 Øvrige forutsetninger'!$C$59+MAXA(0,'1.2 Alternativ B'!F227-60)*'1.4 Øvrige forutsetninger'!$C$60,IF('1.2 Alternativ B'!F227&gt;30,15*'1.4 Øvrige forutsetninger'!$C$57+15*'1.4 Øvrige forutsetninger'!$C$58+MAXA(0,'1.2 Alternativ B'!F227-30)*'1.4 Øvrige forutsetninger'!$C$59,IF('1.2 Alternativ B'!F227&gt;15,15*'1.4 Øvrige forutsetninger'!$C$57+MAXA(0,'1.2 Alternativ B'!F227-15)*'1.4 Øvrige forutsetninger'!$C$58,'1.2 Alternativ B'!F227*'1.4 Øvrige forutsetninger'!$C$57)))),0)</f>
        <v>0</v>
      </c>
      <c r="F37" s="1">
        <f ca="1">IFERROR(IF('1.2 Alternativ B'!G227&gt;120,15*'1.4 Øvrige forutsetninger'!$C$57+15*'1.4 Øvrige forutsetninger'!$C$58+30*'1.4 Øvrige forutsetninger'!$C$59+60*'1.4 Øvrige forutsetninger'!$C$60+MAXA(0,'1.2 Alternativ B'!G227-120)*'1.4 Øvrige forutsetninger'!$C$61,IF('1.2 Alternativ B'!G227&gt;60,15*'1.4 Øvrige forutsetninger'!$C$57+15*'1.4 Øvrige forutsetninger'!$C$58+30*'1.4 Øvrige forutsetninger'!$C$59+MAXA(0,'1.2 Alternativ B'!G227-60)*'1.4 Øvrige forutsetninger'!$C$60,IF('1.2 Alternativ B'!G227&gt;30,15*'1.4 Øvrige forutsetninger'!$C$57+15*'1.4 Øvrige forutsetninger'!$C$58+MAXA(0,'1.2 Alternativ B'!G227-30)*'1.4 Øvrige forutsetninger'!$C$59,IF('1.2 Alternativ B'!G227&gt;15,15*'1.4 Øvrige forutsetninger'!$C$57+MAXA(0,'1.2 Alternativ B'!G227-15)*'1.4 Øvrige forutsetninger'!$C$58,'1.2 Alternativ B'!G227*'1.4 Øvrige forutsetninger'!$C$57)))),0)</f>
        <v>0</v>
      </c>
      <c r="G37" s="1">
        <f ca="1">IFERROR(IF('1.2 Alternativ B'!H227&gt;120,15*'1.4 Øvrige forutsetninger'!$C$57+15*'1.4 Øvrige forutsetninger'!$C$58+30*'1.4 Øvrige forutsetninger'!$C$59+60*'1.4 Øvrige forutsetninger'!$C$60+MAXA(0,'1.2 Alternativ B'!H227-120)*'1.4 Øvrige forutsetninger'!$C$61,IF('1.2 Alternativ B'!H227&gt;60,15*'1.4 Øvrige forutsetninger'!$C$57+15*'1.4 Øvrige forutsetninger'!$C$58+30*'1.4 Øvrige forutsetninger'!$C$59+MAXA(0,'1.2 Alternativ B'!H227-60)*'1.4 Øvrige forutsetninger'!$C$60,IF('1.2 Alternativ B'!H227&gt;30,15*'1.4 Øvrige forutsetninger'!$C$57+15*'1.4 Øvrige forutsetninger'!$C$58+MAXA(0,'1.2 Alternativ B'!H227-30)*'1.4 Øvrige forutsetninger'!$C$59,IF('1.2 Alternativ B'!H227&gt;15,15*'1.4 Øvrige forutsetninger'!$C$57+MAXA(0,'1.2 Alternativ B'!H227-15)*'1.4 Øvrige forutsetninger'!$C$58,'1.2 Alternativ B'!H227*'1.4 Øvrige forutsetninger'!$C$57)))),0)</f>
        <v>0</v>
      </c>
      <c r="H37" s="1">
        <f ca="1">IFERROR(IF('1.2 Alternativ B'!I227&gt;120,15*'1.4 Øvrige forutsetninger'!$C$57+15*'1.4 Øvrige forutsetninger'!$C$58+30*'1.4 Øvrige forutsetninger'!$C$59+60*'1.4 Øvrige forutsetninger'!$C$60+MAXA(0,'1.2 Alternativ B'!I227-120)*'1.4 Øvrige forutsetninger'!$C$61,IF('1.2 Alternativ B'!I227&gt;60,15*'1.4 Øvrige forutsetninger'!$C$57+15*'1.4 Øvrige forutsetninger'!$C$58+30*'1.4 Øvrige forutsetninger'!$C$59+MAXA(0,'1.2 Alternativ B'!I227-60)*'1.4 Øvrige forutsetninger'!$C$60,IF('1.2 Alternativ B'!I227&gt;30,15*'1.4 Øvrige forutsetninger'!$C$57+15*'1.4 Øvrige forutsetninger'!$C$58+MAXA(0,'1.2 Alternativ B'!I227-30)*'1.4 Øvrige forutsetninger'!$C$59,IF('1.2 Alternativ B'!I227&gt;15,15*'1.4 Øvrige forutsetninger'!$C$57+MAXA(0,'1.2 Alternativ B'!I227-15)*'1.4 Øvrige forutsetninger'!$C$58,'1.2 Alternativ B'!I227*'1.4 Øvrige forutsetninger'!$C$57)))),0)</f>
        <v>0</v>
      </c>
      <c r="I37" s="1">
        <f ca="1">IFERROR(IF('1.2 Alternativ B'!J227&gt;120,15*'1.4 Øvrige forutsetninger'!$C$57+15*'1.4 Øvrige forutsetninger'!$C$58+30*'1.4 Øvrige forutsetninger'!$C$59+60*'1.4 Øvrige forutsetninger'!$C$60+MAXA(0,'1.2 Alternativ B'!J227-120)*'1.4 Øvrige forutsetninger'!$C$61,IF('1.2 Alternativ B'!J227&gt;60,15*'1.4 Øvrige forutsetninger'!$C$57+15*'1.4 Øvrige forutsetninger'!$C$58+30*'1.4 Øvrige forutsetninger'!$C$59+MAXA(0,'1.2 Alternativ B'!J227-60)*'1.4 Øvrige forutsetninger'!$C$60,IF('1.2 Alternativ B'!J227&gt;30,15*'1.4 Øvrige forutsetninger'!$C$57+15*'1.4 Øvrige forutsetninger'!$C$58+MAXA(0,'1.2 Alternativ B'!J227-30)*'1.4 Øvrige forutsetninger'!$C$59,IF('1.2 Alternativ B'!J227&gt;15,15*'1.4 Øvrige forutsetninger'!$C$57+MAXA(0,'1.2 Alternativ B'!J227-15)*'1.4 Øvrige forutsetninger'!$C$58,'1.2 Alternativ B'!J227*'1.4 Øvrige forutsetninger'!$C$57)))),0)</f>
        <v>0</v>
      </c>
      <c r="J37" s="1">
        <f ca="1">IFERROR(IF('1.2 Alternativ B'!K227&gt;120,15*'1.4 Øvrige forutsetninger'!$C$57+15*'1.4 Øvrige forutsetninger'!$C$58+30*'1.4 Øvrige forutsetninger'!$C$59+60*'1.4 Øvrige forutsetninger'!$C$60+MAXA(0,'1.2 Alternativ B'!K227-120)*'1.4 Øvrige forutsetninger'!$C$61,IF('1.2 Alternativ B'!K227&gt;60,15*'1.4 Øvrige forutsetninger'!$C$57+15*'1.4 Øvrige forutsetninger'!$C$58+30*'1.4 Øvrige forutsetninger'!$C$59+MAXA(0,'1.2 Alternativ B'!K227-60)*'1.4 Øvrige forutsetninger'!$C$60,IF('1.2 Alternativ B'!K227&gt;30,15*'1.4 Øvrige forutsetninger'!$C$57+15*'1.4 Øvrige forutsetninger'!$C$58+MAXA(0,'1.2 Alternativ B'!K227-30)*'1.4 Øvrige forutsetninger'!$C$59,IF('1.2 Alternativ B'!K227&gt;15,15*'1.4 Øvrige forutsetninger'!$C$57+MAXA(0,'1.2 Alternativ B'!K227-15)*'1.4 Øvrige forutsetninger'!$C$58,'1.2 Alternativ B'!K227*'1.4 Øvrige forutsetninger'!$C$57)))),0)</f>
        <v>0</v>
      </c>
      <c r="K37" s="1">
        <f ca="1">IFERROR(IF('1.2 Alternativ B'!L227&gt;120,15*'1.4 Øvrige forutsetninger'!$C$57+15*'1.4 Øvrige forutsetninger'!$C$58+30*'1.4 Øvrige forutsetninger'!$C$59+60*'1.4 Øvrige forutsetninger'!$C$60+MAXA(0,'1.2 Alternativ B'!L227-120)*'1.4 Øvrige forutsetninger'!$C$61,IF('1.2 Alternativ B'!L227&gt;60,15*'1.4 Øvrige forutsetninger'!$C$57+15*'1.4 Øvrige forutsetninger'!$C$58+30*'1.4 Øvrige forutsetninger'!$C$59+MAXA(0,'1.2 Alternativ B'!L227-60)*'1.4 Øvrige forutsetninger'!$C$60,IF('1.2 Alternativ B'!L227&gt;30,15*'1.4 Øvrige forutsetninger'!$C$57+15*'1.4 Øvrige forutsetninger'!$C$58+MAXA(0,'1.2 Alternativ B'!L227-30)*'1.4 Øvrige forutsetninger'!$C$59,IF('1.2 Alternativ B'!L227&gt;15,15*'1.4 Øvrige forutsetninger'!$C$57+MAXA(0,'1.2 Alternativ B'!L227-15)*'1.4 Øvrige forutsetninger'!$C$58,'1.2 Alternativ B'!L227*'1.4 Øvrige forutsetninger'!$C$57)))),0)</f>
        <v>0</v>
      </c>
      <c r="L37" s="1">
        <f ca="1">IFERROR(IF('1.2 Alternativ B'!M227&gt;120,15*'1.4 Øvrige forutsetninger'!$C$57+15*'1.4 Øvrige forutsetninger'!$C$58+30*'1.4 Øvrige forutsetninger'!$C$59+60*'1.4 Øvrige forutsetninger'!$C$60+MAXA(0,'1.2 Alternativ B'!M227-120)*'1.4 Øvrige forutsetninger'!$C$61,IF('1.2 Alternativ B'!M227&gt;60,15*'1.4 Øvrige forutsetninger'!$C$57+15*'1.4 Øvrige forutsetninger'!$C$58+30*'1.4 Øvrige forutsetninger'!$C$59+MAXA(0,'1.2 Alternativ B'!M227-60)*'1.4 Øvrige forutsetninger'!$C$60,IF('1.2 Alternativ B'!M227&gt;30,15*'1.4 Øvrige forutsetninger'!$C$57+15*'1.4 Øvrige forutsetninger'!$C$58+MAXA(0,'1.2 Alternativ B'!M227-30)*'1.4 Øvrige forutsetninger'!$C$59,IF('1.2 Alternativ B'!M227&gt;15,15*'1.4 Øvrige forutsetninger'!$C$57+MAXA(0,'1.2 Alternativ B'!M227-15)*'1.4 Øvrige forutsetninger'!$C$58,'1.2 Alternativ B'!M227*'1.4 Øvrige forutsetninger'!$C$57)))),0)</f>
        <v>0</v>
      </c>
      <c r="M37" s="1">
        <f ca="1">IFERROR(IF('1.2 Alternativ B'!N227&gt;120,15*'1.4 Øvrige forutsetninger'!$C$57+15*'1.4 Øvrige forutsetninger'!$C$58+30*'1.4 Øvrige forutsetninger'!$C$59+60*'1.4 Øvrige forutsetninger'!$C$60+MAXA(0,'1.2 Alternativ B'!N227-120)*'1.4 Øvrige forutsetninger'!$C$61,IF('1.2 Alternativ B'!N227&gt;60,15*'1.4 Øvrige forutsetninger'!$C$57+15*'1.4 Øvrige forutsetninger'!$C$58+30*'1.4 Øvrige forutsetninger'!$C$59+MAXA(0,'1.2 Alternativ B'!N227-60)*'1.4 Øvrige forutsetninger'!$C$60,IF('1.2 Alternativ B'!N227&gt;30,15*'1.4 Øvrige forutsetninger'!$C$57+15*'1.4 Øvrige forutsetninger'!$C$58+MAXA(0,'1.2 Alternativ B'!N227-30)*'1.4 Øvrige forutsetninger'!$C$59,IF('1.2 Alternativ B'!N227&gt;15,15*'1.4 Øvrige forutsetninger'!$C$57+MAXA(0,'1.2 Alternativ B'!N227-15)*'1.4 Øvrige forutsetninger'!$C$58,'1.2 Alternativ B'!N227*'1.4 Øvrige forutsetninger'!$C$57)))),0)</f>
        <v>0</v>
      </c>
      <c r="N37" s="1">
        <f ca="1">IFERROR(IF('1.2 Alternativ B'!O227&gt;120,15*'1.4 Øvrige forutsetninger'!$C$57+15*'1.4 Øvrige forutsetninger'!$C$58+30*'1.4 Øvrige forutsetninger'!$C$59+60*'1.4 Øvrige forutsetninger'!$C$60+MAXA(0,'1.2 Alternativ B'!O227-120)*'1.4 Øvrige forutsetninger'!$C$61,IF('1.2 Alternativ B'!O227&gt;60,15*'1.4 Øvrige forutsetninger'!$C$57+15*'1.4 Øvrige forutsetninger'!$C$58+30*'1.4 Øvrige forutsetninger'!$C$59+MAXA(0,'1.2 Alternativ B'!O227-60)*'1.4 Øvrige forutsetninger'!$C$60,IF('1.2 Alternativ B'!O227&gt;30,15*'1.4 Øvrige forutsetninger'!$C$57+15*'1.4 Øvrige forutsetninger'!$C$58+MAXA(0,'1.2 Alternativ B'!O227-30)*'1.4 Øvrige forutsetninger'!$C$59,IF('1.2 Alternativ B'!O227&gt;15,15*'1.4 Øvrige forutsetninger'!$C$57+MAXA(0,'1.2 Alternativ B'!O227-15)*'1.4 Øvrige forutsetninger'!$C$58,'1.2 Alternativ B'!O227*'1.4 Øvrige forutsetninger'!$C$57)))),0)</f>
        <v>0</v>
      </c>
      <c r="O37" s="1">
        <f ca="1">IFERROR(IF('1.2 Alternativ B'!P227&gt;120,15*'1.4 Øvrige forutsetninger'!$C$57+15*'1.4 Øvrige forutsetninger'!$C$58+30*'1.4 Øvrige forutsetninger'!$C$59+60*'1.4 Øvrige forutsetninger'!$C$60+MAXA(0,'1.2 Alternativ B'!P227-120)*'1.4 Øvrige forutsetninger'!$C$61,IF('1.2 Alternativ B'!P227&gt;60,15*'1.4 Øvrige forutsetninger'!$C$57+15*'1.4 Øvrige forutsetninger'!$C$58+30*'1.4 Øvrige forutsetninger'!$C$59+MAXA(0,'1.2 Alternativ B'!P227-60)*'1.4 Øvrige forutsetninger'!$C$60,IF('1.2 Alternativ B'!P227&gt;30,15*'1.4 Øvrige forutsetninger'!$C$57+15*'1.4 Øvrige forutsetninger'!$C$58+MAXA(0,'1.2 Alternativ B'!P227-30)*'1.4 Øvrige forutsetninger'!$C$59,IF('1.2 Alternativ B'!P227&gt;15,15*'1.4 Øvrige forutsetninger'!$C$57+MAXA(0,'1.2 Alternativ B'!P227-15)*'1.4 Øvrige forutsetninger'!$C$58,'1.2 Alternativ B'!P227*'1.4 Øvrige forutsetninger'!$C$57)))),0)</f>
        <v>0</v>
      </c>
      <c r="P37" s="1">
        <f ca="1">IFERROR(IF('1.2 Alternativ B'!Q227&gt;120,15*'1.4 Øvrige forutsetninger'!$C$57+15*'1.4 Øvrige forutsetninger'!$C$58+30*'1.4 Øvrige forutsetninger'!$C$59+60*'1.4 Øvrige forutsetninger'!$C$60+MAXA(0,'1.2 Alternativ B'!Q227-120)*'1.4 Øvrige forutsetninger'!$C$61,IF('1.2 Alternativ B'!Q227&gt;60,15*'1.4 Øvrige forutsetninger'!$C$57+15*'1.4 Øvrige forutsetninger'!$C$58+30*'1.4 Øvrige forutsetninger'!$C$59+MAXA(0,'1.2 Alternativ B'!Q227-60)*'1.4 Øvrige forutsetninger'!$C$60,IF('1.2 Alternativ B'!Q227&gt;30,15*'1.4 Øvrige forutsetninger'!$C$57+15*'1.4 Øvrige forutsetninger'!$C$58+MAXA(0,'1.2 Alternativ B'!Q227-30)*'1.4 Øvrige forutsetninger'!$C$59,IF('1.2 Alternativ B'!Q227&gt;15,15*'1.4 Øvrige forutsetninger'!$C$57+MAXA(0,'1.2 Alternativ B'!Q227-15)*'1.4 Øvrige forutsetninger'!$C$58,'1.2 Alternativ B'!Q227*'1.4 Øvrige forutsetninger'!$C$57)))),0)</f>
        <v>0</v>
      </c>
      <c r="Q37" s="1">
        <f ca="1">IFERROR(IF('1.2 Alternativ B'!R227&gt;120,15*'1.4 Øvrige forutsetninger'!$C$57+15*'1.4 Øvrige forutsetninger'!$C$58+30*'1.4 Øvrige forutsetninger'!$C$59+60*'1.4 Øvrige forutsetninger'!$C$60+MAXA(0,'1.2 Alternativ B'!R227-120)*'1.4 Øvrige forutsetninger'!$C$61,IF('1.2 Alternativ B'!R227&gt;60,15*'1.4 Øvrige forutsetninger'!$C$57+15*'1.4 Øvrige forutsetninger'!$C$58+30*'1.4 Øvrige forutsetninger'!$C$59+MAXA(0,'1.2 Alternativ B'!R227-60)*'1.4 Øvrige forutsetninger'!$C$60,IF('1.2 Alternativ B'!R227&gt;30,15*'1.4 Øvrige forutsetninger'!$C$57+15*'1.4 Øvrige forutsetninger'!$C$58+MAXA(0,'1.2 Alternativ B'!R227-30)*'1.4 Øvrige forutsetninger'!$C$59,IF('1.2 Alternativ B'!R227&gt;15,15*'1.4 Øvrige forutsetninger'!$C$57+MAXA(0,'1.2 Alternativ B'!R227-15)*'1.4 Øvrige forutsetninger'!$C$58,'1.2 Alternativ B'!R227*'1.4 Øvrige forutsetninger'!$C$57)))),0)</f>
        <v>0</v>
      </c>
      <c r="R37" s="1">
        <f ca="1">IFERROR(IF('1.2 Alternativ B'!S227&gt;120,15*'1.4 Øvrige forutsetninger'!$C$57+15*'1.4 Øvrige forutsetninger'!$C$58+30*'1.4 Øvrige forutsetninger'!$C$59+60*'1.4 Øvrige forutsetninger'!$C$60+MAXA(0,'1.2 Alternativ B'!S227-120)*'1.4 Øvrige forutsetninger'!$C$61,IF('1.2 Alternativ B'!S227&gt;60,15*'1.4 Øvrige forutsetninger'!$C$57+15*'1.4 Øvrige forutsetninger'!$C$58+30*'1.4 Øvrige forutsetninger'!$C$59+MAXA(0,'1.2 Alternativ B'!S227-60)*'1.4 Øvrige forutsetninger'!$C$60,IF('1.2 Alternativ B'!S227&gt;30,15*'1.4 Øvrige forutsetninger'!$C$57+15*'1.4 Øvrige forutsetninger'!$C$58+MAXA(0,'1.2 Alternativ B'!S227-30)*'1.4 Øvrige forutsetninger'!$C$59,IF('1.2 Alternativ B'!S227&gt;15,15*'1.4 Øvrige forutsetninger'!$C$57+MAXA(0,'1.2 Alternativ B'!S227-15)*'1.4 Øvrige forutsetninger'!$C$58,'1.2 Alternativ B'!S227*'1.4 Øvrige forutsetninger'!$C$57)))),0)</f>
        <v>0</v>
      </c>
      <c r="S37" s="1">
        <f ca="1">IFERROR(IF('1.2 Alternativ B'!T227&gt;120,15*'1.4 Øvrige forutsetninger'!$C$57+15*'1.4 Øvrige forutsetninger'!$C$58+30*'1.4 Øvrige forutsetninger'!$C$59+60*'1.4 Øvrige forutsetninger'!$C$60+MAXA(0,'1.2 Alternativ B'!T227-120)*'1.4 Øvrige forutsetninger'!$C$61,IF('1.2 Alternativ B'!T227&gt;60,15*'1.4 Øvrige forutsetninger'!$C$57+15*'1.4 Øvrige forutsetninger'!$C$58+30*'1.4 Øvrige forutsetninger'!$C$59+MAXA(0,'1.2 Alternativ B'!T227-60)*'1.4 Øvrige forutsetninger'!$C$60,IF('1.2 Alternativ B'!T227&gt;30,15*'1.4 Øvrige forutsetninger'!$C$57+15*'1.4 Øvrige forutsetninger'!$C$58+MAXA(0,'1.2 Alternativ B'!T227-30)*'1.4 Øvrige forutsetninger'!$C$59,IF('1.2 Alternativ B'!T227&gt;15,15*'1.4 Øvrige forutsetninger'!$C$57+MAXA(0,'1.2 Alternativ B'!T227-15)*'1.4 Øvrige forutsetninger'!$C$58,'1.2 Alternativ B'!T227*'1.4 Øvrige forutsetninger'!$C$57)))),0)</f>
        <v>0</v>
      </c>
      <c r="T37" s="1">
        <f ca="1">IFERROR(IF('1.2 Alternativ B'!U227&gt;120,15*'1.4 Øvrige forutsetninger'!$C$57+15*'1.4 Øvrige forutsetninger'!$C$58+30*'1.4 Øvrige forutsetninger'!$C$59+60*'1.4 Øvrige forutsetninger'!$C$60+MAXA(0,'1.2 Alternativ B'!U227-120)*'1.4 Øvrige forutsetninger'!$C$61,IF('1.2 Alternativ B'!U227&gt;60,15*'1.4 Øvrige forutsetninger'!$C$57+15*'1.4 Øvrige forutsetninger'!$C$58+30*'1.4 Øvrige forutsetninger'!$C$59+MAXA(0,'1.2 Alternativ B'!U227-60)*'1.4 Øvrige forutsetninger'!$C$60,IF('1.2 Alternativ B'!U227&gt;30,15*'1.4 Øvrige forutsetninger'!$C$57+15*'1.4 Øvrige forutsetninger'!$C$58+MAXA(0,'1.2 Alternativ B'!U227-30)*'1.4 Øvrige forutsetninger'!$C$59,IF('1.2 Alternativ B'!U227&gt;15,15*'1.4 Øvrige forutsetninger'!$C$57+MAXA(0,'1.2 Alternativ B'!U227-15)*'1.4 Øvrige forutsetninger'!$C$58,'1.2 Alternativ B'!U227*'1.4 Øvrige forutsetninger'!$C$57)))),0)</f>
        <v>0</v>
      </c>
      <c r="U37" s="1">
        <f ca="1">IFERROR(IF('1.2 Alternativ B'!V227&gt;120,15*'1.4 Øvrige forutsetninger'!$C$57+15*'1.4 Øvrige forutsetninger'!$C$58+30*'1.4 Øvrige forutsetninger'!$C$59+60*'1.4 Øvrige forutsetninger'!$C$60+MAXA(0,'1.2 Alternativ B'!V227-120)*'1.4 Øvrige forutsetninger'!$C$61,IF('1.2 Alternativ B'!V227&gt;60,15*'1.4 Øvrige forutsetninger'!$C$57+15*'1.4 Øvrige forutsetninger'!$C$58+30*'1.4 Øvrige forutsetninger'!$C$59+MAXA(0,'1.2 Alternativ B'!V227-60)*'1.4 Øvrige forutsetninger'!$C$60,IF('1.2 Alternativ B'!V227&gt;30,15*'1.4 Øvrige forutsetninger'!$C$57+15*'1.4 Øvrige forutsetninger'!$C$58+MAXA(0,'1.2 Alternativ B'!V227-30)*'1.4 Øvrige forutsetninger'!$C$59,IF('1.2 Alternativ B'!V227&gt;15,15*'1.4 Øvrige forutsetninger'!$C$57+MAXA(0,'1.2 Alternativ B'!V227-15)*'1.4 Øvrige forutsetninger'!$C$58,'1.2 Alternativ B'!V227*'1.4 Øvrige forutsetninger'!$C$57)))),0)</f>
        <v>0</v>
      </c>
      <c r="V37" s="1">
        <f ca="1">IFERROR(IF('1.2 Alternativ B'!W227&gt;120,15*'1.4 Øvrige forutsetninger'!$C$57+15*'1.4 Øvrige forutsetninger'!$C$58+30*'1.4 Øvrige forutsetninger'!$C$59+60*'1.4 Øvrige forutsetninger'!$C$60+MAXA(0,'1.2 Alternativ B'!W227-120)*'1.4 Øvrige forutsetninger'!$C$61,IF('1.2 Alternativ B'!W227&gt;60,15*'1.4 Øvrige forutsetninger'!$C$57+15*'1.4 Øvrige forutsetninger'!$C$58+30*'1.4 Øvrige forutsetninger'!$C$59+MAXA(0,'1.2 Alternativ B'!W227-60)*'1.4 Øvrige forutsetninger'!$C$60,IF('1.2 Alternativ B'!W227&gt;30,15*'1.4 Øvrige forutsetninger'!$C$57+15*'1.4 Øvrige forutsetninger'!$C$58+MAXA(0,'1.2 Alternativ B'!W227-30)*'1.4 Øvrige forutsetninger'!$C$59,IF('1.2 Alternativ B'!W227&gt;15,15*'1.4 Øvrige forutsetninger'!$C$57+MAXA(0,'1.2 Alternativ B'!W227-15)*'1.4 Øvrige forutsetninger'!$C$58,'1.2 Alternativ B'!W227*'1.4 Øvrige forutsetninger'!$C$57)))),0)</f>
        <v>0</v>
      </c>
      <c r="W37" s="1">
        <f ca="1">IFERROR(IF('1.2 Alternativ B'!X227&gt;120,15*'1.4 Øvrige forutsetninger'!$C$57+15*'1.4 Øvrige forutsetninger'!$C$58+30*'1.4 Øvrige forutsetninger'!$C$59+60*'1.4 Øvrige forutsetninger'!$C$60+MAXA(0,'1.2 Alternativ B'!X227-120)*'1.4 Øvrige forutsetninger'!$C$61,IF('1.2 Alternativ B'!X227&gt;60,15*'1.4 Øvrige forutsetninger'!$C$57+15*'1.4 Øvrige forutsetninger'!$C$58+30*'1.4 Øvrige forutsetninger'!$C$59+MAXA(0,'1.2 Alternativ B'!X227-60)*'1.4 Øvrige forutsetninger'!$C$60,IF('1.2 Alternativ B'!X227&gt;30,15*'1.4 Øvrige forutsetninger'!$C$57+15*'1.4 Øvrige forutsetninger'!$C$58+MAXA(0,'1.2 Alternativ B'!X227-30)*'1.4 Øvrige forutsetninger'!$C$59,IF('1.2 Alternativ B'!X227&gt;15,15*'1.4 Øvrige forutsetninger'!$C$57+MAXA(0,'1.2 Alternativ B'!X227-15)*'1.4 Øvrige forutsetninger'!$C$58,'1.2 Alternativ B'!X227*'1.4 Øvrige forutsetninger'!$C$57)))),0)</f>
        <v>0</v>
      </c>
      <c r="X37" s="1">
        <f ca="1">IFERROR(IF('1.2 Alternativ B'!Y227&gt;120,15*'1.4 Øvrige forutsetninger'!$C$57+15*'1.4 Øvrige forutsetninger'!$C$58+30*'1.4 Øvrige forutsetninger'!$C$59+60*'1.4 Øvrige forutsetninger'!$C$60+MAXA(0,'1.2 Alternativ B'!Y227-120)*'1.4 Øvrige forutsetninger'!$C$61,IF('1.2 Alternativ B'!Y227&gt;60,15*'1.4 Øvrige forutsetninger'!$C$57+15*'1.4 Øvrige forutsetninger'!$C$58+30*'1.4 Øvrige forutsetninger'!$C$59+MAXA(0,'1.2 Alternativ B'!Y227-60)*'1.4 Øvrige forutsetninger'!$C$60,IF('1.2 Alternativ B'!Y227&gt;30,15*'1.4 Øvrige forutsetninger'!$C$57+15*'1.4 Øvrige forutsetninger'!$C$58+MAXA(0,'1.2 Alternativ B'!Y227-30)*'1.4 Øvrige forutsetninger'!$C$59,IF('1.2 Alternativ B'!Y227&gt;15,15*'1.4 Øvrige forutsetninger'!$C$57+MAXA(0,'1.2 Alternativ B'!Y227-15)*'1.4 Øvrige forutsetninger'!$C$58,'1.2 Alternativ B'!Y227*'1.4 Øvrige forutsetninger'!$C$57)))),0)</f>
        <v>0</v>
      </c>
      <c r="Y37" s="1">
        <f ca="1">IFERROR(IF('1.2 Alternativ B'!Z227&gt;120,15*'1.4 Øvrige forutsetninger'!$C$57+15*'1.4 Øvrige forutsetninger'!$C$58+30*'1.4 Øvrige forutsetninger'!$C$59+60*'1.4 Øvrige forutsetninger'!$C$60+MAXA(0,'1.2 Alternativ B'!Z227-120)*'1.4 Øvrige forutsetninger'!$C$61,IF('1.2 Alternativ B'!Z227&gt;60,15*'1.4 Øvrige forutsetninger'!$C$57+15*'1.4 Øvrige forutsetninger'!$C$58+30*'1.4 Øvrige forutsetninger'!$C$59+MAXA(0,'1.2 Alternativ B'!Z227-60)*'1.4 Øvrige forutsetninger'!$C$60,IF('1.2 Alternativ B'!Z227&gt;30,15*'1.4 Øvrige forutsetninger'!$C$57+15*'1.4 Øvrige forutsetninger'!$C$58+MAXA(0,'1.2 Alternativ B'!Z227-30)*'1.4 Øvrige forutsetninger'!$C$59,IF('1.2 Alternativ B'!Z227&gt;15,15*'1.4 Øvrige forutsetninger'!$C$57+MAXA(0,'1.2 Alternativ B'!Z227-15)*'1.4 Øvrige forutsetninger'!$C$58,'1.2 Alternativ B'!Z227*'1.4 Øvrige forutsetninger'!$C$57)))),0)</f>
        <v>0</v>
      </c>
      <c r="Z37" s="1">
        <f ca="1">IFERROR(IF('1.2 Alternativ B'!AA227&gt;120,15*'1.4 Øvrige forutsetninger'!$C$57+15*'1.4 Øvrige forutsetninger'!$C$58+30*'1.4 Øvrige forutsetninger'!$C$59+60*'1.4 Øvrige forutsetninger'!$C$60+MAXA(0,'1.2 Alternativ B'!AA227-120)*'1.4 Øvrige forutsetninger'!$C$61,IF('1.2 Alternativ B'!AA227&gt;60,15*'1.4 Øvrige forutsetninger'!$C$57+15*'1.4 Øvrige forutsetninger'!$C$58+30*'1.4 Øvrige forutsetninger'!$C$59+MAXA(0,'1.2 Alternativ B'!AA227-60)*'1.4 Øvrige forutsetninger'!$C$60,IF('1.2 Alternativ B'!AA227&gt;30,15*'1.4 Øvrige forutsetninger'!$C$57+15*'1.4 Øvrige forutsetninger'!$C$58+MAXA(0,'1.2 Alternativ B'!AA227-30)*'1.4 Øvrige forutsetninger'!$C$59,IF('1.2 Alternativ B'!AA227&gt;15,15*'1.4 Øvrige forutsetninger'!$C$57+MAXA(0,'1.2 Alternativ B'!AA227-15)*'1.4 Øvrige forutsetninger'!$C$58,'1.2 Alternativ B'!AA227*'1.4 Øvrige forutsetninger'!$C$57)))),0)</f>
        <v>0</v>
      </c>
      <c r="AA37" s="1">
        <f ca="1">IFERROR(IF('1.2 Alternativ B'!AB227&gt;120,15*'1.4 Øvrige forutsetninger'!$C$57+15*'1.4 Øvrige forutsetninger'!$C$58+30*'1.4 Øvrige forutsetninger'!$C$59+60*'1.4 Øvrige forutsetninger'!$C$60+MAXA(0,'1.2 Alternativ B'!AB227-120)*'1.4 Øvrige forutsetninger'!$C$61,IF('1.2 Alternativ B'!AB227&gt;60,15*'1.4 Øvrige forutsetninger'!$C$57+15*'1.4 Øvrige forutsetninger'!$C$58+30*'1.4 Øvrige forutsetninger'!$C$59+MAXA(0,'1.2 Alternativ B'!AB227-60)*'1.4 Øvrige forutsetninger'!$C$60,IF('1.2 Alternativ B'!AB227&gt;30,15*'1.4 Øvrige forutsetninger'!$C$57+15*'1.4 Øvrige forutsetninger'!$C$58+MAXA(0,'1.2 Alternativ B'!AB227-30)*'1.4 Øvrige forutsetninger'!$C$59,IF('1.2 Alternativ B'!AB227&gt;15,15*'1.4 Øvrige forutsetninger'!$C$57+MAXA(0,'1.2 Alternativ B'!AB227-15)*'1.4 Øvrige forutsetninger'!$C$58,'1.2 Alternativ B'!AB227*'1.4 Øvrige forutsetninger'!$C$57)))),0)</f>
        <v>0</v>
      </c>
      <c r="AB37" s="1">
        <f ca="1">IFERROR(IF('1.2 Alternativ B'!AC227&gt;120,15*'1.4 Øvrige forutsetninger'!$C$57+15*'1.4 Øvrige forutsetninger'!$C$58+30*'1.4 Øvrige forutsetninger'!$C$59+60*'1.4 Øvrige forutsetninger'!$C$60+MAXA(0,'1.2 Alternativ B'!AC227-120)*'1.4 Øvrige forutsetninger'!$C$61,IF('1.2 Alternativ B'!AC227&gt;60,15*'1.4 Øvrige forutsetninger'!$C$57+15*'1.4 Øvrige forutsetninger'!$C$58+30*'1.4 Øvrige forutsetninger'!$C$59+MAXA(0,'1.2 Alternativ B'!AC227-60)*'1.4 Øvrige forutsetninger'!$C$60,IF('1.2 Alternativ B'!AC227&gt;30,15*'1.4 Øvrige forutsetninger'!$C$57+15*'1.4 Øvrige forutsetninger'!$C$58+MAXA(0,'1.2 Alternativ B'!AC227-30)*'1.4 Øvrige forutsetninger'!$C$59,IF('1.2 Alternativ B'!AC227&gt;15,15*'1.4 Øvrige forutsetninger'!$C$57+MAXA(0,'1.2 Alternativ B'!AC227-15)*'1.4 Øvrige forutsetninger'!$C$58,'1.2 Alternativ B'!AC227*'1.4 Øvrige forutsetninger'!$C$57)))),0)</f>
        <v>0</v>
      </c>
      <c r="AC37" s="1">
        <f ca="1">IFERROR(IF('1.2 Alternativ B'!AD227&gt;120,15*'1.4 Øvrige forutsetninger'!$C$57+15*'1.4 Øvrige forutsetninger'!$C$58+30*'1.4 Øvrige forutsetninger'!$C$59+60*'1.4 Øvrige forutsetninger'!$C$60+MAXA(0,'1.2 Alternativ B'!AD227-120)*'1.4 Øvrige forutsetninger'!$C$61,IF('1.2 Alternativ B'!AD227&gt;60,15*'1.4 Øvrige forutsetninger'!$C$57+15*'1.4 Øvrige forutsetninger'!$C$58+30*'1.4 Øvrige forutsetninger'!$C$59+MAXA(0,'1.2 Alternativ B'!AD227-60)*'1.4 Øvrige forutsetninger'!$C$60,IF('1.2 Alternativ B'!AD227&gt;30,15*'1.4 Øvrige forutsetninger'!$C$57+15*'1.4 Øvrige forutsetninger'!$C$58+MAXA(0,'1.2 Alternativ B'!AD227-30)*'1.4 Øvrige forutsetninger'!$C$59,IF('1.2 Alternativ B'!AD227&gt;15,15*'1.4 Øvrige forutsetninger'!$C$57+MAXA(0,'1.2 Alternativ B'!AD227-15)*'1.4 Øvrige forutsetninger'!$C$58,'1.2 Alternativ B'!AD227*'1.4 Øvrige forutsetninger'!$C$57)))),0)</f>
        <v>0</v>
      </c>
      <c r="AD37" s="1">
        <f ca="1">IFERROR(IF('1.2 Alternativ B'!AE227&gt;120,15*'1.4 Øvrige forutsetninger'!$C$57+15*'1.4 Øvrige forutsetninger'!$C$58+30*'1.4 Øvrige forutsetninger'!$C$59+60*'1.4 Øvrige forutsetninger'!$C$60+MAXA(0,'1.2 Alternativ B'!AE227-120)*'1.4 Øvrige forutsetninger'!$C$61,IF('1.2 Alternativ B'!AE227&gt;60,15*'1.4 Øvrige forutsetninger'!$C$57+15*'1.4 Øvrige forutsetninger'!$C$58+30*'1.4 Øvrige forutsetninger'!$C$59+MAXA(0,'1.2 Alternativ B'!AE227-60)*'1.4 Øvrige forutsetninger'!$C$60,IF('1.2 Alternativ B'!AE227&gt;30,15*'1.4 Øvrige forutsetninger'!$C$57+15*'1.4 Øvrige forutsetninger'!$C$58+MAXA(0,'1.2 Alternativ B'!AE227-30)*'1.4 Øvrige forutsetninger'!$C$59,IF('1.2 Alternativ B'!AE227&gt;15,15*'1.4 Øvrige forutsetninger'!$C$57+MAXA(0,'1.2 Alternativ B'!AE227-15)*'1.4 Øvrige forutsetninger'!$C$58,'1.2 Alternativ B'!AE227*'1.4 Øvrige forutsetninger'!$C$57)))),0)</f>
        <v>0</v>
      </c>
      <c r="AE37" s="1">
        <f ca="1">IFERROR(IF('1.2 Alternativ B'!AF227&gt;120,15*'1.4 Øvrige forutsetninger'!$C$57+15*'1.4 Øvrige forutsetninger'!$C$58+30*'1.4 Øvrige forutsetninger'!$C$59+60*'1.4 Øvrige forutsetninger'!$C$60+MAXA(0,'1.2 Alternativ B'!AF227-120)*'1.4 Øvrige forutsetninger'!$C$61,IF('1.2 Alternativ B'!AF227&gt;60,15*'1.4 Øvrige forutsetninger'!$C$57+15*'1.4 Øvrige forutsetninger'!$C$58+30*'1.4 Øvrige forutsetninger'!$C$59+MAXA(0,'1.2 Alternativ B'!AF227-60)*'1.4 Øvrige forutsetninger'!$C$60,IF('1.2 Alternativ B'!AF227&gt;30,15*'1.4 Øvrige forutsetninger'!$C$57+15*'1.4 Øvrige forutsetninger'!$C$58+MAXA(0,'1.2 Alternativ B'!AF227-30)*'1.4 Øvrige forutsetninger'!$C$59,IF('1.2 Alternativ B'!AF227&gt;15,15*'1.4 Øvrige forutsetninger'!$C$57+MAXA(0,'1.2 Alternativ B'!AF227-15)*'1.4 Øvrige forutsetninger'!$C$58,'1.2 Alternativ B'!AF227*'1.4 Øvrige forutsetninger'!$C$57)))),0)</f>
        <v>0</v>
      </c>
      <c r="AF37" s="1">
        <f ca="1">IFERROR(IF('1.2 Alternativ B'!AG227&gt;120,15*'1.4 Øvrige forutsetninger'!$C$57+15*'1.4 Øvrige forutsetninger'!$C$58+30*'1.4 Øvrige forutsetninger'!$C$59+60*'1.4 Øvrige forutsetninger'!$C$60+MAXA(0,'1.2 Alternativ B'!AG227-120)*'1.4 Øvrige forutsetninger'!$C$61,IF('1.2 Alternativ B'!AG227&gt;60,15*'1.4 Øvrige forutsetninger'!$C$57+15*'1.4 Øvrige forutsetninger'!$C$58+30*'1.4 Øvrige forutsetninger'!$C$59+MAXA(0,'1.2 Alternativ B'!AG227-60)*'1.4 Øvrige forutsetninger'!$C$60,IF('1.2 Alternativ B'!AG227&gt;30,15*'1.4 Øvrige forutsetninger'!$C$57+15*'1.4 Øvrige forutsetninger'!$C$58+MAXA(0,'1.2 Alternativ B'!AG227-30)*'1.4 Øvrige forutsetninger'!$C$59,IF('1.2 Alternativ B'!AG227&gt;15,15*'1.4 Øvrige forutsetninger'!$C$57+MAXA(0,'1.2 Alternativ B'!AG227-15)*'1.4 Øvrige forutsetninger'!$C$58,'1.2 Alternativ B'!AG227*'1.4 Øvrige forutsetninger'!$C$57)))),0)</f>
        <v>0</v>
      </c>
    </row>
    <row r="38" spans="2:32" x14ac:dyDescent="0.2">
      <c r="B38" s="1" t="str">
        <f ca="1">IF(OFFSET('1.2 Alternativ B'!$E$19,0,ROW()-ROW($B$12))&gt;0,OFFSET('1.2 Alternativ B'!$E$19,0,ROW()-ROW($B$12)),"")</f>
        <v/>
      </c>
      <c r="C38" s="1">
        <f ca="1">IFERROR(IF('1.2 Alternativ B'!D228&gt;120,15*'1.4 Øvrige forutsetninger'!$C$57+15*'1.4 Øvrige forutsetninger'!$C$58+30*'1.4 Øvrige forutsetninger'!$C$59+60*'1.4 Øvrige forutsetninger'!$C$60+MAXA(0,'1.2 Alternativ B'!D228-120)*'1.4 Øvrige forutsetninger'!$C$61,IF('1.2 Alternativ B'!D228&gt;60,15*'1.4 Øvrige forutsetninger'!$C$57+15*'1.4 Øvrige forutsetninger'!$C$58+30*'1.4 Øvrige forutsetninger'!$C$59+MAXA(0,'1.2 Alternativ B'!D228-60)*'1.4 Øvrige forutsetninger'!$C$60,IF('1.2 Alternativ B'!D228&gt;30,15*'1.4 Øvrige forutsetninger'!$C$57+15*'1.4 Øvrige forutsetninger'!$C$58+MAXA(0,'1.2 Alternativ B'!D228-30)*'1.4 Øvrige forutsetninger'!$C$59,IF('1.2 Alternativ B'!D228&gt;15,15*'1.4 Øvrige forutsetninger'!$C$57+MAXA(0,'1.2 Alternativ B'!D228-15)*'1.4 Øvrige forutsetninger'!$C$58,'1.2 Alternativ B'!D228*'1.4 Øvrige forutsetninger'!$C$57)))),0)</f>
        <v>0</v>
      </c>
      <c r="D38" s="1">
        <f ca="1">IFERROR(IF('1.2 Alternativ B'!E228&gt;120,15*'1.4 Øvrige forutsetninger'!$C$57+15*'1.4 Øvrige forutsetninger'!$C$58+30*'1.4 Øvrige forutsetninger'!$C$59+60*'1.4 Øvrige forutsetninger'!$C$60+MAXA(0,'1.2 Alternativ B'!E228-120)*'1.4 Øvrige forutsetninger'!$C$61,IF('1.2 Alternativ B'!E228&gt;60,15*'1.4 Øvrige forutsetninger'!$C$57+15*'1.4 Øvrige forutsetninger'!$C$58+30*'1.4 Øvrige forutsetninger'!$C$59+MAXA(0,'1.2 Alternativ B'!E228-60)*'1.4 Øvrige forutsetninger'!$C$60,IF('1.2 Alternativ B'!E228&gt;30,15*'1.4 Øvrige forutsetninger'!$C$57+15*'1.4 Øvrige forutsetninger'!$C$58+MAXA(0,'1.2 Alternativ B'!E228-30)*'1.4 Øvrige forutsetninger'!$C$59,IF('1.2 Alternativ B'!E228&gt;15,15*'1.4 Øvrige forutsetninger'!$C$57+MAXA(0,'1.2 Alternativ B'!E228-15)*'1.4 Øvrige forutsetninger'!$C$58,'1.2 Alternativ B'!E228*'1.4 Øvrige forutsetninger'!$C$57)))),0)</f>
        <v>0</v>
      </c>
      <c r="E38" s="1">
        <f ca="1">IFERROR(IF('1.2 Alternativ B'!F228&gt;120,15*'1.4 Øvrige forutsetninger'!$C$57+15*'1.4 Øvrige forutsetninger'!$C$58+30*'1.4 Øvrige forutsetninger'!$C$59+60*'1.4 Øvrige forutsetninger'!$C$60+MAXA(0,'1.2 Alternativ B'!F228-120)*'1.4 Øvrige forutsetninger'!$C$61,IF('1.2 Alternativ B'!F228&gt;60,15*'1.4 Øvrige forutsetninger'!$C$57+15*'1.4 Øvrige forutsetninger'!$C$58+30*'1.4 Øvrige forutsetninger'!$C$59+MAXA(0,'1.2 Alternativ B'!F228-60)*'1.4 Øvrige forutsetninger'!$C$60,IF('1.2 Alternativ B'!F228&gt;30,15*'1.4 Øvrige forutsetninger'!$C$57+15*'1.4 Øvrige forutsetninger'!$C$58+MAXA(0,'1.2 Alternativ B'!F228-30)*'1.4 Øvrige forutsetninger'!$C$59,IF('1.2 Alternativ B'!F228&gt;15,15*'1.4 Øvrige forutsetninger'!$C$57+MAXA(0,'1.2 Alternativ B'!F228-15)*'1.4 Øvrige forutsetninger'!$C$58,'1.2 Alternativ B'!F228*'1.4 Øvrige forutsetninger'!$C$57)))),0)</f>
        <v>0</v>
      </c>
      <c r="F38" s="1">
        <f ca="1">IFERROR(IF('1.2 Alternativ B'!G228&gt;120,15*'1.4 Øvrige forutsetninger'!$C$57+15*'1.4 Øvrige forutsetninger'!$C$58+30*'1.4 Øvrige forutsetninger'!$C$59+60*'1.4 Øvrige forutsetninger'!$C$60+MAXA(0,'1.2 Alternativ B'!G228-120)*'1.4 Øvrige forutsetninger'!$C$61,IF('1.2 Alternativ B'!G228&gt;60,15*'1.4 Øvrige forutsetninger'!$C$57+15*'1.4 Øvrige forutsetninger'!$C$58+30*'1.4 Øvrige forutsetninger'!$C$59+MAXA(0,'1.2 Alternativ B'!G228-60)*'1.4 Øvrige forutsetninger'!$C$60,IF('1.2 Alternativ B'!G228&gt;30,15*'1.4 Øvrige forutsetninger'!$C$57+15*'1.4 Øvrige forutsetninger'!$C$58+MAXA(0,'1.2 Alternativ B'!G228-30)*'1.4 Øvrige forutsetninger'!$C$59,IF('1.2 Alternativ B'!G228&gt;15,15*'1.4 Øvrige forutsetninger'!$C$57+MAXA(0,'1.2 Alternativ B'!G228-15)*'1.4 Øvrige forutsetninger'!$C$58,'1.2 Alternativ B'!G228*'1.4 Øvrige forutsetninger'!$C$57)))),0)</f>
        <v>0</v>
      </c>
      <c r="G38" s="1">
        <f ca="1">IFERROR(IF('1.2 Alternativ B'!H228&gt;120,15*'1.4 Øvrige forutsetninger'!$C$57+15*'1.4 Øvrige forutsetninger'!$C$58+30*'1.4 Øvrige forutsetninger'!$C$59+60*'1.4 Øvrige forutsetninger'!$C$60+MAXA(0,'1.2 Alternativ B'!H228-120)*'1.4 Øvrige forutsetninger'!$C$61,IF('1.2 Alternativ B'!H228&gt;60,15*'1.4 Øvrige forutsetninger'!$C$57+15*'1.4 Øvrige forutsetninger'!$C$58+30*'1.4 Øvrige forutsetninger'!$C$59+MAXA(0,'1.2 Alternativ B'!H228-60)*'1.4 Øvrige forutsetninger'!$C$60,IF('1.2 Alternativ B'!H228&gt;30,15*'1.4 Øvrige forutsetninger'!$C$57+15*'1.4 Øvrige forutsetninger'!$C$58+MAXA(0,'1.2 Alternativ B'!H228-30)*'1.4 Øvrige forutsetninger'!$C$59,IF('1.2 Alternativ B'!H228&gt;15,15*'1.4 Øvrige forutsetninger'!$C$57+MAXA(0,'1.2 Alternativ B'!H228-15)*'1.4 Øvrige forutsetninger'!$C$58,'1.2 Alternativ B'!H228*'1.4 Øvrige forutsetninger'!$C$57)))),0)</f>
        <v>0</v>
      </c>
      <c r="H38" s="1">
        <f ca="1">IFERROR(IF('1.2 Alternativ B'!I228&gt;120,15*'1.4 Øvrige forutsetninger'!$C$57+15*'1.4 Øvrige forutsetninger'!$C$58+30*'1.4 Øvrige forutsetninger'!$C$59+60*'1.4 Øvrige forutsetninger'!$C$60+MAXA(0,'1.2 Alternativ B'!I228-120)*'1.4 Øvrige forutsetninger'!$C$61,IF('1.2 Alternativ B'!I228&gt;60,15*'1.4 Øvrige forutsetninger'!$C$57+15*'1.4 Øvrige forutsetninger'!$C$58+30*'1.4 Øvrige forutsetninger'!$C$59+MAXA(0,'1.2 Alternativ B'!I228-60)*'1.4 Øvrige forutsetninger'!$C$60,IF('1.2 Alternativ B'!I228&gt;30,15*'1.4 Øvrige forutsetninger'!$C$57+15*'1.4 Øvrige forutsetninger'!$C$58+MAXA(0,'1.2 Alternativ B'!I228-30)*'1.4 Øvrige forutsetninger'!$C$59,IF('1.2 Alternativ B'!I228&gt;15,15*'1.4 Øvrige forutsetninger'!$C$57+MAXA(0,'1.2 Alternativ B'!I228-15)*'1.4 Øvrige forutsetninger'!$C$58,'1.2 Alternativ B'!I228*'1.4 Øvrige forutsetninger'!$C$57)))),0)</f>
        <v>0</v>
      </c>
      <c r="I38" s="1">
        <f ca="1">IFERROR(IF('1.2 Alternativ B'!J228&gt;120,15*'1.4 Øvrige forutsetninger'!$C$57+15*'1.4 Øvrige forutsetninger'!$C$58+30*'1.4 Øvrige forutsetninger'!$C$59+60*'1.4 Øvrige forutsetninger'!$C$60+MAXA(0,'1.2 Alternativ B'!J228-120)*'1.4 Øvrige forutsetninger'!$C$61,IF('1.2 Alternativ B'!J228&gt;60,15*'1.4 Øvrige forutsetninger'!$C$57+15*'1.4 Øvrige forutsetninger'!$C$58+30*'1.4 Øvrige forutsetninger'!$C$59+MAXA(0,'1.2 Alternativ B'!J228-60)*'1.4 Øvrige forutsetninger'!$C$60,IF('1.2 Alternativ B'!J228&gt;30,15*'1.4 Øvrige forutsetninger'!$C$57+15*'1.4 Øvrige forutsetninger'!$C$58+MAXA(0,'1.2 Alternativ B'!J228-30)*'1.4 Øvrige forutsetninger'!$C$59,IF('1.2 Alternativ B'!J228&gt;15,15*'1.4 Øvrige forutsetninger'!$C$57+MAXA(0,'1.2 Alternativ B'!J228-15)*'1.4 Øvrige forutsetninger'!$C$58,'1.2 Alternativ B'!J228*'1.4 Øvrige forutsetninger'!$C$57)))),0)</f>
        <v>0</v>
      </c>
      <c r="J38" s="1">
        <f ca="1">IFERROR(IF('1.2 Alternativ B'!K228&gt;120,15*'1.4 Øvrige forutsetninger'!$C$57+15*'1.4 Øvrige forutsetninger'!$C$58+30*'1.4 Øvrige forutsetninger'!$C$59+60*'1.4 Øvrige forutsetninger'!$C$60+MAXA(0,'1.2 Alternativ B'!K228-120)*'1.4 Øvrige forutsetninger'!$C$61,IF('1.2 Alternativ B'!K228&gt;60,15*'1.4 Øvrige forutsetninger'!$C$57+15*'1.4 Øvrige forutsetninger'!$C$58+30*'1.4 Øvrige forutsetninger'!$C$59+MAXA(0,'1.2 Alternativ B'!K228-60)*'1.4 Øvrige forutsetninger'!$C$60,IF('1.2 Alternativ B'!K228&gt;30,15*'1.4 Øvrige forutsetninger'!$C$57+15*'1.4 Øvrige forutsetninger'!$C$58+MAXA(0,'1.2 Alternativ B'!K228-30)*'1.4 Øvrige forutsetninger'!$C$59,IF('1.2 Alternativ B'!K228&gt;15,15*'1.4 Øvrige forutsetninger'!$C$57+MAXA(0,'1.2 Alternativ B'!K228-15)*'1.4 Øvrige forutsetninger'!$C$58,'1.2 Alternativ B'!K228*'1.4 Øvrige forutsetninger'!$C$57)))),0)</f>
        <v>0</v>
      </c>
      <c r="K38" s="1">
        <f ca="1">IFERROR(IF('1.2 Alternativ B'!L228&gt;120,15*'1.4 Øvrige forutsetninger'!$C$57+15*'1.4 Øvrige forutsetninger'!$C$58+30*'1.4 Øvrige forutsetninger'!$C$59+60*'1.4 Øvrige forutsetninger'!$C$60+MAXA(0,'1.2 Alternativ B'!L228-120)*'1.4 Øvrige forutsetninger'!$C$61,IF('1.2 Alternativ B'!L228&gt;60,15*'1.4 Øvrige forutsetninger'!$C$57+15*'1.4 Øvrige forutsetninger'!$C$58+30*'1.4 Øvrige forutsetninger'!$C$59+MAXA(0,'1.2 Alternativ B'!L228-60)*'1.4 Øvrige forutsetninger'!$C$60,IF('1.2 Alternativ B'!L228&gt;30,15*'1.4 Øvrige forutsetninger'!$C$57+15*'1.4 Øvrige forutsetninger'!$C$58+MAXA(0,'1.2 Alternativ B'!L228-30)*'1.4 Øvrige forutsetninger'!$C$59,IF('1.2 Alternativ B'!L228&gt;15,15*'1.4 Øvrige forutsetninger'!$C$57+MAXA(0,'1.2 Alternativ B'!L228-15)*'1.4 Øvrige forutsetninger'!$C$58,'1.2 Alternativ B'!L228*'1.4 Øvrige forutsetninger'!$C$57)))),0)</f>
        <v>0</v>
      </c>
      <c r="L38" s="1">
        <f ca="1">IFERROR(IF('1.2 Alternativ B'!M228&gt;120,15*'1.4 Øvrige forutsetninger'!$C$57+15*'1.4 Øvrige forutsetninger'!$C$58+30*'1.4 Øvrige forutsetninger'!$C$59+60*'1.4 Øvrige forutsetninger'!$C$60+MAXA(0,'1.2 Alternativ B'!M228-120)*'1.4 Øvrige forutsetninger'!$C$61,IF('1.2 Alternativ B'!M228&gt;60,15*'1.4 Øvrige forutsetninger'!$C$57+15*'1.4 Øvrige forutsetninger'!$C$58+30*'1.4 Øvrige forutsetninger'!$C$59+MAXA(0,'1.2 Alternativ B'!M228-60)*'1.4 Øvrige forutsetninger'!$C$60,IF('1.2 Alternativ B'!M228&gt;30,15*'1.4 Øvrige forutsetninger'!$C$57+15*'1.4 Øvrige forutsetninger'!$C$58+MAXA(0,'1.2 Alternativ B'!M228-30)*'1.4 Øvrige forutsetninger'!$C$59,IF('1.2 Alternativ B'!M228&gt;15,15*'1.4 Øvrige forutsetninger'!$C$57+MAXA(0,'1.2 Alternativ B'!M228-15)*'1.4 Øvrige forutsetninger'!$C$58,'1.2 Alternativ B'!M228*'1.4 Øvrige forutsetninger'!$C$57)))),0)</f>
        <v>0</v>
      </c>
      <c r="M38" s="1">
        <f ca="1">IFERROR(IF('1.2 Alternativ B'!N228&gt;120,15*'1.4 Øvrige forutsetninger'!$C$57+15*'1.4 Øvrige forutsetninger'!$C$58+30*'1.4 Øvrige forutsetninger'!$C$59+60*'1.4 Øvrige forutsetninger'!$C$60+MAXA(0,'1.2 Alternativ B'!N228-120)*'1.4 Øvrige forutsetninger'!$C$61,IF('1.2 Alternativ B'!N228&gt;60,15*'1.4 Øvrige forutsetninger'!$C$57+15*'1.4 Øvrige forutsetninger'!$C$58+30*'1.4 Øvrige forutsetninger'!$C$59+MAXA(0,'1.2 Alternativ B'!N228-60)*'1.4 Øvrige forutsetninger'!$C$60,IF('1.2 Alternativ B'!N228&gt;30,15*'1.4 Øvrige forutsetninger'!$C$57+15*'1.4 Øvrige forutsetninger'!$C$58+MAXA(0,'1.2 Alternativ B'!N228-30)*'1.4 Øvrige forutsetninger'!$C$59,IF('1.2 Alternativ B'!N228&gt;15,15*'1.4 Øvrige forutsetninger'!$C$57+MAXA(0,'1.2 Alternativ B'!N228-15)*'1.4 Øvrige forutsetninger'!$C$58,'1.2 Alternativ B'!N228*'1.4 Øvrige forutsetninger'!$C$57)))),0)</f>
        <v>0</v>
      </c>
      <c r="N38" s="1">
        <f ca="1">IFERROR(IF('1.2 Alternativ B'!O228&gt;120,15*'1.4 Øvrige forutsetninger'!$C$57+15*'1.4 Øvrige forutsetninger'!$C$58+30*'1.4 Øvrige forutsetninger'!$C$59+60*'1.4 Øvrige forutsetninger'!$C$60+MAXA(0,'1.2 Alternativ B'!O228-120)*'1.4 Øvrige forutsetninger'!$C$61,IF('1.2 Alternativ B'!O228&gt;60,15*'1.4 Øvrige forutsetninger'!$C$57+15*'1.4 Øvrige forutsetninger'!$C$58+30*'1.4 Øvrige forutsetninger'!$C$59+MAXA(0,'1.2 Alternativ B'!O228-60)*'1.4 Øvrige forutsetninger'!$C$60,IF('1.2 Alternativ B'!O228&gt;30,15*'1.4 Øvrige forutsetninger'!$C$57+15*'1.4 Øvrige forutsetninger'!$C$58+MAXA(0,'1.2 Alternativ B'!O228-30)*'1.4 Øvrige forutsetninger'!$C$59,IF('1.2 Alternativ B'!O228&gt;15,15*'1.4 Øvrige forutsetninger'!$C$57+MAXA(0,'1.2 Alternativ B'!O228-15)*'1.4 Øvrige forutsetninger'!$C$58,'1.2 Alternativ B'!O228*'1.4 Øvrige forutsetninger'!$C$57)))),0)</f>
        <v>0</v>
      </c>
      <c r="O38" s="1">
        <f ca="1">IFERROR(IF('1.2 Alternativ B'!P228&gt;120,15*'1.4 Øvrige forutsetninger'!$C$57+15*'1.4 Øvrige forutsetninger'!$C$58+30*'1.4 Øvrige forutsetninger'!$C$59+60*'1.4 Øvrige forutsetninger'!$C$60+MAXA(0,'1.2 Alternativ B'!P228-120)*'1.4 Øvrige forutsetninger'!$C$61,IF('1.2 Alternativ B'!P228&gt;60,15*'1.4 Øvrige forutsetninger'!$C$57+15*'1.4 Øvrige forutsetninger'!$C$58+30*'1.4 Øvrige forutsetninger'!$C$59+MAXA(0,'1.2 Alternativ B'!P228-60)*'1.4 Øvrige forutsetninger'!$C$60,IF('1.2 Alternativ B'!P228&gt;30,15*'1.4 Øvrige forutsetninger'!$C$57+15*'1.4 Øvrige forutsetninger'!$C$58+MAXA(0,'1.2 Alternativ B'!P228-30)*'1.4 Øvrige forutsetninger'!$C$59,IF('1.2 Alternativ B'!P228&gt;15,15*'1.4 Øvrige forutsetninger'!$C$57+MAXA(0,'1.2 Alternativ B'!P228-15)*'1.4 Øvrige forutsetninger'!$C$58,'1.2 Alternativ B'!P228*'1.4 Øvrige forutsetninger'!$C$57)))),0)</f>
        <v>0</v>
      </c>
      <c r="P38" s="1">
        <f ca="1">IFERROR(IF('1.2 Alternativ B'!Q228&gt;120,15*'1.4 Øvrige forutsetninger'!$C$57+15*'1.4 Øvrige forutsetninger'!$C$58+30*'1.4 Øvrige forutsetninger'!$C$59+60*'1.4 Øvrige forutsetninger'!$C$60+MAXA(0,'1.2 Alternativ B'!Q228-120)*'1.4 Øvrige forutsetninger'!$C$61,IF('1.2 Alternativ B'!Q228&gt;60,15*'1.4 Øvrige forutsetninger'!$C$57+15*'1.4 Øvrige forutsetninger'!$C$58+30*'1.4 Øvrige forutsetninger'!$C$59+MAXA(0,'1.2 Alternativ B'!Q228-60)*'1.4 Øvrige forutsetninger'!$C$60,IF('1.2 Alternativ B'!Q228&gt;30,15*'1.4 Øvrige forutsetninger'!$C$57+15*'1.4 Øvrige forutsetninger'!$C$58+MAXA(0,'1.2 Alternativ B'!Q228-30)*'1.4 Øvrige forutsetninger'!$C$59,IF('1.2 Alternativ B'!Q228&gt;15,15*'1.4 Øvrige forutsetninger'!$C$57+MAXA(0,'1.2 Alternativ B'!Q228-15)*'1.4 Øvrige forutsetninger'!$C$58,'1.2 Alternativ B'!Q228*'1.4 Øvrige forutsetninger'!$C$57)))),0)</f>
        <v>0</v>
      </c>
      <c r="Q38" s="1">
        <f ca="1">IFERROR(IF('1.2 Alternativ B'!R228&gt;120,15*'1.4 Øvrige forutsetninger'!$C$57+15*'1.4 Øvrige forutsetninger'!$C$58+30*'1.4 Øvrige forutsetninger'!$C$59+60*'1.4 Øvrige forutsetninger'!$C$60+MAXA(0,'1.2 Alternativ B'!R228-120)*'1.4 Øvrige forutsetninger'!$C$61,IF('1.2 Alternativ B'!R228&gt;60,15*'1.4 Øvrige forutsetninger'!$C$57+15*'1.4 Øvrige forutsetninger'!$C$58+30*'1.4 Øvrige forutsetninger'!$C$59+MAXA(0,'1.2 Alternativ B'!R228-60)*'1.4 Øvrige forutsetninger'!$C$60,IF('1.2 Alternativ B'!R228&gt;30,15*'1.4 Øvrige forutsetninger'!$C$57+15*'1.4 Øvrige forutsetninger'!$C$58+MAXA(0,'1.2 Alternativ B'!R228-30)*'1.4 Øvrige forutsetninger'!$C$59,IF('1.2 Alternativ B'!R228&gt;15,15*'1.4 Øvrige forutsetninger'!$C$57+MAXA(0,'1.2 Alternativ B'!R228-15)*'1.4 Øvrige forutsetninger'!$C$58,'1.2 Alternativ B'!R228*'1.4 Øvrige forutsetninger'!$C$57)))),0)</f>
        <v>0</v>
      </c>
      <c r="R38" s="1">
        <f ca="1">IFERROR(IF('1.2 Alternativ B'!S228&gt;120,15*'1.4 Øvrige forutsetninger'!$C$57+15*'1.4 Øvrige forutsetninger'!$C$58+30*'1.4 Øvrige forutsetninger'!$C$59+60*'1.4 Øvrige forutsetninger'!$C$60+MAXA(0,'1.2 Alternativ B'!S228-120)*'1.4 Øvrige forutsetninger'!$C$61,IF('1.2 Alternativ B'!S228&gt;60,15*'1.4 Øvrige forutsetninger'!$C$57+15*'1.4 Øvrige forutsetninger'!$C$58+30*'1.4 Øvrige forutsetninger'!$C$59+MAXA(0,'1.2 Alternativ B'!S228-60)*'1.4 Øvrige forutsetninger'!$C$60,IF('1.2 Alternativ B'!S228&gt;30,15*'1.4 Øvrige forutsetninger'!$C$57+15*'1.4 Øvrige forutsetninger'!$C$58+MAXA(0,'1.2 Alternativ B'!S228-30)*'1.4 Øvrige forutsetninger'!$C$59,IF('1.2 Alternativ B'!S228&gt;15,15*'1.4 Øvrige forutsetninger'!$C$57+MAXA(0,'1.2 Alternativ B'!S228-15)*'1.4 Øvrige forutsetninger'!$C$58,'1.2 Alternativ B'!S228*'1.4 Øvrige forutsetninger'!$C$57)))),0)</f>
        <v>0</v>
      </c>
      <c r="S38" s="1">
        <f ca="1">IFERROR(IF('1.2 Alternativ B'!T228&gt;120,15*'1.4 Øvrige forutsetninger'!$C$57+15*'1.4 Øvrige forutsetninger'!$C$58+30*'1.4 Øvrige forutsetninger'!$C$59+60*'1.4 Øvrige forutsetninger'!$C$60+MAXA(0,'1.2 Alternativ B'!T228-120)*'1.4 Øvrige forutsetninger'!$C$61,IF('1.2 Alternativ B'!T228&gt;60,15*'1.4 Øvrige forutsetninger'!$C$57+15*'1.4 Øvrige forutsetninger'!$C$58+30*'1.4 Øvrige forutsetninger'!$C$59+MAXA(0,'1.2 Alternativ B'!T228-60)*'1.4 Øvrige forutsetninger'!$C$60,IF('1.2 Alternativ B'!T228&gt;30,15*'1.4 Øvrige forutsetninger'!$C$57+15*'1.4 Øvrige forutsetninger'!$C$58+MAXA(0,'1.2 Alternativ B'!T228-30)*'1.4 Øvrige forutsetninger'!$C$59,IF('1.2 Alternativ B'!T228&gt;15,15*'1.4 Øvrige forutsetninger'!$C$57+MAXA(0,'1.2 Alternativ B'!T228-15)*'1.4 Øvrige forutsetninger'!$C$58,'1.2 Alternativ B'!T228*'1.4 Øvrige forutsetninger'!$C$57)))),0)</f>
        <v>0</v>
      </c>
      <c r="T38" s="1">
        <f ca="1">IFERROR(IF('1.2 Alternativ B'!U228&gt;120,15*'1.4 Øvrige forutsetninger'!$C$57+15*'1.4 Øvrige forutsetninger'!$C$58+30*'1.4 Øvrige forutsetninger'!$C$59+60*'1.4 Øvrige forutsetninger'!$C$60+MAXA(0,'1.2 Alternativ B'!U228-120)*'1.4 Øvrige forutsetninger'!$C$61,IF('1.2 Alternativ B'!U228&gt;60,15*'1.4 Øvrige forutsetninger'!$C$57+15*'1.4 Øvrige forutsetninger'!$C$58+30*'1.4 Øvrige forutsetninger'!$C$59+MAXA(0,'1.2 Alternativ B'!U228-60)*'1.4 Øvrige forutsetninger'!$C$60,IF('1.2 Alternativ B'!U228&gt;30,15*'1.4 Øvrige forutsetninger'!$C$57+15*'1.4 Øvrige forutsetninger'!$C$58+MAXA(0,'1.2 Alternativ B'!U228-30)*'1.4 Øvrige forutsetninger'!$C$59,IF('1.2 Alternativ B'!U228&gt;15,15*'1.4 Øvrige forutsetninger'!$C$57+MAXA(0,'1.2 Alternativ B'!U228-15)*'1.4 Øvrige forutsetninger'!$C$58,'1.2 Alternativ B'!U228*'1.4 Øvrige forutsetninger'!$C$57)))),0)</f>
        <v>0</v>
      </c>
      <c r="U38" s="1">
        <f ca="1">IFERROR(IF('1.2 Alternativ B'!V228&gt;120,15*'1.4 Øvrige forutsetninger'!$C$57+15*'1.4 Øvrige forutsetninger'!$C$58+30*'1.4 Øvrige forutsetninger'!$C$59+60*'1.4 Øvrige forutsetninger'!$C$60+MAXA(0,'1.2 Alternativ B'!V228-120)*'1.4 Øvrige forutsetninger'!$C$61,IF('1.2 Alternativ B'!V228&gt;60,15*'1.4 Øvrige forutsetninger'!$C$57+15*'1.4 Øvrige forutsetninger'!$C$58+30*'1.4 Øvrige forutsetninger'!$C$59+MAXA(0,'1.2 Alternativ B'!V228-60)*'1.4 Øvrige forutsetninger'!$C$60,IF('1.2 Alternativ B'!V228&gt;30,15*'1.4 Øvrige forutsetninger'!$C$57+15*'1.4 Øvrige forutsetninger'!$C$58+MAXA(0,'1.2 Alternativ B'!V228-30)*'1.4 Øvrige forutsetninger'!$C$59,IF('1.2 Alternativ B'!V228&gt;15,15*'1.4 Øvrige forutsetninger'!$C$57+MAXA(0,'1.2 Alternativ B'!V228-15)*'1.4 Øvrige forutsetninger'!$C$58,'1.2 Alternativ B'!V228*'1.4 Øvrige forutsetninger'!$C$57)))),0)</f>
        <v>0</v>
      </c>
      <c r="V38" s="1">
        <f ca="1">IFERROR(IF('1.2 Alternativ B'!W228&gt;120,15*'1.4 Øvrige forutsetninger'!$C$57+15*'1.4 Øvrige forutsetninger'!$C$58+30*'1.4 Øvrige forutsetninger'!$C$59+60*'1.4 Øvrige forutsetninger'!$C$60+MAXA(0,'1.2 Alternativ B'!W228-120)*'1.4 Øvrige forutsetninger'!$C$61,IF('1.2 Alternativ B'!W228&gt;60,15*'1.4 Øvrige forutsetninger'!$C$57+15*'1.4 Øvrige forutsetninger'!$C$58+30*'1.4 Øvrige forutsetninger'!$C$59+MAXA(0,'1.2 Alternativ B'!W228-60)*'1.4 Øvrige forutsetninger'!$C$60,IF('1.2 Alternativ B'!W228&gt;30,15*'1.4 Øvrige forutsetninger'!$C$57+15*'1.4 Øvrige forutsetninger'!$C$58+MAXA(0,'1.2 Alternativ B'!W228-30)*'1.4 Øvrige forutsetninger'!$C$59,IF('1.2 Alternativ B'!W228&gt;15,15*'1.4 Øvrige forutsetninger'!$C$57+MAXA(0,'1.2 Alternativ B'!W228-15)*'1.4 Øvrige forutsetninger'!$C$58,'1.2 Alternativ B'!W228*'1.4 Øvrige forutsetninger'!$C$57)))),0)</f>
        <v>0</v>
      </c>
      <c r="W38" s="1">
        <f ca="1">IFERROR(IF('1.2 Alternativ B'!X228&gt;120,15*'1.4 Øvrige forutsetninger'!$C$57+15*'1.4 Øvrige forutsetninger'!$C$58+30*'1.4 Øvrige forutsetninger'!$C$59+60*'1.4 Øvrige forutsetninger'!$C$60+MAXA(0,'1.2 Alternativ B'!X228-120)*'1.4 Øvrige forutsetninger'!$C$61,IF('1.2 Alternativ B'!X228&gt;60,15*'1.4 Øvrige forutsetninger'!$C$57+15*'1.4 Øvrige forutsetninger'!$C$58+30*'1.4 Øvrige forutsetninger'!$C$59+MAXA(0,'1.2 Alternativ B'!X228-60)*'1.4 Øvrige forutsetninger'!$C$60,IF('1.2 Alternativ B'!X228&gt;30,15*'1.4 Øvrige forutsetninger'!$C$57+15*'1.4 Øvrige forutsetninger'!$C$58+MAXA(0,'1.2 Alternativ B'!X228-30)*'1.4 Øvrige forutsetninger'!$C$59,IF('1.2 Alternativ B'!X228&gt;15,15*'1.4 Øvrige forutsetninger'!$C$57+MAXA(0,'1.2 Alternativ B'!X228-15)*'1.4 Øvrige forutsetninger'!$C$58,'1.2 Alternativ B'!X228*'1.4 Øvrige forutsetninger'!$C$57)))),0)</f>
        <v>0</v>
      </c>
      <c r="X38" s="1">
        <f ca="1">IFERROR(IF('1.2 Alternativ B'!Y228&gt;120,15*'1.4 Øvrige forutsetninger'!$C$57+15*'1.4 Øvrige forutsetninger'!$C$58+30*'1.4 Øvrige forutsetninger'!$C$59+60*'1.4 Øvrige forutsetninger'!$C$60+MAXA(0,'1.2 Alternativ B'!Y228-120)*'1.4 Øvrige forutsetninger'!$C$61,IF('1.2 Alternativ B'!Y228&gt;60,15*'1.4 Øvrige forutsetninger'!$C$57+15*'1.4 Øvrige forutsetninger'!$C$58+30*'1.4 Øvrige forutsetninger'!$C$59+MAXA(0,'1.2 Alternativ B'!Y228-60)*'1.4 Øvrige forutsetninger'!$C$60,IF('1.2 Alternativ B'!Y228&gt;30,15*'1.4 Øvrige forutsetninger'!$C$57+15*'1.4 Øvrige forutsetninger'!$C$58+MAXA(0,'1.2 Alternativ B'!Y228-30)*'1.4 Øvrige forutsetninger'!$C$59,IF('1.2 Alternativ B'!Y228&gt;15,15*'1.4 Øvrige forutsetninger'!$C$57+MAXA(0,'1.2 Alternativ B'!Y228-15)*'1.4 Øvrige forutsetninger'!$C$58,'1.2 Alternativ B'!Y228*'1.4 Øvrige forutsetninger'!$C$57)))),0)</f>
        <v>0</v>
      </c>
      <c r="Y38" s="1">
        <f ca="1">IFERROR(IF('1.2 Alternativ B'!Z228&gt;120,15*'1.4 Øvrige forutsetninger'!$C$57+15*'1.4 Øvrige forutsetninger'!$C$58+30*'1.4 Øvrige forutsetninger'!$C$59+60*'1.4 Øvrige forutsetninger'!$C$60+MAXA(0,'1.2 Alternativ B'!Z228-120)*'1.4 Øvrige forutsetninger'!$C$61,IF('1.2 Alternativ B'!Z228&gt;60,15*'1.4 Øvrige forutsetninger'!$C$57+15*'1.4 Øvrige forutsetninger'!$C$58+30*'1.4 Øvrige forutsetninger'!$C$59+MAXA(0,'1.2 Alternativ B'!Z228-60)*'1.4 Øvrige forutsetninger'!$C$60,IF('1.2 Alternativ B'!Z228&gt;30,15*'1.4 Øvrige forutsetninger'!$C$57+15*'1.4 Øvrige forutsetninger'!$C$58+MAXA(0,'1.2 Alternativ B'!Z228-30)*'1.4 Øvrige forutsetninger'!$C$59,IF('1.2 Alternativ B'!Z228&gt;15,15*'1.4 Øvrige forutsetninger'!$C$57+MAXA(0,'1.2 Alternativ B'!Z228-15)*'1.4 Øvrige forutsetninger'!$C$58,'1.2 Alternativ B'!Z228*'1.4 Øvrige forutsetninger'!$C$57)))),0)</f>
        <v>0</v>
      </c>
      <c r="Z38" s="1">
        <f ca="1">IFERROR(IF('1.2 Alternativ B'!AA228&gt;120,15*'1.4 Øvrige forutsetninger'!$C$57+15*'1.4 Øvrige forutsetninger'!$C$58+30*'1.4 Øvrige forutsetninger'!$C$59+60*'1.4 Øvrige forutsetninger'!$C$60+MAXA(0,'1.2 Alternativ B'!AA228-120)*'1.4 Øvrige forutsetninger'!$C$61,IF('1.2 Alternativ B'!AA228&gt;60,15*'1.4 Øvrige forutsetninger'!$C$57+15*'1.4 Øvrige forutsetninger'!$C$58+30*'1.4 Øvrige forutsetninger'!$C$59+MAXA(0,'1.2 Alternativ B'!AA228-60)*'1.4 Øvrige forutsetninger'!$C$60,IF('1.2 Alternativ B'!AA228&gt;30,15*'1.4 Øvrige forutsetninger'!$C$57+15*'1.4 Øvrige forutsetninger'!$C$58+MAXA(0,'1.2 Alternativ B'!AA228-30)*'1.4 Øvrige forutsetninger'!$C$59,IF('1.2 Alternativ B'!AA228&gt;15,15*'1.4 Øvrige forutsetninger'!$C$57+MAXA(0,'1.2 Alternativ B'!AA228-15)*'1.4 Øvrige forutsetninger'!$C$58,'1.2 Alternativ B'!AA228*'1.4 Øvrige forutsetninger'!$C$57)))),0)</f>
        <v>0</v>
      </c>
      <c r="AA38" s="1">
        <f ca="1">IFERROR(IF('1.2 Alternativ B'!AB228&gt;120,15*'1.4 Øvrige forutsetninger'!$C$57+15*'1.4 Øvrige forutsetninger'!$C$58+30*'1.4 Øvrige forutsetninger'!$C$59+60*'1.4 Øvrige forutsetninger'!$C$60+MAXA(0,'1.2 Alternativ B'!AB228-120)*'1.4 Øvrige forutsetninger'!$C$61,IF('1.2 Alternativ B'!AB228&gt;60,15*'1.4 Øvrige forutsetninger'!$C$57+15*'1.4 Øvrige forutsetninger'!$C$58+30*'1.4 Øvrige forutsetninger'!$C$59+MAXA(0,'1.2 Alternativ B'!AB228-60)*'1.4 Øvrige forutsetninger'!$C$60,IF('1.2 Alternativ B'!AB228&gt;30,15*'1.4 Øvrige forutsetninger'!$C$57+15*'1.4 Øvrige forutsetninger'!$C$58+MAXA(0,'1.2 Alternativ B'!AB228-30)*'1.4 Øvrige forutsetninger'!$C$59,IF('1.2 Alternativ B'!AB228&gt;15,15*'1.4 Øvrige forutsetninger'!$C$57+MAXA(0,'1.2 Alternativ B'!AB228-15)*'1.4 Øvrige forutsetninger'!$C$58,'1.2 Alternativ B'!AB228*'1.4 Øvrige forutsetninger'!$C$57)))),0)</f>
        <v>0</v>
      </c>
      <c r="AB38" s="1">
        <f ca="1">IFERROR(IF('1.2 Alternativ B'!AC228&gt;120,15*'1.4 Øvrige forutsetninger'!$C$57+15*'1.4 Øvrige forutsetninger'!$C$58+30*'1.4 Øvrige forutsetninger'!$C$59+60*'1.4 Øvrige forutsetninger'!$C$60+MAXA(0,'1.2 Alternativ B'!AC228-120)*'1.4 Øvrige forutsetninger'!$C$61,IF('1.2 Alternativ B'!AC228&gt;60,15*'1.4 Øvrige forutsetninger'!$C$57+15*'1.4 Øvrige forutsetninger'!$C$58+30*'1.4 Øvrige forutsetninger'!$C$59+MAXA(0,'1.2 Alternativ B'!AC228-60)*'1.4 Øvrige forutsetninger'!$C$60,IF('1.2 Alternativ B'!AC228&gt;30,15*'1.4 Øvrige forutsetninger'!$C$57+15*'1.4 Øvrige forutsetninger'!$C$58+MAXA(0,'1.2 Alternativ B'!AC228-30)*'1.4 Øvrige forutsetninger'!$C$59,IF('1.2 Alternativ B'!AC228&gt;15,15*'1.4 Øvrige forutsetninger'!$C$57+MAXA(0,'1.2 Alternativ B'!AC228-15)*'1.4 Øvrige forutsetninger'!$C$58,'1.2 Alternativ B'!AC228*'1.4 Øvrige forutsetninger'!$C$57)))),0)</f>
        <v>0</v>
      </c>
      <c r="AC38" s="1">
        <f ca="1">IFERROR(IF('1.2 Alternativ B'!AD228&gt;120,15*'1.4 Øvrige forutsetninger'!$C$57+15*'1.4 Øvrige forutsetninger'!$C$58+30*'1.4 Øvrige forutsetninger'!$C$59+60*'1.4 Øvrige forutsetninger'!$C$60+MAXA(0,'1.2 Alternativ B'!AD228-120)*'1.4 Øvrige forutsetninger'!$C$61,IF('1.2 Alternativ B'!AD228&gt;60,15*'1.4 Øvrige forutsetninger'!$C$57+15*'1.4 Øvrige forutsetninger'!$C$58+30*'1.4 Øvrige forutsetninger'!$C$59+MAXA(0,'1.2 Alternativ B'!AD228-60)*'1.4 Øvrige forutsetninger'!$C$60,IF('1.2 Alternativ B'!AD228&gt;30,15*'1.4 Øvrige forutsetninger'!$C$57+15*'1.4 Øvrige forutsetninger'!$C$58+MAXA(0,'1.2 Alternativ B'!AD228-30)*'1.4 Øvrige forutsetninger'!$C$59,IF('1.2 Alternativ B'!AD228&gt;15,15*'1.4 Øvrige forutsetninger'!$C$57+MAXA(0,'1.2 Alternativ B'!AD228-15)*'1.4 Øvrige forutsetninger'!$C$58,'1.2 Alternativ B'!AD228*'1.4 Øvrige forutsetninger'!$C$57)))),0)</f>
        <v>0</v>
      </c>
      <c r="AD38" s="1">
        <f ca="1">IFERROR(IF('1.2 Alternativ B'!AE228&gt;120,15*'1.4 Øvrige forutsetninger'!$C$57+15*'1.4 Øvrige forutsetninger'!$C$58+30*'1.4 Øvrige forutsetninger'!$C$59+60*'1.4 Øvrige forutsetninger'!$C$60+MAXA(0,'1.2 Alternativ B'!AE228-120)*'1.4 Øvrige forutsetninger'!$C$61,IF('1.2 Alternativ B'!AE228&gt;60,15*'1.4 Øvrige forutsetninger'!$C$57+15*'1.4 Øvrige forutsetninger'!$C$58+30*'1.4 Øvrige forutsetninger'!$C$59+MAXA(0,'1.2 Alternativ B'!AE228-60)*'1.4 Øvrige forutsetninger'!$C$60,IF('1.2 Alternativ B'!AE228&gt;30,15*'1.4 Øvrige forutsetninger'!$C$57+15*'1.4 Øvrige forutsetninger'!$C$58+MAXA(0,'1.2 Alternativ B'!AE228-30)*'1.4 Øvrige forutsetninger'!$C$59,IF('1.2 Alternativ B'!AE228&gt;15,15*'1.4 Øvrige forutsetninger'!$C$57+MAXA(0,'1.2 Alternativ B'!AE228-15)*'1.4 Øvrige forutsetninger'!$C$58,'1.2 Alternativ B'!AE228*'1.4 Øvrige forutsetninger'!$C$57)))),0)</f>
        <v>0</v>
      </c>
      <c r="AE38" s="1">
        <f ca="1">IFERROR(IF('1.2 Alternativ B'!AF228&gt;120,15*'1.4 Øvrige forutsetninger'!$C$57+15*'1.4 Øvrige forutsetninger'!$C$58+30*'1.4 Øvrige forutsetninger'!$C$59+60*'1.4 Øvrige forutsetninger'!$C$60+MAXA(0,'1.2 Alternativ B'!AF228-120)*'1.4 Øvrige forutsetninger'!$C$61,IF('1.2 Alternativ B'!AF228&gt;60,15*'1.4 Øvrige forutsetninger'!$C$57+15*'1.4 Øvrige forutsetninger'!$C$58+30*'1.4 Øvrige forutsetninger'!$C$59+MAXA(0,'1.2 Alternativ B'!AF228-60)*'1.4 Øvrige forutsetninger'!$C$60,IF('1.2 Alternativ B'!AF228&gt;30,15*'1.4 Øvrige forutsetninger'!$C$57+15*'1.4 Øvrige forutsetninger'!$C$58+MAXA(0,'1.2 Alternativ B'!AF228-30)*'1.4 Øvrige forutsetninger'!$C$59,IF('1.2 Alternativ B'!AF228&gt;15,15*'1.4 Øvrige forutsetninger'!$C$57+MAXA(0,'1.2 Alternativ B'!AF228-15)*'1.4 Øvrige forutsetninger'!$C$58,'1.2 Alternativ B'!AF228*'1.4 Øvrige forutsetninger'!$C$57)))),0)</f>
        <v>0</v>
      </c>
      <c r="AF38" s="1">
        <f ca="1">IFERROR(IF('1.2 Alternativ B'!AG228&gt;120,15*'1.4 Øvrige forutsetninger'!$C$57+15*'1.4 Øvrige forutsetninger'!$C$58+30*'1.4 Øvrige forutsetninger'!$C$59+60*'1.4 Øvrige forutsetninger'!$C$60+MAXA(0,'1.2 Alternativ B'!AG228-120)*'1.4 Øvrige forutsetninger'!$C$61,IF('1.2 Alternativ B'!AG228&gt;60,15*'1.4 Øvrige forutsetninger'!$C$57+15*'1.4 Øvrige forutsetninger'!$C$58+30*'1.4 Øvrige forutsetninger'!$C$59+MAXA(0,'1.2 Alternativ B'!AG228-60)*'1.4 Øvrige forutsetninger'!$C$60,IF('1.2 Alternativ B'!AG228&gt;30,15*'1.4 Øvrige forutsetninger'!$C$57+15*'1.4 Øvrige forutsetninger'!$C$58+MAXA(0,'1.2 Alternativ B'!AG228-30)*'1.4 Øvrige forutsetninger'!$C$59,IF('1.2 Alternativ B'!AG228&gt;15,15*'1.4 Øvrige forutsetninger'!$C$57+MAXA(0,'1.2 Alternativ B'!AG228-15)*'1.4 Øvrige forutsetninger'!$C$58,'1.2 Alternativ B'!AG228*'1.4 Øvrige forutsetninger'!$C$57)))),0)</f>
        <v>0</v>
      </c>
    </row>
    <row r="39" spans="2:32" x14ac:dyDescent="0.2">
      <c r="B39" s="1" t="str">
        <f ca="1">IF(OFFSET('1.2 Alternativ B'!$E$19,0,ROW()-ROW($B$12))&gt;0,OFFSET('1.2 Alternativ B'!$E$19,0,ROW()-ROW($B$12)),"")</f>
        <v/>
      </c>
      <c r="C39" s="1">
        <f ca="1">IFERROR(IF('1.2 Alternativ B'!D229&gt;120,15*'1.4 Øvrige forutsetninger'!$C$57+15*'1.4 Øvrige forutsetninger'!$C$58+30*'1.4 Øvrige forutsetninger'!$C$59+60*'1.4 Øvrige forutsetninger'!$C$60+MAXA(0,'1.2 Alternativ B'!D229-120)*'1.4 Øvrige forutsetninger'!$C$61,IF('1.2 Alternativ B'!D229&gt;60,15*'1.4 Øvrige forutsetninger'!$C$57+15*'1.4 Øvrige forutsetninger'!$C$58+30*'1.4 Øvrige forutsetninger'!$C$59+MAXA(0,'1.2 Alternativ B'!D229-60)*'1.4 Øvrige forutsetninger'!$C$60,IF('1.2 Alternativ B'!D229&gt;30,15*'1.4 Øvrige forutsetninger'!$C$57+15*'1.4 Øvrige forutsetninger'!$C$58+MAXA(0,'1.2 Alternativ B'!D229-30)*'1.4 Øvrige forutsetninger'!$C$59,IF('1.2 Alternativ B'!D229&gt;15,15*'1.4 Øvrige forutsetninger'!$C$57+MAXA(0,'1.2 Alternativ B'!D229-15)*'1.4 Øvrige forutsetninger'!$C$58,'1.2 Alternativ B'!D229*'1.4 Øvrige forutsetninger'!$C$57)))),0)</f>
        <v>0</v>
      </c>
      <c r="D39" s="1">
        <f ca="1">IFERROR(IF('1.2 Alternativ B'!E229&gt;120,15*'1.4 Øvrige forutsetninger'!$C$57+15*'1.4 Øvrige forutsetninger'!$C$58+30*'1.4 Øvrige forutsetninger'!$C$59+60*'1.4 Øvrige forutsetninger'!$C$60+MAXA(0,'1.2 Alternativ B'!E229-120)*'1.4 Øvrige forutsetninger'!$C$61,IF('1.2 Alternativ B'!E229&gt;60,15*'1.4 Øvrige forutsetninger'!$C$57+15*'1.4 Øvrige forutsetninger'!$C$58+30*'1.4 Øvrige forutsetninger'!$C$59+MAXA(0,'1.2 Alternativ B'!E229-60)*'1.4 Øvrige forutsetninger'!$C$60,IF('1.2 Alternativ B'!E229&gt;30,15*'1.4 Øvrige forutsetninger'!$C$57+15*'1.4 Øvrige forutsetninger'!$C$58+MAXA(0,'1.2 Alternativ B'!E229-30)*'1.4 Øvrige forutsetninger'!$C$59,IF('1.2 Alternativ B'!E229&gt;15,15*'1.4 Øvrige forutsetninger'!$C$57+MAXA(0,'1.2 Alternativ B'!E229-15)*'1.4 Øvrige forutsetninger'!$C$58,'1.2 Alternativ B'!E229*'1.4 Øvrige forutsetninger'!$C$57)))),0)</f>
        <v>0</v>
      </c>
      <c r="E39" s="1">
        <f ca="1">IFERROR(IF('1.2 Alternativ B'!F229&gt;120,15*'1.4 Øvrige forutsetninger'!$C$57+15*'1.4 Øvrige forutsetninger'!$C$58+30*'1.4 Øvrige forutsetninger'!$C$59+60*'1.4 Øvrige forutsetninger'!$C$60+MAXA(0,'1.2 Alternativ B'!F229-120)*'1.4 Øvrige forutsetninger'!$C$61,IF('1.2 Alternativ B'!F229&gt;60,15*'1.4 Øvrige forutsetninger'!$C$57+15*'1.4 Øvrige forutsetninger'!$C$58+30*'1.4 Øvrige forutsetninger'!$C$59+MAXA(0,'1.2 Alternativ B'!F229-60)*'1.4 Øvrige forutsetninger'!$C$60,IF('1.2 Alternativ B'!F229&gt;30,15*'1.4 Øvrige forutsetninger'!$C$57+15*'1.4 Øvrige forutsetninger'!$C$58+MAXA(0,'1.2 Alternativ B'!F229-30)*'1.4 Øvrige forutsetninger'!$C$59,IF('1.2 Alternativ B'!F229&gt;15,15*'1.4 Øvrige forutsetninger'!$C$57+MAXA(0,'1.2 Alternativ B'!F229-15)*'1.4 Øvrige forutsetninger'!$C$58,'1.2 Alternativ B'!F229*'1.4 Øvrige forutsetninger'!$C$57)))),0)</f>
        <v>0</v>
      </c>
      <c r="F39" s="1">
        <f ca="1">IFERROR(IF('1.2 Alternativ B'!G229&gt;120,15*'1.4 Øvrige forutsetninger'!$C$57+15*'1.4 Øvrige forutsetninger'!$C$58+30*'1.4 Øvrige forutsetninger'!$C$59+60*'1.4 Øvrige forutsetninger'!$C$60+MAXA(0,'1.2 Alternativ B'!G229-120)*'1.4 Øvrige forutsetninger'!$C$61,IF('1.2 Alternativ B'!G229&gt;60,15*'1.4 Øvrige forutsetninger'!$C$57+15*'1.4 Øvrige forutsetninger'!$C$58+30*'1.4 Øvrige forutsetninger'!$C$59+MAXA(0,'1.2 Alternativ B'!G229-60)*'1.4 Øvrige forutsetninger'!$C$60,IF('1.2 Alternativ B'!G229&gt;30,15*'1.4 Øvrige forutsetninger'!$C$57+15*'1.4 Øvrige forutsetninger'!$C$58+MAXA(0,'1.2 Alternativ B'!G229-30)*'1.4 Øvrige forutsetninger'!$C$59,IF('1.2 Alternativ B'!G229&gt;15,15*'1.4 Øvrige forutsetninger'!$C$57+MAXA(0,'1.2 Alternativ B'!G229-15)*'1.4 Øvrige forutsetninger'!$C$58,'1.2 Alternativ B'!G229*'1.4 Øvrige forutsetninger'!$C$57)))),0)</f>
        <v>0</v>
      </c>
      <c r="G39" s="1">
        <f ca="1">IFERROR(IF('1.2 Alternativ B'!H229&gt;120,15*'1.4 Øvrige forutsetninger'!$C$57+15*'1.4 Øvrige forutsetninger'!$C$58+30*'1.4 Øvrige forutsetninger'!$C$59+60*'1.4 Øvrige forutsetninger'!$C$60+MAXA(0,'1.2 Alternativ B'!H229-120)*'1.4 Øvrige forutsetninger'!$C$61,IF('1.2 Alternativ B'!H229&gt;60,15*'1.4 Øvrige forutsetninger'!$C$57+15*'1.4 Øvrige forutsetninger'!$C$58+30*'1.4 Øvrige forutsetninger'!$C$59+MAXA(0,'1.2 Alternativ B'!H229-60)*'1.4 Øvrige forutsetninger'!$C$60,IF('1.2 Alternativ B'!H229&gt;30,15*'1.4 Øvrige forutsetninger'!$C$57+15*'1.4 Øvrige forutsetninger'!$C$58+MAXA(0,'1.2 Alternativ B'!H229-30)*'1.4 Øvrige forutsetninger'!$C$59,IF('1.2 Alternativ B'!H229&gt;15,15*'1.4 Øvrige forutsetninger'!$C$57+MAXA(0,'1.2 Alternativ B'!H229-15)*'1.4 Øvrige forutsetninger'!$C$58,'1.2 Alternativ B'!H229*'1.4 Øvrige forutsetninger'!$C$57)))),0)</f>
        <v>0</v>
      </c>
      <c r="H39" s="1">
        <f ca="1">IFERROR(IF('1.2 Alternativ B'!I229&gt;120,15*'1.4 Øvrige forutsetninger'!$C$57+15*'1.4 Øvrige forutsetninger'!$C$58+30*'1.4 Øvrige forutsetninger'!$C$59+60*'1.4 Øvrige forutsetninger'!$C$60+MAXA(0,'1.2 Alternativ B'!I229-120)*'1.4 Øvrige forutsetninger'!$C$61,IF('1.2 Alternativ B'!I229&gt;60,15*'1.4 Øvrige forutsetninger'!$C$57+15*'1.4 Øvrige forutsetninger'!$C$58+30*'1.4 Øvrige forutsetninger'!$C$59+MAXA(0,'1.2 Alternativ B'!I229-60)*'1.4 Øvrige forutsetninger'!$C$60,IF('1.2 Alternativ B'!I229&gt;30,15*'1.4 Øvrige forutsetninger'!$C$57+15*'1.4 Øvrige forutsetninger'!$C$58+MAXA(0,'1.2 Alternativ B'!I229-30)*'1.4 Øvrige forutsetninger'!$C$59,IF('1.2 Alternativ B'!I229&gt;15,15*'1.4 Øvrige forutsetninger'!$C$57+MAXA(0,'1.2 Alternativ B'!I229-15)*'1.4 Øvrige forutsetninger'!$C$58,'1.2 Alternativ B'!I229*'1.4 Øvrige forutsetninger'!$C$57)))),0)</f>
        <v>0</v>
      </c>
      <c r="I39" s="1">
        <f ca="1">IFERROR(IF('1.2 Alternativ B'!J229&gt;120,15*'1.4 Øvrige forutsetninger'!$C$57+15*'1.4 Øvrige forutsetninger'!$C$58+30*'1.4 Øvrige forutsetninger'!$C$59+60*'1.4 Øvrige forutsetninger'!$C$60+MAXA(0,'1.2 Alternativ B'!J229-120)*'1.4 Øvrige forutsetninger'!$C$61,IF('1.2 Alternativ B'!J229&gt;60,15*'1.4 Øvrige forutsetninger'!$C$57+15*'1.4 Øvrige forutsetninger'!$C$58+30*'1.4 Øvrige forutsetninger'!$C$59+MAXA(0,'1.2 Alternativ B'!J229-60)*'1.4 Øvrige forutsetninger'!$C$60,IF('1.2 Alternativ B'!J229&gt;30,15*'1.4 Øvrige forutsetninger'!$C$57+15*'1.4 Øvrige forutsetninger'!$C$58+MAXA(0,'1.2 Alternativ B'!J229-30)*'1.4 Øvrige forutsetninger'!$C$59,IF('1.2 Alternativ B'!J229&gt;15,15*'1.4 Øvrige forutsetninger'!$C$57+MAXA(0,'1.2 Alternativ B'!J229-15)*'1.4 Øvrige forutsetninger'!$C$58,'1.2 Alternativ B'!J229*'1.4 Øvrige forutsetninger'!$C$57)))),0)</f>
        <v>0</v>
      </c>
      <c r="J39" s="1">
        <f ca="1">IFERROR(IF('1.2 Alternativ B'!K229&gt;120,15*'1.4 Øvrige forutsetninger'!$C$57+15*'1.4 Øvrige forutsetninger'!$C$58+30*'1.4 Øvrige forutsetninger'!$C$59+60*'1.4 Øvrige forutsetninger'!$C$60+MAXA(0,'1.2 Alternativ B'!K229-120)*'1.4 Øvrige forutsetninger'!$C$61,IF('1.2 Alternativ B'!K229&gt;60,15*'1.4 Øvrige forutsetninger'!$C$57+15*'1.4 Øvrige forutsetninger'!$C$58+30*'1.4 Øvrige forutsetninger'!$C$59+MAXA(0,'1.2 Alternativ B'!K229-60)*'1.4 Øvrige forutsetninger'!$C$60,IF('1.2 Alternativ B'!K229&gt;30,15*'1.4 Øvrige forutsetninger'!$C$57+15*'1.4 Øvrige forutsetninger'!$C$58+MAXA(0,'1.2 Alternativ B'!K229-30)*'1.4 Øvrige forutsetninger'!$C$59,IF('1.2 Alternativ B'!K229&gt;15,15*'1.4 Øvrige forutsetninger'!$C$57+MAXA(0,'1.2 Alternativ B'!K229-15)*'1.4 Øvrige forutsetninger'!$C$58,'1.2 Alternativ B'!K229*'1.4 Øvrige forutsetninger'!$C$57)))),0)</f>
        <v>0</v>
      </c>
      <c r="K39" s="1">
        <f ca="1">IFERROR(IF('1.2 Alternativ B'!L229&gt;120,15*'1.4 Øvrige forutsetninger'!$C$57+15*'1.4 Øvrige forutsetninger'!$C$58+30*'1.4 Øvrige forutsetninger'!$C$59+60*'1.4 Øvrige forutsetninger'!$C$60+MAXA(0,'1.2 Alternativ B'!L229-120)*'1.4 Øvrige forutsetninger'!$C$61,IF('1.2 Alternativ B'!L229&gt;60,15*'1.4 Øvrige forutsetninger'!$C$57+15*'1.4 Øvrige forutsetninger'!$C$58+30*'1.4 Øvrige forutsetninger'!$C$59+MAXA(0,'1.2 Alternativ B'!L229-60)*'1.4 Øvrige forutsetninger'!$C$60,IF('1.2 Alternativ B'!L229&gt;30,15*'1.4 Øvrige forutsetninger'!$C$57+15*'1.4 Øvrige forutsetninger'!$C$58+MAXA(0,'1.2 Alternativ B'!L229-30)*'1.4 Øvrige forutsetninger'!$C$59,IF('1.2 Alternativ B'!L229&gt;15,15*'1.4 Øvrige forutsetninger'!$C$57+MAXA(0,'1.2 Alternativ B'!L229-15)*'1.4 Øvrige forutsetninger'!$C$58,'1.2 Alternativ B'!L229*'1.4 Øvrige forutsetninger'!$C$57)))),0)</f>
        <v>0</v>
      </c>
      <c r="L39" s="1">
        <f ca="1">IFERROR(IF('1.2 Alternativ B'!M229&gt;120,15*'1.4 Øvrige forutsetninger'!$C$57+15*'1.4 Øvrige forutsetninger'!$C$58+30*'1.4 Øvrige forutsetninger'!$C$59+60*'1.4 Øvrige forutsetninger'!$C$60+MAXA(0,'1.2 Alternativ B'!M229-120)*'1.4 Øvrige forutsetninger'!$C$61,IF('1.2 Alternativ B'!M229&gt;60,15*'1.4 Øvrige forutsetninger'!$C$57+15*'1.4 Øvrige forutsetninger'!$C$58+30*'1.4 Øvrige forutsetninger'!$C$59+MAXA(0,'1.2 Alternativ B'!M229-60)*'1.4 Øvrige forutsetninger'!$C$60,IF('1.2 Alternativ B'!M229&gt;30,15*'1.4 Øvrige forutsetninger'!$C$57+15*'1.4 Øvrige forutsetninger'!$C$58+MAXA(0,'1.2 Alternativ B'!M229-30)*'1.4 Øvrige forutsetninger'!$C$59,IF('1.2 Alternativ B'!M229&gt;15,15*'1.4 Øvrige forutsetninger'!$C$57+MAXA(0,'1.2 Alternativ B'!M229-15)*'1.4 Øvrige forutsetninger'!$C$58,'1.2 Alternativ B'!M229*'1.4 Øvrige forutsetninger'!$C$57)))),0)</f>
        <v>0</v>
      </c>
      <c r="M39" s="1">
        <f ca="1">IFERROR(IF('1.2 Alternativ B'!N229&gt;120,15*'1.4 Øvrige forutsetninger'!$C$57+15*'1.4 Øvrige forutsetninger'!$C$58+30*'1.4 Øvrige forutsetninger'!$C$59+60*'1.4 Øvrige forutsetninger'!$C$60+MAXA(0,'1.2 Alternativ B'!N229-120)*'1.4 Øvrige forutsetninger'!$C$61,IF('1.2 Alternativ B'!N229&gt;60,15*'1.4 Øvrige forutsetninger'!$C$57+15*'1.4 Øvrige forutsetninger'!$C$58+30*'1.4 Øvrige forutsetninger'!$C$59+MAXA(0,'1.2 Alternativ B'!N229-60)*'1.4 Øvrige forutsetninger'!$C$60,IF('1.2 Alternativ B'!N229&gt;30,15*'1.4 Øvrige forutsetninger'!$C$57+15*'1.4 Øvrige forutsetninger'!$C$58+MAXA(0,'1.2 Alternativ B'!N229-30)*'1.4 Øvrige forutsetninger'!$C$59,IF('1.2 Alternativ B'!N229&gt;15,15*'1.4 Øvrige forutsetninger'!$C$57+MAXA(0,'1.2 Alternativ B'!N229-15)*'1.4 Øvrige forutsetninger'!$C$58,'1.2 Alternativ B'!N229*'1.4 Øvrige forutsetninger'!$C$57)))),0)</f>
        <v>0</v>
      </c>
      <c r="N39" s="1">
        <f ca="1">IFERROR(IF('1.2 Alternativ B'!O229&gt;120,15*'1.4 Øvrige forutsetninger'!$C$57+15*'1.4 Øvrige forutsetninger'!$C$58+30*'1.4 Øvrige forutsetninger'!$C$59+60*'1.4 Øvrige forutsetninger'!$C$60+MAXA(0,'1.2 Alternativ B'!O229-120)*'1.4 Øvrige forutsetninger'!$C$61,IF('1.2 Alternativ B'!O229&gt;60,15*'1.4 Øvrige forutsetninger'!$C$57+15*'1.4 Øvrige forutsetninger'!$C$58+30*'1.4 Øvrige forutsetninger'!$C$59+MAXA(0,'1.2 Alternativ B'!O229-60)*'1.4 Øvrige forutsetninger'!$C$60,IF('1.2 Alternativ B'!O229&gt;30,15*'1.4 Øvrige forutsetninger'!$C$57+15*'1.4 Øvrige forutsetninger'!$C$58+MAXA(0,'1.2 Alternativ B'!O229-30)*'1.4 Øvrige forutsetninger'!$C$59,IF('1.2 Alternativ B'!O229&gt;15,15*'1.4 Øvrige forutsetninger'!$C$57+MAXA(0,'1.2 Alternativ B'!O229-15)*'1.4 Øvrige forutsetninger'!$C$58,'1.2 Alternativ B'!O229*'1.4 Øvrige forutsetninger'!$C$57)))),0)</f>
        <v>0</v>
      </c>
      <c r="O39" s="1">
        <f ca="1">IFERROR(IF('1.2 Alternativ B'!P229&gt;120,15*'1.4 Øvrige forutsetninger'!$C$57+15*'1.4 Øvrige forutsetninger'!$C$58+30*'1.4 Øvrige forutsetninger'!$C$59+60*'1.4 Øvrige forutsetninger'!$C$60+MAXA(0,'1.2 Alternativ B'!P229-120)*'1.4 Øvrige forutsetninger'!$C$61,IF('1.2 Alternativ B'!P229&gt;60,15*'1.4 Øvrige forutsetninger'!$C$57+15*'1.4 Øvrige forutsetninger'!$C$58+30*'1.4 Øvrige forutsetninger'!$C$59+MAXA(0,'1.2 Alternativ B'!P229-60)*'1.4 Øvrige forutsetninger'!$C$60,IF('1.2 Alternativ B'!P229&gt;30,15*'1.4 Øvrige forutsetninger'!$C$57+15*'1.4 Øvrige forutsetninger'!$C$58+MAXA(0,'1.2 Alternativ B'!P229-30)*'1.4 Øvrige forutsetninger'!$C$59,IF('1.2 Alternativ B'!P229&gt;15,15*'1.4 Øvrige forutsetninger'!$C$57+MAXA(0,'1.2 Alternativ B'!P229-15)*'1.4 Øvrige forutsetninger'!$C$58,'1.2 Alternativ B'!P229*'1.4 Øvrige forutsetninger'!$C$57)))),0)</f>
        <v>0</v>
      </c>
      <c r="P39" s="1">
        <f ca="1">IFERROR(IF('1.2 Alternativ B'!Q229&gt;120,15*'1.4 Øvrige forutsetninger'!$C$57+15*'1.4 Øvrige forutsetninger'!$C$58+30*'1.4 Øvrige forutsetninger'!$C$59+60*'1.4 Øvrige forutsetninger'!$C$60+MAXA(0,'1.2 Alternativ B'!Q229-120)*'1.4 Øvrige forutsetninger'!$C$61,IF('1.2 Alternativ B'!Q229&gt;60,15*'1.4 Øvrige forutsetninger'!$C$57+15*'1.4 Øvrige forutsetninger'!$C$58+30*'1.4 Øvrige forutsetninger'!$C$59+MAXA(0,'1.2 Alternativ B'!Q229-60)*'1.4 Øvrige forutsetninger'!$C$60,IF('1.2 Alternativ B'!Q229&gt;30,15*'1.4 Øvrige forutsetninger'!$C$57+15*'1.4 Øvrige forutsetninger'!$C$58+MAXA(0,'1.2 Alternativ B'!Q229-30)*'1.4 Øvrige forutsetninger'!$C$59,IF('1.2 Alternativ B'!Q229&gt;15,15*'1.4 Øvrige forutsetninger'!$C$57+MAXA(0,'1.2 Alternativ B'!Q229-15)*'1.4 Øvrige forutsetninger'!$C$58,'1.2 Alternativ B'!Q229*'1.4 Øvrige forutsetninger'!$C$57)))),0)</f>
        <v>0</v>
      </c>
      <c r="Q39" s="1">
        <f ca="1">IFERROR(IF('1.2 Alternativ B'!R229&gt;120,15*'1.4 Øvrige forutsetninger'!$C$57+15*'1.4 Øvrige forutsetninger'!$C$58+30*'1.4 Øvrige forutsetninger'!$C$59+60*'1.4 Øvrige forutsetninger'!$C$60+MAXA(0,'1.2 Alternativ B'!R229-120)*'1.4 Øvrige forutsetninger'!$C$61,IF('1.2 Alternativ B'!R229&gt;60,15*'1.4 Øvrige forutsetninger'!$C$57+15*'1.4 Øvrige forutsetninger'!$C$58+30*'1.4 Øvrige forutsetninger'!$C$59+MAXA(0,'1.2 Alternativ B'!R229-60)*'1.4 Øvrige forutsetninger'!$C$60,IF('1.2 Alternativ B'!R229&gt;30,15*'1.4 Øvrige forutsetninger'!$C$57+15*'1.4 Øvrige forutsetninger'!$C$58+MAXA(0,'1.2 Alternativ B'!R229-30)*'1.4 Øvrige forutsetninger'!$C$59,IF('1.2 Alternativ B'!R229&gt;15,15*'1.4 Øvrige forutsetninger'!$C$57+MAXA(0,'1.2 Alternativ B'!R229-15)*'1.4 Øvrige forutsetninger'!$C$58,'1.2 Alternativ B'!R229*'1.4 Øvrige forutsetninger'!$C$57)))),0)</f>
        <v>0</v>
      </c>
      <c r="R39" s="1">
        <f ca="1">IFERROR(IF('1.2 Alternativ B'!S229&gt;120,15*'1.4 Øvrige forutsetninger'!$C$57+15*'1.4 Øvrige forutsetninger'!$C$58+30*'1.4 Øvrige forutsetninger'!$C$59+60*'1.4 Øvrige forutsetninger'!$C$60+MAXA(0,'1.2 Alternativ B'!S229-120)*'1.4 Øvrige forutsetninger'!$C$61,IF('1.2 Alternativ B'!S229&gt;60,15*'1.4 Øvrige forutsetninger'!$C$57+15*'1.4 Øvrige forutsetninger'!$C$58+30*'1.4 Øvrige forutsetninger'!$C$59+MAXA(0,'1.2 Alternativ B'!S229-60)*'1.4 Øvrige forutsetninger'!$C$60,IF('1.2 Alternativ B'!S229&gt;30,15*'1.4 Øvrige forutsetninger'!$C$57+15*'1.4 Øvrige forutsetninger'!$C$58+MAXA(0,'1.2 Alternativ B'!S229-30)*'1.4 Øvrige forutsetninger'!$C$59,IF('1.2 Alternativ B'!S229&gt;15,15*'1.4 Øvrige forutsetninger'!$C$57+MAXA(0,'1.2 Alternativ B'!S229-15)*'1.4 Øvrige forutsetninger'!$C$58,'1.2 Alternativ B'!S229*'1.4 Øvrige forutsetninger'!$C$57)))),0)</f>
        <v>0</v>
      </c>
      <c r="S39" s="1">
        <f ca="1">IFERROR(IF('1.2 Alternativ B'!T229&gt;120,15*'1.4 Øvrige forutsetninger'!$C$57+15*'1.4 Øvrige forutsetninger'!$C$58+30*'1.4 Øvrige forutsetninger'!$C$59+60*'1.4 Øvrige forutsetninger'!$C$60+MAXA(0,'1.2 Alternativ B'!T229-120)*'1.4 Øvrige forutsetninger'!$C$61,IF('1.2 Alternativ B'!T229&gt;60,15*'1.4 Øvrige forutsetninger'!$C$57+15*'1.4 Øvrige forutsetninger'!$C$58+30*'1.4 Øvrige forutsetninger'!$C$59+MAXA(0,'1.2 Alternativ B'!T229-60)*'1.4 Øvrige forutsetninger'!$C$60,IF('1.2 Alternativ B'!T229&gt;30,15*'1.4 Øvrige forutsetninger'!$C$57+15*'1.4 Øvrige forutsetninger'!$C$58+MAXA(0,'1.2 Alternativ B'!T229-30)*'1.4 Øvrige forutsetninger'!$C$59,IF('1.2 Alternativ B'!T229&gt;15,15*'1.4 Øvrige forutsetninger'!$C$57+MAXA(0,'1.2 Alternativ B'!T229-15)*'1.4 Øvrige forutsetninger'!$C$58,'1.2 Alternativ B'!T229*'1.4 Øvrige forutsetninger'!$C$57)))),0)</f>
        <v>0</v>
      </c>
      <c r="T39" s="1">
        <f ca="1">IFERROR(IF('1.2 Alternativ B'!U229&gt;120,15*'1.4 Øvrige forutsetninger'!$C$57+15*'1.4 Øvrige forutsetninger'!$C$58+30*'1.4 Øvrige forutsetninger'!$C$59+60*'1.4 Øvrige forutsetninger'!$C$60+MAXA(0,'1.2 Alternativ B'!U229-120)*'1.4 Øvrige forutsetninger'!$C$61,IF('1.2 Alternativ B'!U229&gt;60,15*'1.4 Øvrige forutsetninger'!$C$57+15*'1.4 Øvrige forutsetninger'!$C$58+30*'1.4 Øvrige forutsetninger'!$C$59+MAXA(0,'1.2 Alternativ B'!U229-60)*'1.4 Øvrige forutsetninger'!$C$60,IF('1.2 Alternativ B'!U229&gt;30,15*'1.4 Øvrige forutsetninger'!$C$57+15*'1.4 Øvrige forutsetninger'!$C$58+MAXA(0,'1.2 Alternativ B'!U229-30)*'1.4 Øvrige forutsetninger'!$C$59,IF('1.2 Alternativ B'!U229&gt;15,15*'1.4 Øvrige forutsetninger'!$C$57+MAXA(0,'1.2 Alternativ B'!U229-15)*'1.4 Øvrige forutsetninger'!$C$58,'1.2 Alternativ B'!U229*'1.4 Øvrige forutsetninger'!$C$57)))),0)</f>
        <v>0</v>
      </c>
      <c r="U39" s="1">
        <f ca="1">IFERROR(IF('1.2 Alternativ B'!V229&gt;120,15*'1.4 Øvrige forutsetninger'!$C$57+15*'1.4 Øvrige forutsetninger'!$C$58+30*'1.4 Øvrige forutsetninger'!$C$59+60*'1.4 Øvrige forutsetninger'!$C$60+MAXA(0,'1.2 Alternativ B'!V229-120)*'1.4 Øvrige forutsetninger'!$C$61,IF('1.2 Alternativ B'!V229&gt;60,15*'1.4 Øvrige forutsetninger'!$C$57+15*'1.4 Øvrige forutsetninger'!$C$58+30*'1.4 Øvrige forutsetninger'!$C$59+MAXA(0,'1.2 Alternativ B'!V229-60)*'1.4 Øvrige forutsetninger'!$C$60,IF('1.2 Alternativ B'!V229&gt;30,15*'1.4 Øvrige forutsetninger'!$C$57+15*'1.4 Øvrige forutsetninger'!$C$58+MAXA(0,'1.2 Alternativ B'!V229-30)*'1.4 Øvrige forutsetninger'!$C$59,IF('1.2 Alternativ B'!V229&gt;15,15*'1.4 Øvrige forutsetninger'!$C$57+MAXA(0,'1.2 Alternativ B'!V229-15)*'1.4 Øvrige forutsetninger'!$C$58,'1.2 Alternativ B'!V229*'1.4 Øvrige forutsetninger'!$C$57)))),0)</f>
        <v>0</v>
      </c>
      <c r="V39" s="1">
        <f ca="1">IFERROR(IF('1.2 Alternativ B'!W229&gt;120,15*'1.4 Øvrige forutsetninger'!$C$57+15*'1.4 Øvrige forutsetninger'!$C$58+30*'1.4 Øvrige forutsetninger'!$C$59+60*'1.4 Øvrige forutsetninger'!$C$60+MAXA(0,'1.2 Alternativ B'!W229-120)*'1.4 Øvrige forutsetninger'!$C$61,IF('1.2 Alternativ B'!W229&gt;60,15*'1.4 Øvrige forutsetninger'!$C$57+15*'1.4 Øvrige forutsetninger'!$C$58+30*'1.4 Øvrige forutsetninger'!$C$59+MAXA(0,'1.2 Alternativ B'!W229-60)*'1.4 Øvrige forutsetninger'!$C$60,IF('1.2 Alternativ B'!W229&gt;30,15*'1.4 Øvrige forutsetninger'!$C$57+15*'1.4 Øvrige forutsetninger'!$C$58+MAXA(0,'1.2 Alternativ B'!W229-30)*'1.4 Øvrige forutsetninger'!$C$59,IF('1.2 Alternativ B'!W229&gt;15,15*'1.4 Øvrige forutsetninger'!$C$57+MAXA(0,'1.2 Alternativ B'!W229-15)*'1.4 Øvrige forutsetninger'!$C$58,'1.2 Alternativ B'!W229*'1.4 Øvrige forutsetninger'!$C$57)))),0)</f>
        <v>0</v>
      </c>
      <c r="W39" s="1">
        <f ca="1">IFERROR(IF('1.2 Alternativ B'!X229&gt;120,15*'1.4 Øvrige forutsetninger'!$C$57+15*'1.4 Øvrige forutsetninger'!$C$58+30*'1.4 Øvrige forutsetninger'!$C$59+60*'1.4 Øvrige forutsetninger'!$C$60+MAXA(0,'1.2 Alternativ B'!X229-120)*'1.4 Øvrige forutsetninger'!$C$61,IF('1.2 Alternativ B'!X229&gt;60,15*'1.4 Øvrige forutsetninger'!$C$57+15*'1.4 Øvrige forutsetninger'!$C$58+30*'1.4 Øvrige forutsetninger'!$C$59+MAXA(0,'1.2 Alternativ B'!X229-60)*'1.4 Øvrige forutsetninger'!$C$60,IF('1.2 Alternativ B'!X229&gt;30,15*'1.4 Øvrige forutsetninger'!$C$57+15*'1.4 Øvrige forutsetninger'!$C$58+MAXA(0,'1.2 Alternativ B'!X229-30)*'1.4 Øvrige forutsetninger'!$C$59,IF('1.2 Alternativ B'!X229&gt;15,15*'1.4 Øvrige forutsetninger'!$C$57+MAXA(0,'1.2 Alternativ B'!X229-15)*'1.4 Øvrige forutsetninger'!$C$58,'1.2 Alternativ B'!X229*'1.4 Øvrige forutsetninger'!$C$57)))),0)</f>
        <v>0</v>
      </c>
      <c r="X39" s="1">
        <f ca="1">IFERROR(IF('1.2 Alternativ B'!Y229&gt;120,15*'1.4 Øvrige forutsetninger'!$C$57+15*'1.4 Øvrige forutsetninger'!$C$58+30*'1.4 Øvrige forutsetninger'!$C$59+60*'1.4 Øvrige forutsetninger'!$C$60+MAXA(0,'1.2 Alternativ B'!Y229-120)*'1.4 Øvrige forutsetninger'!$C$61,IF('1.2 Alternativ B'!Y229&gt;60,15*'1.4 Øvrige forutsetninger'!$C$57+15*'1.4 Øvrige forutsetninger'!$C$58+30*'1.4 Øvrige forutsetninger'!$C$59+MAXA(0,'1.2 Alternativ B'!Y229-60)*'1.4 Øvrige forutsetninger'!$C$60,IF('1.2 Alternativ B'!Y229&gt;30,15*'1.4 Øvrige forutsetninger'!$C$57+15*'1.4 Øvrige forutsetninger'!$C$58+MAXA(0,'1.2 Alternativ B'!Y229-30)*'1.4 Øvrige forutsetninger'!$C$59,IF('1.2 Alternativ B'!Y229&gt;15,15*'1.4 Øvrige forutsetninger'!$C$57+MAXA(0,'1.2 Alternativ B'!Y229-15)*'1.4 Øvrige forutsetninger'!$C$58,'1.2 Alternativ B'!Y229*'1.4 Øvrige forutsetninger'!$C$57)))),0)</f>
        <v>0</v>
      </c>
      <c r="Y39" s="1">
        <f ca="1">IFERROR(IF('1.2 Alternativ B'!Z229&gt;120,15*'1.4 Øvrige forutsetninger'!$C$57+15*'1.4 Øvrige forutsetninger'!$C$58+30*'1.4 Øvrige forutsetninger'!$C$59+60*'1.4 Øvrige forutsetninger'!$C$60+MAXA(0,'1.2 Alternativ B'!Z229-120)*'1.4 Øvrige forutsetninger'!$C$61,IF('1.2 Alternativ B'!Z229&gt;60,15*'1.4 Øvrige forutsetninger'!$C$57+15*'1.4 Øvrige forutsetninger'!$C$58+30*'1.4 Øvrige forutsetninger'!$C$59+MAXA(0,'1.2 Alternativ B'!Z229-60)*'1.4 Øvrige forutsetninger'!$C$60,IF('1.2 Alternativ B'!Z229&gt;30,15*'1.4 Øvrige forutsetninger'!$C$57+15*'1.4 Øvrige forutsetninger'!$C$58+MAXA(0,'1.2 Alternativ B'!Z229-30)*'1.4 Øvrige forutsetninger'!$C$59,IF('1.2 Alternativ B'!Z229&gt;15,15*'1.4 Øvrige forutsetninger'!$C$57+MAXA(0,'1.2 Alternativ B'!Z229-15)*'1.4 Øvrige forutsetninger'!$C$58,'1.2 Alternativ B'!Z229*'1.4 Øvrige forutsetninger'!$C$57)))),0)</f>
        <v>0</v>
      </c>
      <c r="Z39" s="1">
        <f ca="1">IFERROR(IF('1.2 Alternativ B'!AA229&gt;120,15*'1.4 Øvrige forutsetninger'!$C$57+15*'1.4 Øvrige forutsetninger'!$C$58+30*'1.4 Øvrige forutsetninger'!$C$59+60*'1.4 Øvrige forutsetninger'!$C$60+MAXA(0,'1.2 Alternativ B'!AA229-120)*'1.4 Øvrige forutsetninger'!$C$61,IF('1.2 Alternativ B'!AA229&gt;60,15*'1.4 Øvrige forutsetninger'!$C$57+15*'1.4 Øvrige forutsetninger'!$C$58+30*'1.4 Øvrige forutsetninger'!$C$59+MAXA(0,'1.2 Alternativ B'!AA229-60)*'1.4 Øvrige forutsetninger'!$C$60,IF('1.2 Alternativ B'!AA229&gt;30,15*'1.4 Øvrige forutsetninger'!$C$57+15*'1.4 Øvrige forutsetninger'!$C$58+MAXA(0,'1.2 Alternativ B'!AA229-30)*'1.4 Øvrige forutsetninger'!$C$59,IF('1.2 Alternativ B'!AA229&gt;15,15*'1.4 Øvrige forutsetninger'!$C$57+MAXA(0,'1.2 Alternativ B'!AA229-15)*'1.4 Øvrige forutsetninger'!$C$58,'1.2 Alternativ B'!AA229*'1.4 Øvrige forutsetninger'!$C$57)))),0)</f>
        <v>0</v>
      </c>
      <c r="AA39" s="1">
        <f ca="1">IFERROR(IF('1.2 Alternativ B'!AB229&gt;120,15*'1.4 Øvrige forutsetninger'!$C$57+15*'1.4 Øvrige forutsetninger'!$C$58+30*'1.4 Øvrige forutsetninger'!$C$59+60*'1.4 Øvrige forutsetninger'!$C$60+MAXA(0,'1.2 Alternativ B'!AB229-120)*'1.4 Øvrige forutsetninger'!$C$61,IF('1.2 Alternativ B'!AB229&gt;60,15*'1.4 Øvrige forutsetninger'!$C$57+15*'1.4 Øvrige forutsetninger'!$C$58+30*'1.4 Øvrige forutsetninger'!$C$59+MAXA(0,'1.2 Alternativ B'!AB229-60)*'1.4 Øvrige forutsetninger'!$C$60,IF('1.2 Alternativ B'!AB229&gt;30,15*'1.4 Øvrige forutsetninger'!$C$57+15*'1.4 Øvrige forutsetninger'!$C$58+MAXA(0,'1.2 Alternativ B'!AB229-30)*'1.4 Øvrige forutsetninger'!$C$59,IF('1.2 Alternativ B'!AB229&gt;15,15*'1.4 Øvrige forutsetninger'!$C$57+MAXA(0,'1.2 Alternativ B'!AB229-15)*'1.4 Øvrige forutsetninger'!$C$58,'1.2 Alternativ B'!AB229*'1.4 Øvrige forutsetninger'!$C$57)))),0)</f>
        <v>0</v>
      </c>
      <c r="AB39" s="1">
        <f ca="1">IFERROR(IF('1.2 Alternativ B'!AC229&gt;120,15*'1.4 Øvrige forutsetninger'!$C$57+15*'1.4 Øvrige forutsetninger'!$C$58+30*'1.4 Øvrige forutsetninger'!$C$59+60*'1.4 Øvrige forutsetninger'!$C$60+MAXA(0,'1.2 Alternativ B'!AC229-120)*'1.4 Øvrige forutsetninger'!$C$61,IF('1.2 Alternativ B'!AC229&gt;60,15*'1.4 Øvrige forutsetninger'!$C$57+15*'1.4 Øvrige forutsetninger'!$C$58+30*'1.4 Øvrige forutsetninger'!$C$59+MAXA(0,'1.2 Alternativ B'!AC229-60)*'1.4 Øvrige forutsetninger'!$C$60,IF('1.2 Alternativ B'!AC229&gt;30,15*'1.4 Øvrige forutsetninger'!$C$57+15*'1.4 Øvrige forutsetninger'!$C$58+MAXA(0,'1.2 Alternativ B'!AC229-30)*'1.4 Øvrige forutsetninger'!$C$59,IF('1.2 Alternativ B'!AC229&gt;15,15*'1.4 Øvrige forutsetninger'!$C$57+MAXA(0,'1.2 Alternativ B'!AC229-15)*'1.4 Øvrige forutsetninger'!$C$58,'1.2 Alternativ B'!AC229*'1.4 Øvrige forutsetninger'!$C$57)))),0)</f>
        <v>0</v>
      </c>
      <c r="AC39" s="1">
        <f ca="1">IFERROR(IF('1.2 Alternativ B'!AD229&gt;120,15*'1.4 Øvrige forutsetninger'!$C$57+15*'1.4 Øvrige forutsetninger'!$C$58+30*'1.4 Øvrige forutsetninger'!$C$59+60*'1.4 Øvrige forutsetninger'!$C$60+MAXA(0,'1.2 Alternativ B'!AD229-120)*'1.4 Øvrige forutsetninger'!$C$61,IF('1.2 Alternativ B'!AD229&gt;60,15*'1.4 Øvrige forutsetninger'!$C$57+15*'1.4 Øvrige forutsetninger'!$C$58+30*'1.4 Øvrige forutsetninger'!$C$59+MAXA(0,'1.2 Alternativ B'!AD229-60)*'1.4 Øvrige forutsetninger'!$C$60,IF('1.2 Alternativ B'!AD229&gt;30,15*'1.4 Øvrige forutsetninger'!$C$57+15*'1.4 Øvrige forutsetninger'!$C$58+MAXA(0,'1.2 Alternativ B'!AD229-30)*'1.4 Øvrige forutsetninger'!$C$59,IF('1.2 Alternativ B'!AD229&gt;15,15*'1.4 Øvrige forutsetninger'!$C$57+MAXA(0,'1.2 Alternativ B'!AD229-15)*'1.4 Øvrige forutsetninger'!$C$58,'1.2 Alternativ B'!AD229*'1.4 Øvrige forutsetninger'!$C$57)))),0)</f>
        <v>0</v>
      </c>
      <c r="AD39" s="1">
        <f ca="1">IFERROR(IF('1.2 Alternativ B'!AE229&gt;120,15*'1.4 Øvrige forutsetninger'!$C$57+15*'1.4 Øvrige forutsetninger'!$C$58+30*'1.4 Øvrige forutsetninger'!$C$59+60*'1.4 Øvrige forutsetninger'!$C$60+MAXA(0,'1.2 Alternativ B'!AE229-120)*'1.4 Øvrige forutsetninger'!$C$61,IF('1.2 Alternativ B'!AE229&gt;60,15*'1.4 Øvrige forutsetninger'!$C$57+15*'1.4 Øvrige forutsetninger'!$C$58+30*'1.4 Øvrige forutsetninger'!$C$59+MAXA(0,'1.2 Alternativ B'!AE229-60)*'1.4 Øvrige forutsetninger'!$C$60,IF('1.2 Alternativ B'!AE229&gt;30,15*'1.4 Øvrige forutsetninger'!$C$57+15*'1.4 Øvrige forutsetninger'!$C$58+MAXA(0,'1.2 Alternativ B'!AE229-30)*'1.4 Øvrige forutsetninger'!$C$59,IF('1.2 Alternativ B'!AE229&gt;15,15*'1.4 Øvrige forutsetninger'!$C$57+MAXA(0,'1.2 Alternativ B'!AE229-15)*'1.4 Øvrige forutsetninger'!$C$58,'1.2 Alternativ B'!AE229*'1.4 Øvrige forutsetninger'!$C$57)))),0)</f>
        <v>0</v>
      </c>
      <c r="AE39" s="1">
        <f ca="1">IFERROR(IF('1.2 Alternativ B'!AF229&gt;120,15*'1.4 Øvrige forutsetninger'!$C$57+15*'1.4 Øvrige forutsetninger'!$C$58+30*'1.4 Øvrige forutsetninger'!$C$59+60*'1.4 Øvrige forutsetninger'!$C$60+MAXA(0,'1.2 Alternativ B'!AF229-120)*'1.4 Øvrige forutsetninger'!$C$61,IF('1.2 Alternativ B'!AF229&gt;60,15*'1.4 Øvrige forutsetninger'!$C$57+15*'1.4 Øvrige forutsetninger'!$C$58+30*'1.4 Øvrige forutsetninger'!$C$59+MAXA(0,'1.2 Alternativ B'!AF229-60)*'1.4 Øvrige forutsetninger'!$C$60,IF('1.2 Alternativ B'!AF229&gt;30,15*'1.4 Øvrige forutsetninger'!$C$57+15*'1.4 Øvrige forutsetninger'!$C$58+MAXA(0,'1.2 Alternativ B'!AF229-30)*'1.4 Øvrige forutsetninger'!$C$59,IF('1.2 Alternativ B'!AF229&gt;15,15*'1.4 Øvrige forutsetninger'!$C$57+MAXA(0,'1.2 Alternativ B'!AF229-15)*'1.4 Øvrige forutsetninger'!$C$58,'1.2 Alternativ B'!AF229*'1.4 Øvrige forutsetninger'!$C$57)))),0)</f>
        <v>0</v>
      </c>
      <c r="AF39" s="1">
        <f ca="1">IFERROR(IF('1.2 Alternativ B'!AG229&gt;120,15*'1.4 Øvrige forutsetninger'!$C$57+15*'1.4 Øvrige forutsetninger'!$C$58+30*'1.4 Øvrige forutsetninger'!$C$59+60*'1.4 Øvrige forutsetninger'!$C$60+MAXA(0,'1.2 Alternativ B'!AG229-120)*'1.4 Øvrige forutsetninger'!$C$61,IF('1.2 Alternativ B'!AG229&gt;60,15*'1.4 Øvrige forutsetninger'!$C$57+15*'1.4 Øvrige forutsetninger'!$C$58+30*'1.4 Øvrige forutsetninger'!$C$59+MAXA(0,'1.2 Alternativ B'!AG229-60)*'1.4 Øvrige forutsetninger'!$C$60,IF('1.2 Alternativ B'!AG229&gt;30,15*'1.4 Øvrige forutsetninger'!$C$57+15*'1.4 Øvrige forutsetninger'!$C$58+MAXA(0,'1.2 Alternativ B'!AG229-30)*'1.4 Øvrige forutsetninger'!$C$59,IF('1.2 Alternativ B'!AG229&gt;15,15*'1.4 Øvrige forutsetninger'!$C$57+MAXA(0,'1.2 Alternativ B'!AG229-15)*'1.4 Øvrige forutsetninger'!$C$58,'1.2 Alternativ B'!AG229*'1.4 Øvrige forutsetninger'!$C$57)))),0)</f>
        <v>0</v>
      </c>
    </row>
    <row r="40" spans="2:32" x14ac:dyDescent="0.2">
      <c r="B40" s="1" t="str">
        <f ca="1">IF(OFFSET('1.2 Alternativ B'!$E$19,0,ROW()-ROW($B$12))&gt;0,OFFSET('1.2 Alternativ B'!$E$19,0,ROW()-ROW($B$12)),"")</f>
        <v/>
      </c>
      <c r="C40" s="1">
        <f ca="1">IFERROR(IF('1.2 Alternativ B'!D230&gt;120,15*'1.4 Øvrige forutsetninger'!$C$57+15*'1.4 Øvrige forutsetninger'!$C$58+30*'1.4 Øvrige forutsetninger'!$C$59+60*'1.4 Øvrige forutsetninger'!$C$60+MAXA(0,'1.2 Alternativ B'!D230-120)*'1.4 Øvrige forutsetninger'!$C$61,IF('1.2 Alternativ B'!D230&gt;60,15*'1.4 Øvrige forutsetninger'!$C$57+15*'1.4 Øvrige forutsetninger'!$C$58+30*'1.4 Øvrige forutsetninger'!$C$59+MAXA(0,'1.2 Alternativ B'!D230-60)*'1.4 Øvrige forutsetninger'!$C$60,IF('1.2 Alternativ B'!D230&gt;30,15*'1.4 Øvrige forutsetninger'!$C$57+15*'1.4 Øvrige forutsetninger'!$C$58+MAXA(0,'1.2 Alternativ B'!D230-30)*'1.4 Øvrige forutsetninger'!$C$59,IF('1.2 Alternativ B'!D230&gt;15,15*'1.4 Øvrige forutsetninger'!$C$57+MAXA(0,'1.2 Alternativ B'!D230-15)*'1.4 Øvrige forutsetninger'!$C$58,'1.2 Alternativ B'!D230*'1.4 Øvrige forutsetninger'!$C$57)))),0)</f>
        <v>0</v>
      </c>
      <c r="D40" s="1">
        <f ca="1">IFERROR(IF('1.2 Alternativ B'!E230&gt;120,15*'1.4 Øvrige forutsetninger'!$C$57+15*'1.4 Øvrige forutsetninger'!$C$58+30*'1.4 Øvrige forutsetninger'!$C$59+60*'1.4 Øvrige forutsetninger'!$C$60+MAXA(0,'1.2 Alternativ B'!E230-120)*'1.4 Øvrige forutsetninger'!$C$61,IF('1.2 Alternativ B'!E230&gt;60,15*'1.4 Øvrige forutsetninger'!$C$57+15*'1.4 Øvrige forutsetninger'!$C$58+30*'1.4 Øvrige forutsetninger'!$C$59+MAXA(0,'1.2 Alternativ B'!E230-60)*'1.4 Øvrige forutsetninger'!$C$60,IF('1.2 Alternativ B'!E230&gt;30,15*'1.4 Øvrige forutsetninger'!$C$57+15*'1.4 Øvrige forutsetninger'!$C$58+MAXA(0,'1.2 Alternativ B'!E230-30)*'1.4 Øvrige forutsetninger'!$C$59,IF('1.2 Alternativ B'!E230&gt;15,15*'1.4 Øvrige forutsetninger'!$C$57+MAXA(0,'1.2 Alternativ B'!E230-15)*'1.4 Øvrige forutsetninger'!$C$58,'1.2 Alternativ B'!E230*'1.4 Øvrige forutsetninger'!$C$57)))),0)</f>
        <v>0</v>
      </c>
      <c r="E40" s="1">
        <f ca="1">IFERROR(IF('1.2 Alternativ B'!F230&gt;120,15*'1.4 Øvrige forutsetninger'!$C$57+15*'1.4 Øvrige forutsetninger'!$C$58+30*'1.4 Øvrige forutsetninger'!$C$59+60*'1.4 Øvrige forutsetninger'!$C$60+MAXA(0,'1.2 Alternativ B'!F230-120)*'1.4 Øvrige forutsetninger'!$C$61,IF('1.2 Alternativ B'!F230&gt;60,15*'1.4 Øvrige forutsetninger'!$C$57+15*'1.4 Øvrige forutsetninger'!$C$58+30*'1.4 Øvrige forutsetninger'!$C$59+MAXA(0,'1.2 Alternativ B'!F230-60)*'1.4 Øvrige forutsetninger'!$C$60,IF('1.2 Alternativ B'!F230&gt;30,15*'1.4 Øvrige forutsetninger'!$C$57+15*'1.4 Øvrige forutsetninger'!$C$58+MAXA(0,'1.2 Alternativ B'!F230-30)*'1.4 Øvrige forutsetninger'!$C$59,IF('1.2 Alternativ B'!F230&gt;15,15*'1.4 Øvrige forutsetninger'!$C$57+MAXA(0,'1.2 Alternativ B'!F230-15)*'1.4 Øvrige forutsetninger'!$C$58,'1.2 Alternativ B'!F230*'1.4 Øvrige forutsetninger'!$C$57)))),0)</f>
        <v>0</v>
      </c>
      <c r="F40" s="1">
        <f ca="1">IFERROR(IF('1.2 Alternativ B'!G230&gt;120,15*'1.4 Øvrige forutsetninger'!$C$57+15*'1.4 Øvrige forutsetninger'!$C$58+30*'1.4 Øvrige forutsetninger'!$C$59+60*'1.4 Øvrige forutsetninger'!$C$60+MAXA(0,'1.2 Alternativ B'!G230-120)*'1.4 Øvrige forutsetninger'!$C$61,IF('1.2 Alternativ B'!G230&gt;60,15*'1.4 Øvrige forutsetninger'!$C$57+15*'1.4 Øvrige forutsetninger'!$C$58+30*'1.4 Øvrige forutsetninger'!$C$59+MAXA(0,'1.2 Alternativ B'!G230-60)*'1.4 Øvrige forutsetninger'!$C$60,IF('1.2 Alternativ B'!G230&gt;30,15*'1.4 Øvrige forutsetninger'!$C$57+15*'1.4 Øvrige forutsetninger'!$C$58+MAXA(0,'1.2 Alternativ B'!G230-30)*'1.4 Øvrige forutsetninger'!$C$59,IF('1.2 Alternativ B'!G230&gt;15,15*'1.4 Øvrige forutsetninger'!$C$57+MAXA(0,'1.2 Alternativ B'!G230-15)*'1.4 Øvrige forutsetninger'!$C$58,'1.2 Alternativ B'!G230*'1.4 Øvrige forutsetninger'!$C$57)))),0)</f>
        <v>0</v>
      </c>
      <c r="G40" s="1">
        <f ca="1">IFERROR(IF('1.2 Alternativ B'!H230&gt;120,15*'1.4 Øvrige forutsetninger'!$C$57+15*'1.4 Øvrige forutsetninger'!$C$58+30*'1.4 Øvrige forutsetninger'!$C$59+60*'1.4 Øvrige forutsetninger'!$C$60+MAXA(0,'1.2 Alternativ B'!H230-120)*'1.4 Øvrige forutsetninger'!$C$61,IF('1.2 Alternativ B'!H230&gt;60,15*'1.4 Øvrige forutsetninger'!$C$57+15*'1.4 Øvrige forutsetninger'!$C$58+30*'1.4 Øvrige forutsetninger'!$C$59+MAXA(0,'1.2 Alternativ B'!H230-60)*'1.4 Øvrige forutsetninger'!$C$60,IF('1.2 Alternativ B'!H230&gt;30,15*'1.4 Øvrige forutsetninger'!$C$57+15*'1.4 Øvrige forutsetninger'!$C$58+MAXA(0,'1.2 Alternativ B'!H230-30)*'1.4 Øvrige forutsetninger'!$C$59,IF('1.2 Alternativ B'!H230&gt;15,15*'1.4 Øvrige forutsetninger'!$C$57+MAXA(0,'1.2 Alternativ B'!H230-15)*'1.4 Øvrige forutsetninger'!$C$58,'1.2 Alternativ B'!H230*'1.4 Øvrige forutsetninger'!$C$57)))),0)</f>
        <v>0</v>
      </c>
      <c r="H40" s="1">
        <f ca="1">IFERROR(IF('1.2 Alternativ B'!I230&gt;120,15*'1.4 Øvrige forutsetninger'!$C$57+15*'1.4 Øvrige forutsetninger'!$C$58+30*'1.4 Øvrige forutsetninger'!$C$59+60*'1.4 Øvrige forutsetninger'!$C$60+MAXA(0,'1.2 Alternativ B'!I230-120)*'1.4 Øvrige forutsetninger'!$C$61,IF('1.2 Alternativ B'!I230&gt;60,15*'1.4 Øvrige forutsetninger'!$C$57+15*'1.4 Øvrige forutsetninger'!$C$58+30*'1.4 Øvrige forutsetninger'!$C$59+MAXA(0,'1.2 Alternativ B'!I230-60)*'1.4 Øvrige forutsetninger'!$C$60,IF('1.2 Alternativ B'!I230&gt;30,15*'1.4 Øvrige forutsetninger'!$C$57+15*'1.4 Øvrige forutsetninger'!$C$58+MAXA(0,'1.2 Alternativ B'!I230-30)*'1.4 Øvrige forutsetninger'!$C$59,IF('1.2 Alternativ B'!I230&gt;15,15*'1.4 Øvrige forutsetninger'!$C$57+MAXA(0,'1.2 Alternativ B'!I230-15)*'1.4 Øvrige forutsetninger'!$C$58,'1.2 Alternativ B'!I230*'1.4 Øvrige forutsetninger'!$C$57)))),0)</f>
        <v>0</v>
      </c>
      <c r="I40" s="1">
        <f ca="1">IFERROR(IF('1.2 Alternativ B'!J230&gt;120,15*'1.4 Øvrige forutsetninger'!$C$57+15*'1.4 Øvrige forutsetninger'!$C$58+30*'1.4 Øvrige forutsetninger'!$C$59+60*'1.4 Øvrige forutsetninger'!$C$60+MAXA(0,'1.2 Alternativ B'!J230-120)*'1.4 Øvrige forutsetninger'!$C$61,IF('1.2 Alternativ B'!J230&gt;60,15*'1.4 Øvrige forutsetninger'!$C$57+15*'1.4 Øvrige forutsetninger'!$C$58+30*'1.4 Øvrige forutsetninger'!$C$59+MAXA(0,'1.2 Alternativ B'!J230-60)*'1.4 Øvrige forutsetninger'!$C$60,IF('1.2 Alternativ B'!J230&gt;30,15*'1.4 Øvrige forutsetninger'!$C$57+15*'1.4 Øvrige forutsetninger'!$C$58+MAXA(0,'1.2 Alternativ B'!J230-30)*'1.4 Øvrige forutsetninger'!$C$59,IF('1.2 Alternativ B'!J230&gt;15,15*'1.4 Øvrige forutsetninger'!$C$57+MAXA(0,'1.2 Alternativ B'!J230-15)*'1.4 Øvrige forutsetninger'!$C$58,'1.2 Alternativ B'!J230*'1.4 Øvrige forutsetninger'!$C$57)))),0)</f>
        <v>0</v>
      </c>
      <c r="J40" s="1">
        <f ca="1">IFERROR(IF('1.2 Alternativ B'!K230&gt;120,15*'1.4 Øvrige forutsetninger'!$C$57+15*'1.4 Øvrige forutsetninger'!$C$58+30*'1.4 Øvrige forutsetninger'!$C$59+60*'1.4 Øvrige forutsetninger'!$C$60+MAXA(0,'1.2 Alternativ B'!K230-120)*'1.4 Øvrige forutsetninger'!$C$61,IF('1.2 Alternativ B'!K230&gt;60,15*'1.4 Øvrige forutsetninger'!$C$57+15*'1.4 Øvrige forutsetninger'!$C$58+30*'1.4 Øvrige forutsetninger'!$C$59+MAXA(0,'1.2 Alternativ B'!K230-60)*'1.4 Øvrige forutsetninger'!$C$60,IF('1.2 Alternativ B'!K230&gt;30,15*'1.4 Øvrige forutsetninger'!$C$57+15*'1.4 Øvrige forutsetninger'!$C$58+MAXA(0,'1.2 Alternativ B'!K230-30)*'1.4 Øvrige forutsetninger'!$C$59,IF('1.2 Alternativ B'!K230&gt;15,15*'1.4 Øvrige forutsetninger'!$C$57+MAXA(0,'1.2 Alternativ B'!K230-15)*'1.4 Øvrige forutsetninger'!$C$58,'1.2 Alternativ B'!K230*'1.4 Øvrige forutsetninger'!$C$57)))),0)</f>
        <v>0</v>
      </c>
      <c r="K40" s="1">
        <f ca="1">IFERROR(IF('1.2 Alternativ B'!L230&gt;120,15*'1.4 Øvrige forutsetninger'!$C$57+15*'1.4 Øvrige forutsetninger'!$C$58+30*'1.4 Øvrige forutsetninger'!$C$59+60*'1.4 Øvrige forutsetninger'!$C$60+MAXA(0,'1.2 Alternativ B'!L230-120)*'1.4 Øvrige forutsetninger'!$C$61,IF('1.2 Alternativ B'!L230&gt;60,15*'1.4 Øvrige forutsetninger'!$C$57+15*'1.4 Øvrige forutsetninger'!$C$58+30*'1.4 Øvrige forutsetninger'!$C$59+MAXA(0,'1.2 Alternativ B'!L230-60)*'1.4 Øvrige forutsetninger'!$C$60,IF('1.2 Alternativ B'!L230&gt;30,15*'1.4 Øvrige forutsetninger'!$C$57+15*'1.4 Øvrige forutsetninger'!$C$58+MAXA(0,'1.2 Alternativ B'!L230-30)*'1.4 Øvrige forutsetninger'!$C$59,IF('1.2 Alternativ B'!L230&gt;15,15*'1.4 Øvrige forutsetninger'!$C$57+MAXA(0,'1.2 Alternativ B'!L230-15)*'1.4 Øvrige forutsetninger'!$C$58,'1.2 Alternativ B'!L230*'1.4 Øvrige forutsetninger'!$C$57)))),0)</f>
        <v>0</v>
      </c>
      <c r="L40" s="1">
        <f ca="1">IFERROR(IF('1.2 Alternativ B'!M230&gt;120,15*'1.4 Øvrige forutsetninger'!$C$57+15*'1.4 Øvrige forutsetninger'!$C$58+30*'1.4 Øvrige forutsetninger'!$C$59+60*'1.4 Øvrige forutsetninger'!$C$60+MAXA(0,'1.2 Alternativ B'!M230-120)*'1.4 Øvrige forutsetninger'!$C$61,IF('1.2 Alternativ B'!M230&gt;60,15*'1.4 Øvrige forutsetninger'!$C$57+15*'1.4 Øvrige forutsetninger'!$C$58+30*'1.4 Øvrige forutsetninger'!$C$59+MAXA(0,'1.2 Alternativ B'!M230-60)*'1.4 Øvrige forutsetninger'!$C$60,IF('1.2 Alternativ B'!M230&gt;30,15*'1.4 Øvrige forutsetninger'!$C$57+15*'1.4 Øvrige forutsetninger'!$C$58+MAXA(0,'1.2 Alternativ B'!M230-30)*'1.4 Øvrige forutsetninger'!$C$59,IF('1.2 Alternativ B'!M230&gt;15,15*'1.4 Øvrige forutsetninger'!$C$57+MAXA(0,'1.2 Alternativ B'!M230-15)*'1.4 Øvrige forutsetninger'!$C$58,'1.2 Alternativ B'!M230*'1.4 Øvrige forutsetninger'!$C$57)))),0)</f>
        <v>0</v>
      </c>
      <c r="M40" s="1">
        <f ca="1">IFERROR(IF('1.2 Alternativ B'!N230&gt;120,15*'1.4 Øvrige forutsetninger'!$C$57+15*'1.4 Øvrige forutsetninger'!$C$58+30*'1.4 Øvrige forutsetninger'!$C$59+60*'1.4 Øvrige forutsetninger'!$C$60+MAXA(0,'1.2 Alternativ B'!N230-120)*'1.4 Øvrige forutsetninger'!$C$61,IF('1.2 Alternativ B'!N230&gt;60,15*'1.4 Øvrige forutsetninger'!$C$57+15*'1.4 Øvrige forutsetninger'!$C$58+30*'1.4 Øvrige forutsetninger'!$C$59+MAXA(0,'1.2 Alternativ B'!N230-60)*'1.4 Øvrige forutsetninger'!$C$60,IF('1.2 Alternativ B'!N230&gt;30,15*'1.4 Øvrige forutsetninger'!$C$57+15*'1.4 Øvrige forutsetninger'!$C$58+MAXA(0,'1.2 Alternativ B'!N230-30)*'1.4 Øvrige forutsetninger'!$C$59,IF('1.2 Alternativ B'!N230&gt;15,15*'1.4 Øvrige forutsetninger'!$C$57+MAXA(0,'1.2 Alternativ B'!N230-15)*'1.4 Øvrige forutsetninger'!$C$58,'1.2 Alternativ B'!N230*'1.4 Øvrige forutsetninger'!$C$57)))),0)</f>
        <v>0</v>
      </c>
      <c r="N40" s="1">
        <f ca="1">IFERROR(IF('1.2 Alternativ B'!O230&gt;120,15*'1.4 Øvrige forutsetninger'!$C$57+15*'1.4 Øvrige forutsetninger'!$C$58+30*'1.4 Øvrige forutsetninger'!$C$59+60*'1.4 Øvrige forutsetninger'!$C$60+MAXA(0,'1.2 Alternativ B'!O230-120)*'1.4 Øvrige forutsetninger'!$C$61,IF('1.2 Alternativ B'!O230&gt;60,15*'1.4 Øvrige forutsetninger'!$C$57+15*'1.4 Øvrige forutsetninger'!$C$58+30*'1.4 Øvrige forutsetninger'!$C$59+MAXA(0,'1.2 Alternativ B'!O230-60)*'1.4 Øvrige forutsetninger'!$C$60,IF('1.2 Alternativ B'!O230&gt;30,15*'1.4 Øvrige forutsetninger'!$C$57+15*'1.4 Øvrige forutsetninger'!$C$58+MAXA(0,'1.2 Alternativ B'!O230-30)*'1.4 Øvrige forutsetninger'!$C$59,IF('1.2 Alternativ B'!O230&gt;15,15*'1.4 Øvrige forutsetninger'!$C$57+MAXA(0,'1.2 Alternativ B'!O230-15)*'1.4 Øvrige forutsetninger'!$C$58,'1.2 Alternativ B'!O230*'1.4 Øvrige forutsetninger'!$C$57)))),0)</f>
        <v>0</v>
      </c>
      <c r="O40" s="1">
        <f ca="1">IFERROR(IF('1.2 Alternativ B'!P230&gt;120,15*'1.4 Øvrige forutsetninger'!$C$57+15*'1.4 Øvrige forutsetninger'!$C$58+30*'1.4 Øvrige forutsetninger'!$C$59+60*'1.4 Øvrige forutsetninger'!$C$60+MAXA(0,'1.2 Alternativ B'!P230-120)*'1.4 Øvrige forutsetninger'!$C$61,IF('1.2 Alternativ B'!P230&gt;60,15*'1.4 Øvrige forutsetninger'!$C$57+15*'1.4 Øvrige forutsetninger'!$C$58+30*'1.4 Øvrige forutsetninger'!$C$59+MAXA(0,'1.2 Alternativ B'!P230-60)*'1.4 Øvrige forutsetninger'!$C$60,IF('1.2 Alternativ B'!P230&gt;30,15*'1.4 Øvrige forutsetninger'!$C$57+15*'1.4 Øvrige forutsetninger'!$C$58+MAXA(0,'1.2 Alternativ B'!P230-30)*'1.4 Øvrige forutsetninger'!$C$59,IF('1.2 Alternativ B'!P230&gt;15,15*'1.4 Øvrige forutsetninger'!$C$57+MAXA(0,'1.2 Alternativ B'!P230-15)*'1.4 Øvrige forutsetninger'!$C$58,'1.2 Alternativ B'!P230*'1.4 Øvrige forutsetninger'!$C$57)))),0)</f>
        <v>0</v>
      </c>
      <c r="P40" s="1">
        <f ca="1">IFERROR(IF('1.2 Alternativ B'!Q230&gt;120,15*'1.4 Øvrige forutsetninger'!$C$57+15*'1.4 Øvrige forutsetninger'!$C$58+30*'1.4 Øvrige forutsetninger'!$C$59+60*'1.4 Øvrige forutsetninger'!$C$60+MAXA(0,'1.2 Alternativ B'!Q230-120)*'1.4 Øvrige forutsetninger'!$C$61,IF('1.2 Alternativ B'!Q230&gt;60,15*'1.4 Øvrige forutsetninger'!$C$57+15*'1.4 Øvrige forutsetninger'!$C$58+30*'1.4 Øvrige forutsetninger'!$C$59+MAXA(0,'1.2 Alternativ B'!Q230-60)*'1.4 Øvrige forutsetninger'!$C$60,IF('1.2 Alternativ B'!Q230&gt;30,15*'1.4 Øvrige forutsetninger'!$C$57+15*'1.4 Øvrige forutsetninger'!$C$58+MAXA(0,'1.2 Alternativ B'!Q230-30)*'1.4 Øvrige forutsetninger'!$C$59,IF('1.2 Alternativ B'!Q230&gt;15,15*'1.4 Øvrige forutsetninger'!$C$57+MAXA(0,'1.2 Alternativ B'!Q230-15)*'1.4 Øvrige forutsetninger'!$C$58,'1.2 Alternativ B'!Q230*'1.4 Øvrige forutsetninger'!$C$57)))),0)</f>
        <v>0</v>
      </c>
      <c r="Q40" s="1">
        <f ca="1">IFERROR(IF('1.2 Alternativ B'!R230&gt;120,15*'1.4 Øvrige forutsetninger'!$C$57+15*'1.4 Øvrige forutsetninger'!$C$58+30*'1.4 Øvrige forutsetninger'!$C$59+60*'1.4 Øvrige forutsetninger'!$C$60+MAXA(0,'1.2 Alternativ B'!R230-120)*'1.4 Øvrige forutsetninger'!$C$61,IF('1.2 Alternativ B'!R230&gt;60,15*'1.4 Øvrige forutsetninger'!$C$57+15*'1.4 Øvrige forutsetninger'!$C$58+30*'1.4 Øvrige forutsetninger'!$C$59+MAXA(0,'1.2 Alternativ B'!R230-60)*'1.4 Øvrige forutsetninger'!$C$60,IF('1.2 Alternativ B'!R230&gt;30,15*'1.4 Øvrige forutsetninger'!$C$57+15*'1.4 Øvrige forutsetninger'!$C$58+MAXA(0,'1.2 Alternativ B'!R230-30)*'1.4 Øvrige forutsetninger'!$C$59,IF('1.2 Alternativ B'!R230&gt;15,15*'1.4 Øvrige forutsetninger'!$C$57+MAXA(0,'1.2 Alternativ B'!R230-15)*'1.4 Øvrige forutsetninger'!$C$58,'1.2 Alternativ B'!R230*'1.4 Øvrige forutsetninger'!$C$57)))),0)</f>
        <v>0</v>
      </c>
      <c r="R40" s="1">
        <f ca="1">IFERROR(IF('1.2 Alternativ B'!S230&gt;120,15*'1.4 Øvrige forutsetninger'!$C$57+15*'1.4 Øvrige forutsetninger'!$C$58+30*'1.4 Øvrige forutsetninger'!$C$59+60*'1.4 Øvrige forutsetninger'!$C$60+MAXA(0,'1.2 Alternativ B'!S230-120)*'1.4 Øvrige forutsetninger'!$C$61,IF('1.2 Alternativ B'!S230&gt;60,15*'1.4 Øvrige forutsetninger'!$C$57+15*'1.4 Øvrige forutsetninger'!$C$58+30*'1.4 Øvrige forutsetninger'!$C$59+MAXA(0,'1.2 Alternativ B'!S230-60)*'1.4 Øvrige forutsetninger'!$C$60,IF('1.2 Alternativ B'!S230&gt;30,15*'1.4 Øvrige forutsetninger'!$C$57+15*'1.4 Øvrige forutsetninger'!$C$58+MAXA(0,'1.2 Alternativ B'!S230-30)*'1.4 Øvrige forutsetninger'!$C$59,IF('1.2 Alternativ B'!S230&gt;15,15*'1.4 Øvrige forutsetninger'!$C$57+MAXA(0,'1.2 Alternativ B'!S230-15)*'1.4 Øvrige forutsetninger'!$C$58,'1.2 Alternativ B'!S230*'1.4 Øvrige forutsetninger'!$C$57)))),0)</f>
        <v>0</v>
      </c>
      <c r="S40" s="1">
        <f ca="1">IFERROR(IF('1.2 Alternativ B'!T230&gt;120,15*'1.4 Øvrige forutsetninger'!$C$57+15*'1.4 Øvrige forutsetninger'!$C$58+30*'1.4 Øvrige forutsetninger'!$C$59+60*'1.4 Øvrige forutsetninger'!$C$60+MAXA(0,'1.2 Alternativ B'!T230-120)*'1.4 Øvrige forutsetninger'!$C$61,IF('1.2 Alternativ B'!T230&gt;60,15*'1.4 Øvrige forutsetninger'!$C$57+15*'1.4 Øvrige forutsetninger'!$C$58+30*'1.4 Øvrige forutsetninger'!$C$59+MAXA(0,'1.2 Alternativ B'!T230-60)*'1.4 Øvrige forutsetninger'!$C$60,IF('1.2 Alternativ B'!T230&gt;30,15*'1.4 Øvrige forutsetninger'!$C$57+15*'1.4 Øvrige forutsetninger'!$C$58+MAXA(0,'1.2 Alternativ B'!T230-30)*'1.4 Øvrige forutsetninger'!$C$59,IF('1.2 Alternativ B'!T230&gt;15,15*'1.4 Øvrige forutsetninger'!$C$57+MAXA(0,'1.2 Alternativ B'!T230-15)*'1.4 Øvrige forutsetninger'!$C$58,'1.2 Alternativ B'!T230*'1.4 Øvrige forutsetninger'!$C$57)))),0)</f>
        <v>0</v>
      </c>
      <c r="T40" s="1">
        <f ca="1">IFERROR(IF('1.2 Alternativ B'!U230&gt;120,15*'1.4 Øvrige forutsetninger'!$C$57+15*'1.4 Øvrige forutsetninger'!$C$58+30*'1.4 Øvrige forutsetninger'!$C$59+60*'1.4 Øvrige forutsetninger'!$C$60+MAXA(0,'1.2 Alternativ B'!U230-120)*'1.4 Øvrige forutsetninger'!$C$61,IF('1.2 Alternativ B'!U230&gt;60,15*'1.4 Øvrige forutsetninger'!$C$57+15*'1.4 Øvrige forutsetninger'!$C$58+30*'1.4 Øvrige forutsetninger'!$C$59+MAXA(0,'1.2 Alternativ B'!U230-60)*'1.4 Øvrige forutsetninger'!$C$60,IF('1.2 Alternativ B'!U230&gt;30,15*'1.4 Øvrige forutsetninger'!$C$57+15*'1.4 Øvrige forutsetninger'!$C$58+MAXA(0,'1.2 Alternativ B'!U230-30)*'1.4 Øvrige forutsetninger'!$C$59,IF('1.2 Alternativ B'!U230&gt;15,15*'1.4 Øvrige forutsetninger'!$C$57+MAXA(0,'1.2 Alternativ B'!U230-15)*'1.4 Øvrige forutsetninger'!$C$58,'1.2 Alternativ B'!U230*'1.4 Øvrige forutsetninger'!$C$57)))),0)</f>
        <v>0</v>
      </c>
      <c r="U40" s="1">
        <f ca="1">IFERROR(IF('1.2 Alternativ B'!V230&gt;120,15*'1.4 Øvrige forutsetninger'!$C$57+15*'1.4 Øvrige forutsetninger'!$C$58+30*'1.4 Øvrige forutsetninger'!$C$59+60*'1.4 Øvrige forutsetninger'!$C$60+MAXA(0,'1.2 Alternativ B'!V230-120)*'1.4 Øvrige forutsetninger'!$C$61,IF('1.2 Alternativ B'!V230&gt;60,15*'1.4 Øvrige forutsetninger'!$C$57+15*'1.4 Øvrige forutsetninger'!$C$58+30*'1.4 Øvrige forutsetninger'!$C$59+MAXA(0,'1.2 Alternativ B'!V230-60)*'1.4 Øvrige forutsetninger'!$C$60,IF('1.2 Alternativ B'!V230&gt;30,15*'1.4 Øvrige forutsetninger'!$C$57+15*'1.4 Øvrige forutsetninger'!$C$58+MAXA(0,'1.2 Alternativ B'!V230-30)*'1.4 Øvrige forutsetninger'!$C$59,IF('1.2 Alternativ B'!V230&gt;15,15*'1.4 Øvrige forutsetninger'!$C$57+MAXA(0,'1.2 Alternativ B'!V230-15)*'1.4 Øvrige forutsetninger'!$C$58,'1.2 Alternativ B'!V230*'1.4 Øvrige forutsetninger'!$C$57)))),0)</f>
        <v>0</v>
      </c>
      <c r="V40" s="1">
        <f ca="1">IFERROR(IF('1.2 Alternativ B'!W230&gt;120,15*'1.4 Øvrige forutsetninger'!$C$57+15*'1.4 Øvrige forutsetninger'!$C$58+30*'1.4 Øvrige forutsetninger'!$C$59+60*'1.4 Øvrige forutsetninger'!$C$60+MAXA(0,'1.2 Alternativ B'!W230-120)*'1.4 Øvrige forutsetninger'!$C$61,IF('1.2 Alternativ B'!W230&gt;60,15*'1.4 Øvrige forutsetninger'!$C$57+15*'1.4 Øvrige forutsetninger'!$C$58+30*'1.4 Øvrige forutsetninger'!$C$59+MAXA(0,'1.2 Alternativ B'!W230-60)*'1.4 Øvrige forutsetninger'!$C$60,IF('1.2 Alternativ B'!W230&gt;30,15*'1.4 Øvrige forutsetninger'!$C$57+15*'1.4 Øvrige forutsetninger'!$C$58+MAXA(0,'1.2 Alternativ B'!W230-30)*'1.4 Øvrige forutsetninger'!$C$59,IF('1.2 Alternativ B'!W230&gt;15,15*'1.4 Øvrige forutsetninger'!$C$57+MAXA(0,'1.2 Alternativ B'!W230-15)*'1.4 Øvrige forutsetninger'!$C$58,'1.2 Alternativ B'!W230*'1.4 Øvrige forutsetninger'!$C$57)))),0)</f>
        <v>0</v>
      </c>
      <c r="W40" s="1">
        <f ca="1">IFERROR(IF('1.2 Alternativ B'!X230&gt;120,15*'1.4 Øvrige forutsetninger'!$C$57+15*'1.4 Øvrige forutsetninger'!$C$58+30*'1.4 Øvrige forutsetninger'!$C$59+60*'1.4 Øvrige forutsetninger'!$C$60+MAXA(0,'1.2 Alternativ B'!X230-120)*'1.4 Øvrige forutsetninger'!$C$61,IF('1.2 Alternativ B'!X230&gt;60,15*'1.4 Øvrige forutsetninger'!$C$57+15*'1.4 Øvrige forutsetninger'!$C$58+30*'1.4 Øvrige forutsetninger'!$C$59+MAXA(0,'1.2 Alternativ B'!X230-60)*'1.4 Øvrige forutsetninger'!$C$60,IF('1.2 Alternativ B'!X230&gt;30,15*'1.4 Øvrige forutsetninger'!$C$57+15*'1.4 Øvrige forutsetninger'!$C$58+MAXA(0,'1.2 Alternativ B'!X230-30)*'1.4 Øvrige forutsetninger'!$C$59,IF('1.2 Alternativ B'!X230&gt;15,15*'1.4 Øvrige forutsetninger'!$C$57+MAXA(0,'1.2 Alternativ B'!X230-15)*'1.4 Øvrige forutsetninger'!$C$58,'1.2 Alternativ B'!X230*'1.4 Øvrige forutsetninger'!$C$57)))),0)</f>
        <v>0</v>
      </c>
      <c r="X40" s="1">
        <f ca="1">IFERROR(IF('1.2 Alternativ B'!Y230&gt;120,15*'1.4 Øvrige forutsetninger'!$C$57+15*'1.4 Øvrige forutsetninger'!$C$58+30*'1.4 Øvrige forutsetninger'!$C$59+60*'1.4 Øvrige forutsetninger'!$C$60+MAXA(0,'1.2 Alternativ B'!Y230-120)*'1.4 Øvrige forutsetninger'!$C$61,IF('1.2 Alternativ B'!Y230&gt;60,15*'1.4 Øvrige forutsetninger'!$C$57+15*'1.4 Øvrige forutsetninger'!$C$58+30*'1.4 Øvrige forutsetninger'!$C$59+MAXA(0,'1.2 Alternativ B'!Y230-60)*'1.4 Øvrige forutsetninger'!$C$60,IF('1.2 Alternativ B'!Y230&gt;30,15*'1.4 Øvrige forutsetninger'!$C$57+15*'1.4 Øvrige forutsetninger'!$C$58+MAXA(0,'1.2 Alternativ B'!Y230-30)*'1.4 Øvrige forutsetninger'!$C$59,IF('1.2 Alternativ B'!Y230&gt;15,15*'1.4 Øvrige forutsetninger'!$C$57+MAXA(0,'1.2 Alternativ B'!Y230-15)*'1.4 Øvrige forutsetninger'!$C$58,'1.2 Alternativ B'!Y230*'1.4 Øvrige forutsetninger'!$C$57)))),0)</f>
        <v>0</v>
      </c>
      <c r="Y40" s="1">
        <f ca="1">IFERROR(IF('1.2 Alternativ B'!Z230&gt;120,15*'1.4 Øvrige forutsetninger'!$C$57+15*'1.4 Øvrige forutsetninger'!$C$58+30*'1.4 Øvrige forutsetninger'!$C$59+60*'1.4 Øvrige forutsetninger'!$C$60+MAXA(0,'1.2 Alternativ B'!Z230-120)*'1.4 Øvrige forutsetninger'!$C$61,IF('1.2 Alternativ B'!Z230&gt;60,15*'1.4 Øvrige forutsetninger'!$C$57+15*'1.4 Øvrige forutsetninger'!$C$58+30*'1.4 Øvrige forutsetninger'!$C$59+MAXA(0,'1.2 Alternativ B'!Z230-60)*'1.4 Øvrige forutsetninger'!$C$60,IF('1.2 Alternativ B'!Z230&gt;30,15*'1.4 Øvrige forutsetninger'!$C$57+15*'1.4 Øvrige forutsetninger'!$C$58+MAXA(0,'1.2 Alternativ B'!Z230-30)*'1.4 Øvrige forutsetninger'!$C$59,IF('1.2 Alternativ B'!Z230&gt;15,15*'1.4 Øvrige forutsetninger'!$C$57+MAXA(0,'1.2 Alternativ B'!Z230-15)*'1.4 Øvrige forutsetninger'!$C$58,'1.2 Alternativ B'!Z230*'1.4 Øvrige forutsetninger'!$C$57)))),0)</f>
        <v>0</v>
      </c>
      <c r="Z40" s="1">
        <f ca="1">IFERROR(IF('1.2 Alternativ B'!AA230&gt;120,15*'1.4 Øvrige forutsetninger'!$C$57+15*'1.4 Øvrige forutsetninger'!$C$58+30*'1.4 Øvrige forutsetninger'!$C$59+60*'1.4 Øvrige forutsetninger'!$C$60+MAXA(0,'1.2 Alternativ B'!AA230-120)*'1.4 Øvrige forutsetninger'!$C$61,IF('1.2 Alternativ B'!AA230&gt;60,15*'1.4 Øvrige forutsetninger'!$C$57+15*'1.4 Øvrige forutsetninger'!$C$58+30*'1.4 Øvrige forutsetninger'!$C$59+MAXA(0,'1.2 Alternativ B'!AA230-60)*'1.4 Øvrige forutsetninger'!$C$60,IF('1.2 Alternativ B'!AA230&gt;30,15*'1.4 Øvrige forutsetninger'!$C$57+15*'1.4 Øvrige forutsetninger'!$C$58+MAXA(0,'1.2 Alternativ B'!AA230-30)*'1.4 Øvrige forutsetninger'!$C$59,IF('1.2 Alternativ B'!AA230&gt;15,15*'1.4 Øvrige forutsetninger'!$C$57+MAXA(0,'1.2 Alternativ B'!AA230-15)*'1.4 Øvrige forutsetninger'!$C$58,'1.2 Alternativ B'!AA230*'1.4 Øvrige forutsetninger'!$C$57)))),0)</f>
        <v>0</v>
      </c>
      <c r="AA40" s="1">
        <f ca="1">IFERROR(IF('1.2 Alternativ B'!AB230&gt;120,15*'1.4 Øvrige forutsetninger'!$C$57+15*'1.4 Øvrige forutsetninger'!$C$58+30*'1.4 Øvrige forutsetninger'!$C$59+60*'1.4 Øvrige forutsetninger'!$C$60+MAXA(0,'1.2 Alternativ B'!AB230-120)*'1.4 Øvrige forutsetninger'!$C$61,IF('1.2 Alternativ B'!AB230&gt;60,15*'1.4 Øvrige forutsetninger'!$C$57+15*'1.4 Øvrige forutsetninger'!$C$58+30*'1.4 Øvrige forutsetninger'!$C$59+MAXA(0,'1.2 Alternativ B'!AB230-60)*'1.4 Øvrige forutsetninger'!$C$60,IF('1.2 Alternativ B'!AB230&gt;30,15*'1.4 Øvrige forutsetninger'!$C$57+15*'1.4 Øvrige forutsetninger'!$C$58+MAXA(0,'1.2 Alternativ B'!AB230-30)*'1.4 Øvrige forutsetninger'!$C$59,IF('1.2 Alternativ B'!AB230&gt;15,15*'1.4 Øvrige forutsetninger'!$C$57+MAXA(0,'1.2 Alternativ B'!AB230-15)*'1.4 Øvrige forutsetninger'!$C$58,'1.2 Alternativ B'!AB230*'1.4 Øvrige forutsetninger'!$C$57)))),0)</f>
        <v>0</v>
      </c>
      <c r="AB40" s="1">
        <f ca="1">IFERROR(IF('1.2 Alternativ B'!AC230&gt;120,15*'1.4 Øvrige forutsetninger'!$C$57+15*'1.4 Øvrige forutsetninger'!$C$58+30*'1.4 Øvrige forutsetninger'!$C$59+60*'1.4 Øvrige forutsetninger'!$C$60+MAXA(0,'1.2 Alternativ B'!AC230-120)*'1.4 Øvrige forutsetninger'!$C$61,IF('1.2 Alternativ B'!AC230&gt;60,15*'1.4 Øvrige forutsetninger'!$C$57+15*'1.4 Øvrige forutsetninger'!$C$58+30*'1.4 Øvrige forutsetninger'!$C$59+MAXA(0,'1.2 Alternativ B'!AC230-60)*'1.4 Øvrige forutsetninger'!$C$60,IF('1.2 Alternativ B'!AC230&gt;30,15*'1.4 Øvrige forutsetninger'!$C$57+15*'1.4 Øvrige forutsetninger'!$C$58+MAXA(0,'1.2 Alternativ B'!AC230-30)*'1.4 Øvrige forutsetninger'!$C$59,IF('1.2 Alternativ B'!AC230&gt;15,15*'1.4 Øvrige forutsetninger'!$C$57+MAXA(0,'1.2 Alternativ B'!AC230-15)*'1.4 Øvrige forutsetninger'!$C$58,'1.2 Alternativ B'!AC230*'1.4 Øvrige forutsetninger'!$C$57)))),0)</f>
        <v>0</v>
      </c>
      <c r="AC40" s="1">
        <f ca="1">IFERROR(IF('1.2 Alternativ B'!AD230&gt;120,15*'1.4 Øvrige forutsetninger'!$C$57+15*'1.4 Øvrige forutsetninger'!$C$58+30*'1.4 Øvrige forutsetninger'!$C$59+60*'1.4 Øvrige forutsetninger'!$C$60+MAXA(0,'1.2 Alternativ B'!AD230-120)*'1.4 Øvrige forutsetninger'!$C$61,IF('1.2 Alternativ B'!AD230&gt;60,15*'1.4 Øvrige forutsetninger'!$C$57+15*'1.4 Øvrige forutsetninger'!$C$58+30*'1.4 Øvrige forutsetninger'!$C$59+MAXA(0,'1.2 Alternativ B'!AD230-60)*'1.4 Øvrige forutsetninger'!$C$60,IF('1.2 Alternativ B'!AD230&gt;30,15*'1.4 Øvrige forutsetninger'!$C$57+15*'1.4 Øvrige forutsetninger'!$C$58+MAXA(0,'1.2 Alternativ B'!AD230-30)*'1.4 Øvrige forutsetninger'!$C$59,IF('1.2 Alternativ B'!AD230&gt;15,15*'1.4 Øvrige forutsetninger'!$C$57+MAXA(0,'1.2 Alternativ B'!AD230-15)*'1.4 Øvrige forutsetninger'!$C$58,'1.2 Alternativ B'!AD230*'1.4 Øvrige forutsetninger'!$C$57)))),0)</f>
        <v>0</v>
      </c>
      <c r="AD40" s="1">
        <f ca="1">IFERROR(IF('1.2 Alternativ B'!AE230&gt;120,15*'1.4 Øvrige forutsetninger'!$C$57+15*'1.4 Øvrige forutsetninger'!$C$58+30*'1.4 Øvrige forutsetninger'!$C$59+60*'1.4 Øvrige forutsetninger'!$C$60+MAXA(0,'1.2 Alternativ B'!AE230-120)*'1.4 Øvrige forutsetninger'!$C$61,IF('1.2 Alternativ B'!AE230&gt;60,15*'1.4 Øvrige forutsetninger'!$C$57+15*'1.4 Øvrige forutsetninger'!$C$58+30*'1.4 Øvrige forutsetninger'!$C$59+MAXA(0,'1.2 Alternativ B'!AE230-60)*'1.4 Øvrige forutsetninger'!$C$60,IF('1.2 Alternativ B'!AE230&gt;30,15*'1.4 Øvrige forutsetninger'!$C$57+15*'1.4 Øvrige forutsetninger'!$C$58+MAXA(0,'1.2 Alternativ B'!AE230-30)*'1.4 Øvrige forutsetninger'!$C$59,IF('1.2 Alternativ B'!AE230&gt;15,15*'1.4 Øvrige forutsetninger'!$C$57+MAXA(0,'1.2 Alternativ B'!AE230-15)*'1.4 Øvrige forutsetninger'!$C$58,'1.2 Alternativ B'!AE230*'1.4 Øvrige forutsetninger'!$C$57)))),0)</f>
        <v>0</v>
      </c>
      <c r="AE40" s="1">
        <f ca="1">IFERROR(IF('1.2 Alternativ B'!AF230&gt;120,15*'1.4 Øvrige forutsetninger'!$C$57+15*'1.4 Øvrige forutsetninger'!$C$58+30*'1.4 Øvrige forutsetninger'!$C$59+60*'1.4 Øvrige forutsetninger'!$C$60+MAXA(0,'1.2 Alternativ B'!AF230-120)*'1.4 Øvrige forutsetninger'!$C$61,IF('1.2 Alternativ B'!AF230&gt;60,15*'1.4 Øvrige forutsetninger'!$C$57+15*'1.4 Øvrige forutsetninger'!$C$58+30*'1.4 Øvrige forutsetninger'!$C$59+MAXA(0,'1.2 Alternativ B'!AF230-60)*'1.4 Øvrige forutsetninger'!$C$60,IF('1.2 Alternativ B'!AF230&gt;30,15*'1.4 Øvrige forutsetninger'!$C$57+15*'1.4 Øvrige forutsetninger'!$C$58+MAXA(0,'1.2 Alternativ B'!AF230-30)*'1.4 Øvrige forutsetninger'!$C$59,IF('1.2 Alternativ B'!AF230&gt;15,15*'1.4 Øvrige forutsetninger'!$C$57+MAXA(0,'1.2 Alternativ B'!AF230-15)*'1.4 Øvrige forutsetninger'!$C$58,'1.2 Alternativ B'!AF230*'1.4 Øvrige forutsetninger'!$C$57)))),0)</f>
        <v>0</v>
      </c>
      <c r="AF40" s="1">
        <f ca="1">IFERROR(IF('1.2 Alternativ B'!AG230&gt;120,15*'1.4 Øvrige forutsetninger'!$C$57+15*'1.4 Øvrige forutsetninger'!$C$58+30*'1.4 Øvrige forutsetninger'!$C$59+60*'1.4 Øvrige forutsetninger'!$C$60+MAXA(0,'1.2 Alternativ B'!AG230-120)*'1.4 Øvrige forutsetninger'!$C$61,IF('1.2 Alternativ B'!AG230&gt;60,15*'1.4 Øvrige forutsetninger'!$C$57+15*'1.4 Øvrige forutsetninger'!$C$58+30*'1.4 Øvrige forutsetninger'!$C$59+MAXA(0,'1.2 Alternativ B'!AG230-60)*'1.4 Øvrige forutsetninger'!$C$60,IF('1.2 Alternativ B'!AG230&gt;30,15*'1.4 Øvrige forutsetninger'!$C$57+15*'1.4 Øvrige forutsetninger'!$C$58+MAXA(0,'1.2 Alternativ B'!AG230-30)*'1.4 Øvrige forutsetninger'!$C$59,IF('1.2 Alternativ B'!AG230&gt;15,15*'1.4 Øvrige forutsetninger'!$C$57+MAXA(0,'1.2 Alternativ B'!AG230-15)*'1.4 Øvrige forutsetninger'!$C$58,'1.2 Alternativ B'!AG230*'1.4 Øvrige forutsetninger'!$C$57)))),0)</f>
        <v>0</v>
      </c>
    </row>
    <row r="41" spans="2:32" x14ac:dyDescent="0.2">
      <c r="B41" s="1" t="str">
        <f ca="1">IF(OFFSET('1.2 Alternativ B'!$E$19,0,ROW()-ROW($B$12))&gt;0,OFFSET('1.2 Alternativ B'!$E$19,0,ROW()-ROW($B$12)),"")</f>
        <v/>
      </c>
      <c r="C41" s="1">
        <f ca="1">IFERROR(IF('1.2 Alternativ B'!D231&gt;120,15*'1.4 Øvrige forutsetninger'!$C$57+15*'1.4 Øvrige forutsetninger'!$C$58+30*'1.4 Øvrige forutsetninger'!$C$59+60*'1.4 Øvrige forutsetninger'!$C$60+MAXA(0,'1.2 Alternativ B'!D231-120)*'1.4 Øvrige forutsetninger'!$C$61,IF('1.2 Alternativ B'!D231&gt;60,15*'1.4 Øvrige forutsetninger'!$C$57+15*'1.4 Øvrige forutsetninger'!$C$58+30*'1.4 Øvrige forutsetninger'!$C$59+MAXA(0,'1.2 Alternativ B'!D231-60)*'1.4 Øvrige forutsetninger'!$C$60,IF('1.2 Alternativ B'!D231&gt;30,15*'1.4 Øvrige forutsetninger'!$C$57+15*'1.4 Øvrige forutsetninger'!$C$58+MAXA(0,'1.2 Alternativ B'!D231-30)*'1.4 Øvrige forutsetninger'!$C$59,IF('1.2 Alternativ B'!D231&gt;15,15*'1.4 Øvrige forutsetninger'!$C$57+MAXA(0,'1.2 Alternativ B'!D231-15)*'1.4 Øvrige forutsetninger'!$C$58,'1.2 Alternativ B'!D231*'1.4 Øvrige forutsetninger'!$C$57)))),0)</f>
        <v>0</v>
      </c>
      <c r="D41" s="1">
        <f ca="1">IFERROR(IF('1.2 Alternativ B'!E231&gt;120,15*'1.4 Øvrige forutsetninger'!$C$57+15*'1.4 Øvrige forutsetninger'!$C$58+30*'1.4 Øvrige forutsetninger'!$C$59+60*'1.4 Øvrige forutsetninger'!$C$60+MAXA(0,'1.2 Alternativ B'!E231-120)*'1.4 Øvrige forutsetninger'!$C$61,IF('1.2 Alternativ B'!E231&gt;60,15*'1.4 Øvrige forutsetninger'!$C$57+15*'1.4 Øvrige forutsetninger'!$C$58+30*'1.4 Øvrige forutsetninger'!$C$59+MAXA(0,'1.2 Alternativ B'!E231-60)*'1.4 Øvrige forutsetninger'!$C$60,IF('1.2 Alternativ B'!E231&gt;30,15*'1.4 Øvrige forutsetninger'!$C$57+15*'1.4 Øvrige forutsetninger'!$C$58+MAXA(0,'1.2 Alternativ B'!E231-30)*'1.4 Øvrige forutsetninger'!$C$59,IF('1.2 Alternativ B'!E231&gt;15,15*'1.4 Øvrige forutsetninger'!$C$57+MAXA(0,'1.2 Alternativ B'!E231-15)*'1.4 Øvrige forutsetninger'!$C$58,'1.2 Alternativ B'!E231*'1.4 Øvrige forutsetninger'!$C$57)))),0)</f>
        <v>0</v>
      </c>
      <c r="E41" s="1">
        <f ca="1">IFERROR(IF('1.2 Alternativ B'!F231&gt;120,15*'1.4 Øvrige forutsetninger'!$C$57+15*'1.4 Øvrige forutsetninger'!$C$58+30*'1.4 Øvrige forutsetninger'!$C$59+60*'1.4 Øvrige forutsetninger'!$C$60+MAXA(0,'1.2 Alternativ B'!F231-120)*'1.4 Øvrige forutsetninger'!$C$61,IF('1.2 Alternativ B'!F231&gt;60,15*'1.4 Øvrige forutsetninger'!$C$57+15*'1.4 Øvrige forutsetninger'!$C$58+30*'1.4 Øvrige forutsetninger'!$C$59+MAXA(0,'1.2 Alternativ B'!F231-60)*'1.4 Øvrige forutsetninger'!$C$60,IF('1.2 Alternativ B'!F231&gt;30,15*'1.4 Øvrige forutsetninger'!$C$57+15*'1.4 Øvrige forutsetninger'!$C$58+MAXA(0,'1.2 Alternativ B'!F231-30)*'1.4 Øvrige forutsetninger'!$C$59,IF('1.2 Alternativ B'!F231&gt;15,15*'1.4 Øvrige forutsetninger'!$C$57+MAXA(0,'1.2 Alternativ B'!F231-15)*'1.4 Øvrige forutsetninger'!$C$58,'1.2 Alternativ B'!F231*'1.4 Øvrige forutsetninger'!$C$57)))),0)</f>
        <v>0</v>
      </c>
      <c r="F41" s="1">
        <f ca="1">IFERROR(IF('1.2 Alternativ B'!G231&gt;120,15*'1.4 Øvrige forutsetninger'!$C$57+15*'1.4 Øvrige forutsetninger'!$C$58+30*'1.4 Øvrige forutsetninger'!$C$59+60*'1.4 Øvrige forutsetninger'!$C$60+MAXA(0,'1.2 Alternativ B'!G231-120)*'1.4 Øvrige forutsetninger'!$C$61,IF('1.2 Alternativ B'!G231&gt;60,15*'1.4 Øvrige forutsetninger'!$C$57+15*'1.4 Øvrige forutsetninger'!$C$58+30*'1.4 Øvrige forutsetninger'!$C$59+MAXA(0,'1.2 Alternativ B'!G231-60)*'1.4 Øvrige forutsetninger'!$C$60,IF('1.2 Alternativ B'!G231&gt;30,15*'1.4 Øvrige forutsetninger'!$C$57+15*'1.4 Øvrige forutsetninger'!$C$58+MAXA(0,'1.2 Alternativ B'!G231-30)*'1.4 Øvrige forutsetninger'!$C$59,IF('1.2 Alternativ B'!G231&gt;15,15*'1.4 Øvrige forutsetninger'!$C$57+MAXA(0,'1.2 Alternativ B'!G231-15)*'1.4 Øvrige forutsetninger'!$C$58,'1.2 Alternativ B'!G231*'1.4 Øvrige forutsetninger'!$C$57)))),0)</f>
        <v>0</v>
      </c>
      <c r="G41" s="1">
        <f ca="1">IFERROR(IF('1.2 Alternativ B'!H231&gt;120,15*'1.4 Øvrige forutsetninger'!$C$57+15*'1.4 Øvrige forutsetninger'!$C$58+30*'1.4 Øvrige forutsetninger'!$C$59+60*'1.4 Øvrige forutsetninger'!$C$60+MAXA(0,'1.2 Alternativ B'!H231-120)*'1.4 Øvrige forutsetninger'!$C$61,IF('1.2 Alternativ B'!H231&gt;60,15*'1.4 Øvrige forutsetninger'!$C$57+15*'1.4 Øvrige forutsetninger'!$C$58+30*'1.4 Øvrige forutsetninger'!$C$59+MAXA(0,'1.2 Alternativ B'!H231-60)*'1.4 Øvrige forutsetninger'!$C$60,IF('1.2 Alternativ B'!H231&gt;30,15*'1.4 Øvrige forutsetninger'!$C$57+15*'1.4 Øvrige forutsetninger'!$C$58+MAXA(0,'1.2 Alternativ B'!H231-30)*'1.4 Øvrige forutsetninger'!$C$59,IF('1.2 Alternativ B'!H231&gt;15,15*'1.4 Øvrige forutsetninger'!$C$57+MAXA(0,'1.2 Alternativ B'!H231-15)*'1.4 Øvrige forutsetninger'!$C$58,'1.2 Alternativ B'!H231*'1.4 Øvrige forutsetninger'!$C$57)))),0)</f>
        <v>0</v>
      </c>
      <c r="H41" s="1">
        <f ca="1">IFERROR(IF('1.2 Alternativ B'!I231&gt;120,15*'1.4 Øvrige forutsetninger'!$C$57+15*'1.4 Øvrige forutsetninger'!$C$58+30*'1.4 Øvrige forutsetninger'!$C$59+60*'1.4 Øvrige forutsetninger'!$C$60+MAXA(0,'1.2 Alternativ B'!I231-120)*'1.4 Øvrige forutsetninger'!$C$61,IF('1.2 Alternativ B'!I231&gt;60,15*'1.4 Øvrige forutsetninger'!$C$57+15*'1.4 Øvrige forutsetninger'!$C$58+30*'1.4 Øvrige forutsetninger'!$C$59+MAXA(0,'1.2 Alternativ B'!I231-60)*'1.4 Øvrige forutsetninger'!$C$60,IF('1.2 Alternativ B'!I231&gt;30,15*'1.4 Øvrige forutsetninger'!$C$57+15*'1.4 Øvrige forutsetninger'!$C$58+MAXA(0,'1.2 Alternativ B'!I231-30)*'1.4 Øvrige forutsetninger'!$C$59,IF('1.2 Alternativ B'!I231&gt;15,15*'1.4 Øvrige forutsetninger'!$C$57+MAXA(0,'1.2 Alternativ B'!I231-15)*'1.4 Øvrige forutsetninger'!$C$58,'1.2 Alternativ B'!I231*'1.4 Øvrige forutsetninger'!$C$57)))),0)</f>
        <v>0</v>
      </c>
      <c r="I41" s="1">
        <f ca="1">IFERROR(IF('1.2 Alternativ B'!J231&gt;120,15*'1.4 Øvrige forutsetninger'!$C$57+15*'1.4 Øvrige forutsetninger'!$C$58+30*'1.4 Øvrige forutsetninger'!$C$59+60*'1.4 Øvrige forutsetninger'!$C$60+MAXA(0,'1.2 Alternativ B'!J231-120)*'1.4 Øvrige forutsetninger'!$C$61,IF('1.2 Alternativ B'!J231&gt;60,15*'1.4 Øvrige forutsetninger'!$C$57+15*'1.4 Øvrige forutsetninger'!$C$58+30*'1.4 Øvrige forutsetninger'!$C$59+MAXA(0,'1.2 Alternativ B'!J231-60)*'1.4 Øvrige forutsetninger'!$C$60,IF('1.2 Alternativ B'!J231&gt;30,15*'1.4 Øvrige forutsetninger'!$C$57+15*'1.4 Øvrige forutsetninger'!$C$58+MAXA(0,'1.2 Alternativ B'!J231-30)*'1.4 Øvrige forutsetninger'!$C$59,IF('1.2 Alternativ B'!J231&gt;15,15*'1.4 Øvrige forutsetninger'!$C$57+MAXA(0,'1.2 Alternativ B'!J231-15)*'1.4 Øvrige forutsetninger'!$C$58,'1.2 Alternativ B'!J231*'1.4 Øvrige forutsetninger'!$C$57)))),0)</f>
        <v>0</v>
      </c>
      <c r="J41" s="1">
        <f ca="1">IFERROR(IF('1.2 Alternativ B'!K231&gt;120,15*'1.4 Øvrige forutsetninger'!$C$57+15*'1.4 Øvrige forutsetninger'!$C$58+30*'1.4 Øvrige forutsetninger'!$C$59+60*'1.4 Øvrige forutsetninger'!$C$60+MAXA(0,'1.2 Alternativ B'!K231-120)*'1.4 Øvrige forutsetninger'!$C$61,IF('1.2 Alternativ B'!K231&gt;60,15*'1.4 Øvrige forutsetninger'!$C$57+15*'1.4 Øvrige forutsetninger'!$C$58+30*'1.4 Øvrige forutsetninger'!$C$59+MAXA(0,'1.2 Alternativ B'!K231-60)*'1.4 Øvrige forutsetninger'!$C$60,IF('1.2 Alternativ B'!K231&gt;30,15*'1.4 Øvrige forutsetninger'!$C$57+15*'1.4 Øvrige forutsetninger'!$C$58+MAXA(0,'1.2 Alternativ B'!K231-30)*'1.4 Øvrige forutsetninger'!$C$59,IF('1.2 Alternativ B'!K231&gt;15,15*'1.4 Øvrige forutsetninger'!$C$57+MAXA(0,'1.2 Alternativ B'!K231-15)*'1.4 Øvrige forutsetninger'!$C$58,'1.2 Alternativ B'!K231*'1.4 Øvrige forutsetninger'!$C$57)))),0)</f>
        <v>0</v>
      </c>
      <c r="K41" s="1">
        <f ca="1">IFERROR(IF('1.2 Alternativ B'!L231&gt;120,15*'1.4 Øvrige forutsetninger'!$C$57+15*'1.4 Øvrige forutsetninger'!$C$58+30*'1.4 Øvrige forutsetninger'!$C$59+60*'1.4 Øvrige forutsetninger'!$C$60+MAXA(0,'1.2 Alternativ B'!L231-120)*'1.4 Øvrige forutsetninger'!$C$61,IF('1.2 Alternativ B'!L231&gt;60,15*'1.4 Øvrige forutsetninger'!$C$57+15*'1.4 Øvrige forutsetninger'!$C$58+30*'1.4 Øvrige forutsetninger'!$C$59+MAXA(0,'1.2 Alternativ B'!L231-60)*'1.4 Øvrige forutsetninger'!$C$60,IF('1.2 Alternativ B'!L231&gt;30,15*'1.4 Øvrige forutsetninger'!$C$57+15*'1.4 Øvrige forutsetninger'!$C$58+MAXA(0,'1.2 Alternativ B'!L231-30)*'1.4 Øvrige forutsetninger'!$C$59,IF('1.2 Alternativ B'!L231&gt;15,15*'1.4 Øvrige forutsetninger'!$C$57+MAXA(0,'1.2 Alternativ B'!L231-15)*'1.4 Øvrige forutsetninger'!$C$58,'1.2 Alternativ B'!L231*'1.4 Øvrige forutsetninger'!$C$57)))),0)</f>
        <v>0</v>
      </c>
      <c r="L41" s="1">
        <f ca="1">IFERROR(IF('1.2 Alternativ B'!M231&gt;120,15*'1.4 Øvrige forutsetninger'!$C$57+15*'1.4 Øvrige forutsetninger'!$C$58+30*'1.4 Øvrige forutsetninger'!$C$59+60*'1.4 Øvrige forutsetninger'!$C$60+MAXA(0,'1.2 Alternativ B'!M231-120)*'1.4 Øvrige forutsetninger'!$C$61,IF('1.2 Alternativ B'!M231&gt;60,15*'1.4 Øvrige forutsetninger'!$C$57+15*'1.4 Øvrige forutsetninger'!$C$58+30*'1.4 Øvrige forutsetninger'!$C$59+MAXA(0,'1.2 Alternativ B'!M231-60)*'1.4 Øvrige forutsetninger'!$C$60,IF('1.2 Alternativ B'!M231&gt;30,15*'1.4 Øvrige forutsetninger'!$C$57+15*'1.4 Øvrige forutsetninger'!$C$58+MAXA(0,'1.2 Alternativ B'!M231-30)*'1.4 Øvrige forutsetninger'!$C$59,IF('1.2 Alternativ B'!M231&gt;15,15*'1.4 Øvrige forutsetninger'!$C$57+MAXA(0,'1.2 Alternativ B'!M231-15)*'1.4 Øvrige forutsetninger'!$C$58,'1.2 Alternativ B'!M231*'1.4 Øvrige forutsetninger'!$C$57)))),0)</f>
        <v>0</v>
      </c>
      <c r="M41" s="1">
        <f ca="1">IFERROR(IF('1.2 Alternativ B'!N231&gt;120,15*'1.4 Øvrige forutsetninger'!$C$57+15*'1.4 Øvrige forutsetninger'!$C$58+30*'1.4 Øvrige forutsetninger'!$C$59+60*'1.4 Øvrige forutsetninger'!$C$60+MAXA(0,'1.2 Alternativ B'!N231-120)*'1.4 Øvrige forutsetninger'!$C$61,IF('1.2 Alternativ B'!N231&gt;60,15*'1.4 Øvrige forutsetninger'!$C$57+15*'1.4 Øvrige forutsetninger'!$C$58+30*'1.4 Øvrige forutsetninger'!$C$59+MAXA(0,'1.2 Alternativ B'!N231-60)*'1.4 Øvrige forutsetninger'!$C$60,IF('1.2 Alternativ B'!N231&gt;30,15*'1.4 Øvrige forutsetninger'!$C$57+15*'1.4 Øvrige forutsetninger'!$C$58+MAXA(0,'1.2 Alternativ B'!N231-30)*'1.4 Øvrige forutsetninger'!$C$59,IF('1.2 Alternativ B'!N231&gt;15,15*'1.4 Øvrige forutsetninger'!$C$57+MAXA(0,'1.2 Alternativ B'!N231-15)*'1.4 Øvrige forutsetninger'!$C$58,'1.2 Alternativ B'!N231*'1.4 Øvrige forutsetninger'!$C$57)))),0)</f>
        <v>0</v>
      </c>
      <c r="N41" s="1">
        <f ca="1">IFERROR(IF('1.2 Alternativ B'!O231&gt;120,15*'1.4 Øvrige forutsetninger'!$C$57+15*'1.4 Øvrige forutsetninger'!$C$58+30*'1.4 Øvrige forutsetninger'!$C$59+60*'1.4 Øvrige forutsetninger'!$C$60+MAXA(0,'1.2 Alternativ B'!O231-120)*'1.4 Øvrige forutsetninger'!$C$61,IF('1.2 Alternativ B'!O231&gt;60,15*'1.4 Øvrige forutsetninger'!$C$57+15*'1.4 Øvrige forutsetninger'!$C$58+30*'1.4 Øvrige forutsetninger'!$C$59+MAXA(0,'1.2 Alternativ B'!O231-60)*'1.4 Øvrige forutsetninger'!$C$60,IF('1.2 Alternativ B'!O231&gt;30,15*'1.4 Øvrige forutsetninger'!$C$57+15*'1.4 Øvrige forutsetninger'!$C$58+MAXA(0,'1.2 Alternativ B'!O231-30)*'1.4 Øvrige forutsetninger'!$C$59,IF('1.2 Alternativ B'!O231&gt;15,15*'1.4 Øvrige forutsetninger'!$C$57+MAXA(0,'1.2 Alternativ B'!O231-15)*'1.4 Øvrige forutsetninger'!$C$58,'1.2 Alternativ B'!O231*'1.4 Øvrige forutsetninger'!$C$57)))),0)</f>
        <v>0</v>
      </c>
      <c r="O41" s="1">
        <f ca="1">IFERROR(IF('1.2 Alternativ B'!P231&gt;120,15*'1.4 Øvrige forutsetninger'!$C$57+15*'1.4 Øvrige forutsetninger'!$C$58+30*'1.4 Øvrige forutsetninger'!$C$59+60*'1.4 Øvrige forutsetninger'!$C$60+MAXA(0,'1.2 Alternativ B'!P231-120)*'1.4 Øvrige forutsetninger'!$C$61,IF('1.2 Alternativ B'!P231&gt;60,15*'1.4 Øvrige forutsetninger'!$C$57+15*'1.4 Øvrige forutsetninger'!$C$58+30*'1.4 Øvrige forutsetninger'!$C$59+MAXA(0,'1.2 Alternativ B'!P231-60)*'1.4 Øvrige forutsetninger'!$C$60,IF('1.2 Alternativ B'!P231&gt;30,15*'1.4 Øvrige forutsetninger'!$C$57+15*'1.4 Øvrige forutsetninger'!$C$58+MAXA(0,'1.2 Alternativ B'!P231-30)*'1.4 Øvrige forutsetninger'!$C$59,IF('1.2 Alternativ B'!P231&gt;15,15*'1.4 Øvrige forutsetninger'!$C$57+MAXA(0,'1.2 Alternativ B'!P231-15)*'1.4 Øvrige forutsetninger'!$C$58,'1.2 Alternativ B'!P231*'1.4 Øvrige forutsetninger'!$C$57)))),0)</f>
        <v>0</v>
      </c>
      <c r="P41" s="1">
        <f ca="1">IFERROR(IF('1.2 Alternativ B'!Q231&gt;120,15*'1.4 Øvrige forutsetninger'!$C$57+15*'1.4 Øvrige forutsetninger'!$C$58+30*'1.4 Øvrige forutsetninger'!$C$59+60*'1.4 Øvrige forutsetninger'!$C$60+MAXA(0,'1.2 Alternativ B'!Q231-120)*'1.4 Øvrige forutsetninger'!$C$61,IF('1.2 Alternativ B'!Q231&gt;60,15*'1.4 Øvrige forutsetninger'!$C$57+15*'1.4 Øvrige forutsetninger'!$C$58+30*'1.4 Øvrige forutsetninger'!$C$59+MAXA(0,'1.2 Alternativ B'!Q231-60)*'1.4 Øvrige forutsetninger'!$C$60,IF('1.2 Alternativ B'!Q231&gt;30,15*'1.4 Øvrige forutsetninger'!$C$57+15*'1.4 Øvrige forutsetninger'!$C$58+MAXA(0,'1.2 Alternativ B'!Q231-30)*'1.4 Øvrige forutsetninger'!$C$59,IF('1.2 Alternativ B'!Q231&gt;15,15*'1.4 Øvrige forutsetninger'!$C$57+MAXA(0,'1.2 Alternativ B'!Q231-15)*'1.4 Øvrige forutsetninger'!$C$58,'1.2 Alternativ B'!Q231*'1.4 Øvrige forutsetninger'!$C$57)))),0)</f>
        <v>0</v>
      </c>
      <c r="Q41" s="1">
        <f ca="1">IFERROR(IF('1.2 Alternativ B'!R231&gt;120,15*'1.4 Øvrige forutsetninger'!$C$57+15*'1.4 Øvrige forutsetninger'!$C$58+30*'1.4 Øvrige forutsetninger'!$C$59+60*'1.4 Øvrige forutsetninger'!$C$60+MAXA(0,'1.2 Alternativ B'!R231-120)*'1.4 Øvrige forutsetninger'!$C$61,IF('1.2 Alternativ B'!R231&gt;60,15*'1.4 Øvrige forutsetninger'!$C$57+15*'1.4 Øvrige forutsetninger'!$C$58+30*'1.4 Øvrige forutsetninger'!$C$59+MAXA(0,'1.2 Alternativ B'!R231-60)*'1.4 Øvrige forutsetninger'!$C$60,IF('1.2 Alternativ B'!R231&gt;30,15*'1.4 Øvrige forutsetninger'!$C$57+15*'1.4 Øvrige forutsetninger'!$C$58+MAXA(0,'1.2 Alternativ B'!R231-30)*'1.4 Øvrige forutsetninger'!$C$59,IF('1.2 Alternativ B'!R231&gt;15,15*'1.4 Øvrige forutsetninger'!$C$57+MAXA(0,'1.2 Alternativ B'!R231-15)*'1.4 Øvrige forutsetninger'!$C$58,'1.2 Alternativ B'!R231*'1.4 Øvrige forutsetninger'!$C$57)))),0)</f>
        <v>0</v>
      </c>
      <c r="R41" s="1">
        <f ca="1">IFERROR(IF('1.2 Alternativ B'!S231&gt;120,15*'1.4 Øvrige forutsetninger'!$C$57+15*'1.4 Øvrige forutsetninger'!$C$58+30*'1.4 Øvrige forutsetninger'!$C$59+60*'1.4 Øvrige forutsetninger'!$C$60+MAXA(0,'1.2 Alternativ B'!S231-120)*'1.4 Øvrige forutsetninger'!$C$61,IF('1.2 Alternativ B'!S231&gt;60,15*'1.4 Øvrige forutsetninger'!$C$57+15*'1.4 Øvrige forutsetninger'!$C$58+30*'1.4 Øvrige forutsetninger'!$C$59+MAXA(0,'1.2 Alternativ B'!S231-60)*'1.4 Øvrige forutsetninger'!$C$60,IF('1.2 Alternativ B'!S231&gt;30,15*'1.4 Øvrige forutsetninger'!$C$57+15*'1.4 Øvrige forutsetninger'!$C$58+MAXA(0,'1.2 Alternativ B'!S231-30)*'1.4 Øvrige forutsetninger'!$C$59,IF('1.2 Alternativ B'!S231&gt;15,15*'1.4 Øvrige forutsetninger'!$C$57+MAXA(0,'1.2 Alternativ B'!S231-15)*'1.4 Øvrige forutsetninger'!$C$58,'1.2 Alternativ B'!S231*'1.4 Øvrige forutsetninger'!$C$57)))),0)</f>
        <v>0</v>
      </c>
      <c r="S41" s="1">
        <f ca="1">IFERROR(IF('1.2 Alternativ B'!T231&gt;120,15*'1.4 Øvrige forutsetninger'!$C$57+15*'1.4 Øvrige forutsetninger'!$C$58+30*'1.4 Øvrige forutsetninger'!$C$59+60*'1.4 Øvrige forutsetninger'!$C$60+MAXA(0,'1.2 Alternativ B'!T231-120)*'1.4 Øvrige forutsetninger'!$C$61,IF('1.2 Alternativ B'!T231&gt;60,15*'1.4 Øvrige forutsetninger'!$C$57+15*'1.4 Øvrige forutsetninger'!$C$58+30*'1.4 Øvrige forutsetninger'!$C$59+MAXA(0,'1.2 Alternativ B'!T231-60)*'1.4 Øvrige forutsetninger'!$C$60,IF('1.2 Alternativ B'!T231&gt;30,15*'1.4 Øvrige forutsetninger'!$C$57+15*'1.4 Øvrige forutsetninger'!$C$58+MAXA(0,'1.2 Alternativ B'!T231-30)*'1.4 Øvrige forutsetninger'!$C$59,IF('1.2 Alternativ B'!T231&gt;15,15*'1.4 Øvrige forutsetninger'!$C$57+MAXA(0,'1.2 Alternativ B'!T231-15)*'1.4 Øvrige forutsetninger'!$C$58,'1.2 Alternativ B'!T231*'1.4 Øvrige forutsetninger'!$C$57)))),0)</f>
        <v>0</v>
      </c>
      <c r="T41" s="1">
        <f ca="1">IFERROR(IF('1.2 Alternativ B'!U231&gt;120,15*'1.4 Øvrige forutsetninger'!$C$57+15*'1.4 Øvrige forutsetninger'!$C$58+30*'1.4 Øvrige forutsetninger'!$C$59+60*'1.4 Øvrige forutsetninger'!$C$60+MAXA(0,'1.2 Alternativ B'!U231-120)*'1.4 Øvrige forutsetninger'!$C$61,IF('1.2 Alternativ B'!U231&gt;60,15*'1.4 Øvrige forutsetninger'!$C$57+15*'1.4 Øvrige forutsetninger'!$C$58+30*'1.4 Øvrige forutsetninger'!$C$59+MAXA(0,'1.2 Alternativ B'!U231-60)*'1.4 Øvrige forutsetninger'!$C$60,IF('1.2 Alternativ B'!U231&gt;30,15*'1.4 Øvrige forutsetninger'!$C$57+15*'1.4 Øvrige forutsetninger'!$C$58+MAXA(0,'1.2 Alternativ B'!U231-30)*'1.4 Øvrige forutsetninger'!$C$59,IF('1.2 Alternativ B'!U231&gt;15,15*'1.4 Øvrige forutsetninger'!$C$57+MAXA(0,'1.2 Alternativ B'!U231-15)*'1.4 Øvrige forutsetninger'!$C$58,'1.2 Alternativ B'!U231*'1.4 Øvrige forutsetninger'!$C$57)))),0)</f>
        <v>0</v>
      </c>
      <c r="U41" s="1">
        <f ca="1">IFERROR(IF('1.2 Alternativ B'!V231&gt;120,15*'1.4 Øvrige forutsetninger'!$C$57+15*'1.4 Øvrige forutsetninger'!$C$58+30*'1.4 Øvrige forutsetninger'!$C$59+60*'1.4 Øvrige forutsetninger'!$C$60+MAXA(0,'1.2 Alternativ B'!V231-120)*'1.4 Øvrige forutsetninger'!$C$61,IF('1.2 Alternativ B'!V231&gt;60,15*'1.4 Øvrige forutsetninger'!$C$57+15*'1.4 Øvrige forutsetninger'!$C$58+30*'1.4 Øvrige forutsetninger'!$C$59+MAXA(0,'1.2 Alternativ B'!V231-60)*'1.4 Øvrige forutsetninger'!$C$60,IF('1.2 Alternativ B'!V231&gt;30,15*'1.4 Øvrige forutsetninger'!$C$57+15*'1.4 Øvrige forutsetninger'!$C$58+MAXA(0,'1.2 Alternativ B'!V231-30)*'1.4 Øvrige forutsetninger'!$C$59,IF('1.2 Alternativ B'!V231&gt;15,15*'1.4 Øvrige forutsetninger'!$C$57+MAXA(0,'1.2 Alternativ B'!V231-15)*'1.4 Øvrige forutsetninger'!$C$58,'1.2 Alternativ B'!V231*'1.4 Øvrige forutsetninger'!$C$57)))),0)</f>
        <v>0</v>
      </c>
      <c r="V41" s="1">
        <f ca="1">IFERROR(IF('1.2 Alternativ B'!W231&gt;120,15*'1.4 Øvrige forutsetninger'!$C$57+15*'1.4 Øvrige forutsetninger'!$C$58+30*'1.4 Øvrige forutsetninger'!$C$59+60*'1.4 Øvrige forutsetninger'!$C$60+MAXA(0,'1.2 Alternativ B'!W231-120)*'1.4 Øvrige forutsetninger'!$C$61,IF('1.2 Alternativ B'!W231&gt;60,15*'1.4 Øvrige forutsetninger'!$C$57+15*'1.4 Øvrige forutsetninger'!$C$58+30*'1.4 Øvrige forutsetninger'!$C$59+MAXA(0,'1.2 Alternativ B'!W231-60)*'1.4 Øvrige forutsetninger'!$C$60,IF('1.2 Alternativ B'!W231&gt;30,15*'1.4 Øvrige forutsetninger'!$C$57+15*'1.4 Øvrige forutsetninger'!$C$58+MAXA(0,'1.2 Alternativ B'!W231-30)*'1.4 Øvrige forutsetninger'!$C$59,IF('1.2 Alternativ B'!W231&gt;15,15*'1.4 Øvrige forutsetninger'!$C$57+MAXA(0,'1.2 Alternativ B'!W231-15)*'1.4 Øvrige forutsetninger'!$C$58,'1.2 Alternativ B'!W231*'1.4 Øvrige forutsetninger'!$C$57)))),0)</f>
        <v>0</v>
      </c>
      <c r="W41" s="1">
        <f ca="1">IFERROR(IF('1.2 Alternativ B'!X231&gt;120,15*'1.4 Øvrige forutsetninger'!$C$57+15*'1.4 Øvrige forutsetninger'!$C$58+30*'1.4 Øvrige forutsetninger'!$C$59+60*'1.4 Øvrige forutsetninger'!$C$60+MAXA(0,'1.2 Alternativ B'!X231-120)*'1.4 Øvrige forutsetninger'!$C$61,IF('1.2 Alternativ B'!X231&gt;60,15*'1.4 Øvrige forutsetninger'!$C$57+15*'1.4 Øvrige forutsetninger'!$C$58+30*'1.4 Øvrige forutsetninger'!$C$59+MAXA(0,'1.2 Alternativ B'!X231-60)*'1.4 Øvrige forutsetninger'!$C$60,IF('1.2 Alternativ B'!X231&gt;30,15*'1.4 Øvrige forutsetninger'!$C$57+15*'1.4 Øvrige forutsetninger'!$C$58+MAXA(0,'1.2 Alternativ B'!X231-30)*'1.4 Øvrige forutsetninger'!$C$59,IF('1.2 Alternativ B'!X231&gt;15,15*'1.4 Øvrige forutsetninger'!$C$57+MAXA(0,'1.2 Alternativ B'!X231-15)*'1.4 Øvrige forutsetninger'!$C$58,'1.2 Alternativ B'!X231*'1.4 Øvrige forutsetninger'!$C$57)))),0)</f>
        <v>0</v>
      </c>
      <c r="X41" s="1">
        <f ca="1">IFERROR(IF('1.2 Alternativ B'!Y231&gt;120,15*'1.4 Øvrige forutsetninger'!$C$57+15*'1.4 Øvrige forutsetninger'!$C$58+30*'1.4 Øvrige forutsetninger'!$C$59+60*'1.4 Øvrige forutsetninger'!$C$60+MAXA(0,'1.2 Alternativ B'!Y231-120)*'1.4 Øvrige forutsetninger'!$C$61,IF('1.2 Alternativ B'!Y231&gt;60,15*'1.4 Øvrige forutsetninger'!$C$57+15*'1.4 Øvrige forutsetninger'!$C$58+30*'1.4 Øvrige forutsetninger'!$C$59+MAXA(0,'1.2 Alternativ B'!Y231-60)*'1.4 Øvrige forutsetninger'!$C$60,IF('1.2 Alternativ B'!Y231&gt;30,15*'1.4 Øvrige forutsetninger'!$C$57+15*'1.4 Øvrige forutsetninger'!$C$58+MAXA(0,'1.2 Alternativ B'!Y231-30)*'1.4 Øvrige forutsetninger'!$C$59,IF('1.2 Alternativ B'!Y231&gt;15,15*'1.4 Øvrige forutsetninger'!$C$57+MAXA(0,'1.2 Alternativ B'!Y231-15)*'1.4 Øvrige forutsetninger'!$C$58,'1.2 Alternativ B'!Y231*'1.4 Øvrige forutsetninger'!$C$57)))),0)</f>
        <v>0</v>
      </c>
      <c r="Y41" s="1">
        <f ca="1">IFERROR(IF('1.2 Alternativ B'!Z231&gt;120,15*'1.4 Øvrige forutsetninger'!$C$57+15*'1.4 Øvrige forutsetninger'!$C$58+30*'1.4 Øvrige forutsetninger'!$C$59+60*'1.4 Øvrige forutsetninger'!$C$60+MAXA(0,'1.2 Alternativ B'!Z231-120)*'1.4 Øvrige forutsetninger'!$C$61,IF('1.2 Alternativ B'!Z231&gt;60,15*'1.4 Øvrige forutsetninger'!$C$57+15*'1.4 Øvrige forutsetninger'!$C$58+30*'1.4 Øvrige forutsetninger'!$C$59+MAXA(0,'1.2 Alternativ B'!Z231-60)*'1.4 Øvrige forutsetninger'!$C$60,IF('1.2 Alternativ B'!Z231&gt;30,15*'1.4 Øvrige forutsetninger'!$C$57+15*'1.4 Øvrige forutsetninger'!$C$58+MAXA(0,'1.2 Alternativ B'!Z231-30)*'1.4 Øvrige forutsetninger'!$C$59,IF('1.2 Alternativ B'!Z231&gt;15,15*'1.4 Øvrige forutsetninger'!$C$57+MAXA(0,'1.2 Alternativ B'!Z231-15)*'1.4 Øvrige forutsetninger'!$C$58,'1.2 Alternativ B'!Z231*'1.4 Øvrige forutsetninger'!$C$57)))),0)</f>
        <v>0</v>
      </c>
      <c r="Z41" s="1">
        <f ca="1">IFERROR(IF('1.2 Alternativ B'!AA231&gt;120,15*'1.4 Øvrige forutsetninger'!$C$57+15*'1.4 Øvrige forutsetninger'!$C$58+30*'1.4 Øvrige forutsetninger'!$C$59+60*'1.4 Øvrige forutsetninger'!$C$60+MAXA(0,'1.2 Alternativ B'!AA231-120)*'1.4 Øvrige forutsetninger'!$C$61,IF('1.2 Alternativ B'!AA231&gt;60,15*'1.4 Øvrige forutsetninger'!$C$57+15*'1.4 Øvrige forutsetninger'!$C$58+30*'1.4 Øvrige forutsetninger'!$C$59+MAXA(0,'1.2 Alternativ B'!AA231-60)*'1.4 Øvrige forutsetninger'!$C$60,IF('1.2 Alternativ B'!AA231&gt;30,15*'1.4 Øvrige forutsetninger'!$C$57+15*'1.4 Øvrige forutsetninger'!$C$58+MAXA(0,'1.2 Alternativ B'!AA231-30)*'1.4 Øvrige forutsetninger'!$C$59,IF('1.2 Alternativ B'!AA231&gt;15,15*'1.4 Øvrige forutsetninger'!$C$57+MAXA(0,'1.2 Alternativ B'!AA231-15)*'1.4 Øvrige forutsetninger'!$C$58,'1.2 Alternativ B'!AA231*'1.4 Øvrige forutsetninger'!$C$57)))),0)</f>
        <v>0</v>
      </c>
      <c r="AA41" s="1">
        <f ca="1">IFERROR(IF('1.2 Alternativ B'!AB231&gt;120,15*'1.4 Øvrige forutsetninger'!$C$57+15*'1.4 Øvrige forutsetninger'!$C$58+30*'1.4 Øvrige forutsetninger'!$C$59+60*'1.4 Øvrige forutsetninger'!$C$60+MAXA(0,'1.2 Alternativ B'!AB231-120)*'1.4 Øvrige forutsetninger'!$C$61,IF('1.2 Alternativ B'!AB231&gt;60,15*'1.4 Øvrige forutsetninger'!$C$57+15*'1.4 Øvrige forutsetninger'!$C$58+30*'1.4 Øvrige forutsetninger'!$C$59+MAXA(0,'1.2 Alternativ B'!AB231-60)*'1.4 Øvrige forutsetninger'!$C$60,IF('1.2 Alternativ B'!AB231&gt;30,15*'1.4 Øvrige forutsetninger'!$C$57+15*'1.4 Øvrige forutsetninger'!$C$58+MAXA(0,'1.2 Alternativ B'!AB231-30)*'1.4 Øvrige forutsetninger'!$C$59,IF('1.2 Alternativ B'!AB231&gt;15,15*'1.4 Øvrige forutsetninger'!$C$57+MAXA(0,'1.2 Alternativ B'!AB231-15)*'1.4 Øvrige forutsetninger'!$C$58,'1.2 Alternativ B'!AB231*'1.4 Øvrige forutsetninger'!$C$57)))),0)</f>
        <v>0</v>
      </c>
      <c r="AB41" s="1">
        <f ca="1">IFERROR(IF('1.2 Alternativ B'!AC231&gt;120,15*'1.4 Øvrige forutsetninger'!$C$57+15*'1.4 Øvrige forutsetninger'!$C$58+30*'1.4 Øvrige forutsetninger'!$C$59+60*'1.4 Øvrige forutsetninger'!$C$60+MAXA(0,'1.2 Alternativ B'!AC231-120)*'1.4 Øvrige forutsetninger'!$C$61,IF('1.2 Alternativ B'!AC231&gt;60,15*'1.4 Øvrige forutsetninger'!$C$57+15*'1.4 Øvrige forutsetninger'!$C$58+30*'1.4 Øvrige forutsetninger'!$C$59+MAXA(0,'1.2 Alternativ B'!AC231-60)*'1.4 Øvrige forutsetninger'!$C$60,IF('1.2 Alternativ B'!AC231&gt;30,15*'1.4 Øvrige forutsetninger'!$C$57+15*'1.4 Øvrige forutsetninger'!$C$58+MAXA(0,'1.2 Alternativ B'!AC231-30)*'1.4 Øvrige forutsetninger'!$C$59,IF('1.2 Alternativ B'!AC231&gt;15,15*'1.4 Øvrige forutsetninger'!$C$57+MAXA(0,'1.2 Alternativ B'!AC231-15)*'1.4 Øvrige forutsetninger'!$C$58,'1.2 Alternativ B'!AC231*'1.4 Øvrige forutsetninger'!$C$57)))),0)</f>
        <v>0</v>
      </c>
      <c r="AC41" s="1">
        <f ca="1">IFERROR(IF('1.2 Alternativ B'!AD231&gt;120,15*'1.4 Øvrige forutsetninger'!$C$57+15*'1.4 Øvrige forutsetninger'!$C$58+30*'1.4 Øvrige forutsetninger'!$C$59+60*'1.4 Øvrige forutsetninger'!$C$60+MAXA(0,'1.2 Alternativ B'!AD231-120)*'1.4 Øvrige forutsetninger'!$C$61,IF('1.2 Alternativ B'!AD231&gt;60,15*'1.4 Øvrige forutsetninger'!$C$57+15*'1.4 Øvrige forutsetninger'!$C$58+30*'1.4 Øvrige forutsetninger'!$C$59+MAXA(0,'1.2 Alternativ B'!AD231-60)*'1.4 Øvrige forutsetninger'!$C$60,IF('1.2 Alternativ B'!AD231&gt;30,15*'1.4 Øvrige forutsetninger'!$C$57+15*'1.4 Øvrige forutsetninger'!$C$58+MAXA(0,'1.2 Alternativ B'!AD231-30)*'1.4 Øvrige forutsetninger'!$C$59,IF('1.2 Alternativ B'!AD231&gt;15,15*'1.4 Øvrige forutsetninger'!$C$57+MAXA(0,'1.2 Alternativ B'!AD231-15)*'1.4 Øvrige forutsetninger'!$C$58,'1.2 Alternativ B'!AD231*'1.4 Øvrige forutsetninger'!$C$57)))),0)</f>
        <v>0</v>
      </c>
      <c r="AD41" s="1">
        <f ca="1">IFERROR(IF('1.2 Alternativ B'!AE231&gt;120,15*'1.4 Øvrige forutsetninger'!$C$57+15*'1.4 Øvrige forutsetninger'!$C$58+30*'1.4 Øvrige forutsetninger'!$C$59+60*'1.4 Øvrige forutsetninger'!$C$60+MAXA(0,'1.2 Alternativ B'!AE231-120)*'1.4 Øvrige forutsetninger'!$C$61,IF('1.2 Alternativ B'!AE231&gt;60,15*'1.4 Øvrige forutsetninger'!$C$57+15*'1.4 Øvrige forutsetninger'!$C$58+30*'1.4 Øvrige forutsetninger'!$C$59+MAXA(0,'1.2 Alternativ B'!AE231-60)*'1.4 Øvrige forutsetninger'!$C$60,IF('1.2 Alternativ B'!AE231&gt;30,15*'1.4 Øvrige forutsetninger'!$C$57+15*'1.4 Øvrige forutsetninger'!$C$58+MAXA(0,'1.2 Alternativ B'!AE231-30)*'1.4 Øvrige forutsetninger'!$C$59,IF('1.2 Alternativ B'!AE231&gt;15,15*'1.4 Øvrige forutsetninger'!$C$57+MAXA(0,'1.2 Alternativ B'!AE231-15)*'1.4 Øvrige forutsetninger'!$C$58,'1.2 Alternativ B'!AE231*'1.4 Øvrige forutsetninger'!$C$57)))),0)</f>
        <v>0</v>
      </c>
      <c r="AE41" s="1">
        <f ca="1">IFERROR(IF('1.2 Alternativ B'!AF231&gt;120,15*'1.4 Øvrige forutsetninger'!$C$57+15*'1.4 Øvrige forutsetninger'!$C$58+30*'1.4 Øvrige forutsetninger'!$C$59+60*'1.4 Øvrige forutsetninger'!$C$60+MAXA(0,'1.2 Alternativ B'!AF231-120)*'1.4 Øvrige forutsetninger'!$C$61,IF('1.2 Alternativ B'!AF231&gt;60,15*'1.4 Øvrige forutsetninger'!$C$57+15*'1.4 Øvrige forutsetninger'!$C$58+30*'1.4 Øvrige forutsetninger'!$C$59+MAXA(0,'1.2 Alternativ B'!AF231-60)*'1.4 Øvrige forutsetninger'!$C$60,IF('1.2 Alternativ B'!AF231&gt;30,15*'1.4 Øvrige forutsetninger'!$C$57+15*'1.4 Øvrige forutsetninger'!$C$58+MAXA(0,'1.2 Alternativ B'!AF231-30)*'1.4 Øvrige forutsetninger'!$C$59,IF('1.2 Alternativ B'!AF231&gt;15,15*'1.4 Øvrige forutsetninger'!$C$57+MAXA(0,'1.2 Alternativ B'!AF231-15)*'1.4 Øvrige forutsetninger'!$C$58,'1.2 Alternativ B'!AF231*'1.4 Øvrige forutsetninger'!$C$57)))),0)</f>
        <v>0</v>
      </c>
      <c r="AF41" s="1">
        <f ca="1">IFERROR(IF('1.2 Alternativ B'!AG231&gt;120,15*'1.4 Øvrige forutsetninger'!$C$57+15*'1.4 Øvrige forutsetninger'!$C$58+30*'1.4 Øvrige forutsetninger'!$C$59+60*'1.4 Øvrige forutsetninger'!$C$60+MAXA(0,'1.2 Alternativ B'!AG231-120)*'1.4 Øvrige forutsetninger'!$C$61,IF('1.2 Alternativ B'!AG231&gt;60,15*'1.4 Øvrige forutsetninger'!$C$57+15*'1.4 Øvrige forutsetninger'!$C$58+30*'1.4 Øvrige forutsetninger'!$C$59+MAXA(0,'1.2 Alternativ B'!AG231-60)*'1.4 Øvrige forutsetninger'!$C$60,IF('1.2 Alternativ B'!AG231&gt;30,15*'1.4 Øvrige forutsetninger'!$C$57+15*'1.4 Øvrige forutsetninger'!$C$58+MAXA(0,'1.2 Alternativ B'!AG231-30)*'1.4 Øvrige forutsetninger'!$C$59,IF('1.2 Alternativ B'!AG231&gt;15,15*'1.4 Øvrige forutsetninger'!$C$57+MAXA(0,'1.2 Alternativ B'!AG231-15)*'1.4 Øvrige forutsetninger'!$C$58,'1.2 Alternativ B'!AG231*'1.4 Øvrige forutsetninger'!$C$57)))),0)</f>
        <v>0</v>
      </c>
    </row>
    <row r="42" spans="2:32" x14ac:dyDescent="0.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2:32" x14ac:dyDescent="0.2">
      <c r="Z43"/>
      <c r="AA43"/>
      <c r="AB43"/>
      <c r="AC43"/>
      <c r="AD43"/>
      <c r="AE43"/>
      <c r="AF43"/>
    </row>
    <row r="44" spans="2:32" x14ac:dyDescent="0.2">
      <c r="B44" s="46" t="s">
        <v>464</v>
      </c>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row>
    <row r="45" spans="2:32" x14ac:dyDescent="0.2">
      <c r="B45" s="1"/>
      <c r="C45" s="1" t="str">
        <f>IF('1.2 Alternativ B'!E19&gt;0,'1.2 Alternativ B'!E19,"")</f>
        <v/>
      </c>
      <c r="D45" s="1" t="str">
        <f>IF('1.2 Alternativ B'!F19&gt;0,'1.2 Alternativ B'!F19,"")</f>
        <v/>
      </c>
      <c r="E45" s="1" t="str">
        <f>IF('1.2 Alternativ B'!G19&gt;0,'1.2 Alternativ B'!G19,"")</f>
        <v/>
      </c>
      <c r="F45" s="1" t="str">
        <f>IF('1.2 Alternativ B'!H19&gt;0,'1.2 Alternativ B'!H19,"")</f>
        <v/>
      </c>
      <c r="G45" s="1" t="str">
        <f>IF('1.2 Alternativ B'!I19&gt;0,'1.2 Alternativ B'!I19,"")</f>
        <v/>
      </c>
      <c r="H45" s="1" t="str">
        <f>IF('1.2 Alternativ B'!J19&gt;0,'1.2 Alternativ B'!J19,"")</f>
        <v/>
      </c>
      <c r="I45" s="1" t="str">
        <f>IF('1.2 Alternativ B'!K19&gt;0,'1.2 Alternativ B'!K19,"")</f>
        <v/>
      </c>
      <c r="J45" s="1" t="str">
        <f>IF('1.2 Alternativ B'!L19&gt;0,'1.2 Alternativ B'!L19,"")</f>
        <v/>
      </c>
      <c r="K45" s="1" t="str">
        <f>IF('1.2 Alternativ B'!M19&gt;0,'1.2 Alternativ B'!M19,"")</f>
        <v/>
      </c>
      <c r="L45" s="1" t="str">
        <f>IF('1.2 Alternativ B'!N19&gt;0,'1.2 Alternativ B'!N19,"")</f>
        <v/>
      </c>
      <c r="M45" s="1" t="str">
        <f>IF('1.2 Alternativ B'!O19&gt;0,'1.2 Alternativ B'!O19,"")</f>
        <v/>
      </c>
      <c r="N45" s="1" t="str">
        <f>IF('1.2 Alternativ B'!P19&gt;0,'1.2 Alternativ B'!P19,"")</f>
        <v/>
      </c>
      <c r="O45" s="1" t="str">
        <f>IF('1.2 Alternativ B'!Q19&gt;0,'1.2 Alternativ B'!Q19,"")</f>
        <v/>
      </c>
      <c r="P45" s="1" t="str">
        <f>IF('1.2 Alternativ B'!R19&gt;0,'1.2 Alternativ B'!R19,"")</f>
        <v/>
      </c>
      <c r="Q45" s="1" t="str">
        <f>IF('1.2 Alternativ B'!S19&gt;0,'1.2 Alternativ B'!S19,"")</f>
        <v/>
      </c>
      <c r="R45" s="1" t="str">
        <f>IF('1.2 Alternativ B'!T19&gt;0,'1.2 Alternativ B'!T19,"")</f>
        <v/>
      </c>
      <c r="S45" s="1" t="str">
        <f>IF('1.2 Alternativ B'!U19&gt;0,'1.2 Alternativ B'!U19,"")</f>
        <v/>
      </c>
      <c r="T45" s="1" t="str">
        <f>IF('1.2 Alternativ B'!V19&gt;0,'1.2 Alternativ B'!V19,"")</f>
        <v/>
      </c>
      <c r="U45" s="1" t="str">
        <f>IF('1.2 Alternativ B'!W19&gt;0,'1.2 Alternativ B'!W19,"")</f>
        <v/>
      </c>
      <c r="V45" s="1" t="str">
        <f>IF('1.2 Alternativ B'!X19&gt;0,'1.2 Alternativ B'!X19,"")</f>
        <v/>
      </c>
      <c r="W45" s="1" t="str">
        <f>IF('1.2 Alternativ B'!Y19&gt;0,'1.2 Alternativ B'!Y19,"")</f>
        <v/>
      </c>
      <c r="X45" s="1" t="str">
        <f>IF('1.2 Alternativ B'!Z19&gt;0,'1.2 Alternativ B'!Z19,"")</f>
        <v/>
      </c>
      <c r="Y45" s="1" t="str">
        <f>IF('1.2 Alternativ B'!AA19&gt;0,'1.2 Alternativ B'!AA19,"")</f>
        <v/>
      </c>
      <c r="Z45" s="1" t="str">
        <f>IF('1.2 Alternativ B'!AB19&gt;0,'1.2 Alternativ B'!AB19,"")</f>
        <v/>
      </c>
      <c r="AA45" s="1" t="str">
        <f>IF('1.2 Alternativ B'!AC19&gt;0,'1.2 Alternativ B'!AC19,"")</f>
        <v/>
      </c>
      <c r="AB45" s="1" t="str">
        <f>IF('1.2 Alternativ B'!AD19&gt;0,'1.2 Alternativ B'!AD19,"")</f>
        <v/>
      </c>
      <c r="AC45" s="1" t="str">
        <f>IF('1.2 Alternativ B'!AE19&gt;0,'1.2 Alternativ B'!AE19,"")</f>
        <v/>
      </c>
      <c r="AD45" s="1" t="str">
        <f>IF('1.2 Alternativ B'!AF19&gt;0,'1.2 Alternativ B'!AF19,"")</f>
        <v/>
      </c>
      <c r="AE45" s="1" t="str">
        <f>IF('1.2 Alternativ B'!AG19&gt;0,'1.2 Alternativ B'!AG19,"")</f>
        <v/>
      </c>
      <c r="AF45" s="1" t="str">
        <f>IF('1.2 Alternativ B'!AH19&gt;0,'1.2 Alternativ B'!AH19,"")</f>
        <v/>
      </c>
    </row>
    <row r="46" spans="2:32" x14ac:dyDescent="0.2">
      <c r="B46" s="1" t="str">
        <f ca="1">IF(OFFSET('1.2 Alternativ B'!$E$19,0,ROW()-ROW($B$46))&gt;0,OFFSET('1.2 Alternativ B'!$E$19,0,ROW()-ROW($B$46)),"")</f>
        <v/>
      </c>
      <c r="C46" s="1">
        <f ca="1">IFERROR(C216*'2.2 Skjult ventetid person B'!C12,0)</f>
        <v>0</v>
      </c>
      <c r="D46" s="1">
        <f ca="1">IFERROR(D216*'2.2 Skjult ventetid person B'!D12,0)</f>
        <v>0</v>
      </c>
      <c r="E46" s="1">
        <f ca="1">IFERROR(E216*'2.2 Skjult ventetid person B'!E12,0)</f>
        <v>0</v>
      </c>
      <c r="F46" s="1">
        <f ca="1">IFERROR(F216*'2.2 Skjult ventetid person B'!F12,0)</f>
        <v>0</v>
      </c>
      <c r="G46" s="1">
        <f ca="1">IFERROR(G216*'2.2 Skjult ventetid person B'!G12,0)</f>
        <v>0</v>
      </c>
      <c r="H46" s="1">
        <f ca="1">IFERROR(H216*'2.2 Skjult ventetid person B'!H12,0)</f>
        <v>0</v>
      </c>
      <c r="I46" s="1">
        <f ca="1">IFERROR(I216*'2.2 Skjult ventetid person B'!I12,0)</f>
        <v>0</v>
      </c>
      <c r="J46" s="1">
        <f ca="1">IFERROR(J216*'2.2 Skjult ventetid person B'!J12,0)</f>
        <v>0</v>
      </c>
      <c r="K46" s="1">
        <f ca="1">IFERROR(K216*'2.2 Skjult ventetid person B'!K12,0)</f>
        <v>0</v>
      </c>
      <c r="L46" s="1">
        <f ca="1">IFERROR(L216*'2.2 Skjult ventetid person B'!L12,0)</f>
        <v>0</v>
      </c>
      <c r="M46" s="1">
        <f ca="1">IFERROR(M216*'2.2 Skjult ventetid person B'!M12,0)</f>
        <v>0</v>
      </c>
      <c r="N46" s="1">
        <f ca="1">IFERROR(N216*'2.2 Skjult ventetid person B'!N12,0)</f>
        <v>0</v>
      </c>
      <c r="O46" s="1">
        <f ca="1">IFERROR(O216*'2.2 Skjult ventetid person B'!O12,0)</f>
        <v>0</v>
      </c>
      <c r="P46" s="1">
        <f ca="1">IFERROR(P216*'2.2 Skjult ventetid person B'!P12,0)</f>
        <v>0</v>
      </c>
      <c r="Q46" s="1">
        <f ca="1">IFERROR(Q216*'2.2 Skjult ventetid person B'!Q12,0)</f>
        <v>0</v>
      </c>
      <c r="R46" s="1">
        <f ca="1">IFERROR(R216*'2.2 Skjult ventetid person B'!R12,0)</f>
        <v>0</v>
      </c>
      <c r="S46" s="1">
        <f ca="1">IFERROR(S216*'2.2 Skjult ventetid person B'!S12,0)</f>
        <v>0</v>
      </c>
      <c r="T46" s="1">
        <f ca="1">IFERROR(T216*'2.2 Skjult ventetid person B'!T12,0)</f>
        <v>0</v>
      </c>
      <c r="U46" s="1">
        <f ca="1">IFERROR(U216*'2.2 Skjult ventetid person B'!U12,0)</f>
        <v>0</v>
      </c>
      <c r="V46" s="1">
        <f ca="1">IFERROR(V216*'2.2 Skjult ventetid person B'!V12,0)</f>
        <v>0</v>
      </c>
      <c r="W46" s="1">
        <f ca="1">IFERROR(W216*'2.2 Skjult ventetid person B'!W12,0)</f>
        <v>0</v>
      </c>
      <c r="X46" s="1">
        <f ca="1">IFERROR(X216*'2.2 Skjult ventetid person B'!X12,0)</f>
        <v>0</v>
      </c>
      <c r="Y46" s="1">
        <f ca="1">IFERROR(Y216*'2.2 Skjult ventetid person B'!Y12,0)</f>
        <v>0</v>
      </c>
      <c r="Z46" s="1">
        <f ca="1">IFERROR(Z216*'2.2 Skjult ventetid person B'!Z12,0)</f>
        <v>0</v>
      </c>
      <c r="AA46" s="1">
        <f ca="1">IFERROR(AA216*'2.2 Skjult ventetid person B'!AA12,0)</f>
        <v>0</v>
      </c>
      <c r="AB46" s="1">
        <f ca="1">IFERROR(AB216*'2.2 Skjult ventetid person B'!AB12,0)</f>
        <v>0</v>
      </c>
      <c r="AC46" s="1">
        <f ca="1">IFERROR(AC216*'2.2 Skjult ventetid person B'!AC12,0)</f>
        <v>0</v>
      </c>
      <c r="AD46" s="1">
        <f ca="1">IFERROR(AD216*'2.2 Skjult ventetid person B'!AD12,0)</f>
        <v>0</v>
      </c>
      <c r="AE46" s="1">
        <f ca="1">IFERROR(AE216*'2.2 Skjult ventetid person B'!AE12,0)</f>
        <v>0</v>
      </c>
      <c r="AF46" s="1">
        <f ca="1">IFERROR(AF216*'2.2 Skjult ventetid person B'!AF12,0)</f>
        <v>0</v>
      </c>
    </row>
    <row r="47" spans="2:32" x14ac:dyDescent="0.2">
      <c r="B47" s="1" t="str">
        <f ca="1">IF(OFFSET('1.2 Alternativ B'!$E$19,0,ROW()-ROW($B$46))&gt;0,OFFSET('1.2 Alternativ B'!$E$19,0,ROW()-ROW($B$46)),"")</f>
        <v/>
      </c>
      <c r="C47" s="1">
        <f ca="1">IFERROR(C217*'2.2 Skjult ventetid person B'!C13,0)</f>
        <v>0</v>
      </c>
      <c r="D47" s="1">
        <f ca="1">IFERROR(D217*'2.2 Skjult ventetid person B'!D13,0)</f>
        <v>0</v>
      </c>
      <c r="E47" s="1">
        <f ca="1">IFERROR(E217*'2.2 Skjult ventetid person B'!E13,0)</f>
        <v>0</v>
      </c>
      <c r="F47" s="1">
        <f ca="1">IFERROR(F217*'2.2 Skjult ventetid person B'!F13,0)</f>
        <v>0</v>
      </c>
      <c r="G47" s="1">
        <f ca="1">IFERROR(G217*'2.2 Skjult ventetid person B'!G13,0)</f>
        <v>0</v>
      </c>
      <c r="H47" s="1">
        <f ca="1">IFERROR(H217*'2.2 Skjult ventetid person B'!H13,0)</f>
        <v>0</v>
      </c>
      <c r="I47" s="1">
        <f ca="1">IFERROR(I217*'2.2 Skjult ventetid person B'!I13,0)</f>
        <v>0</v>
      </c>
      <c r="J47" s="1">
        <f ca="1">IFERROR(J217*'2.2 Skjult ventetid person B'!J13,0)</f>
        <v>0</v>
      </c>
      <c r="K47" s="1">
        <f ca="1">IFERROR(K217*'2.2 Skjult ventetid person B'!K13,0)</f>
        <v>0</v>
      </c>
      <c r="L47" s="1">
        <f ca="1">IFERROR(L217*'2.2 Skjult ventetid person B'!L13,0)</f>
        <v>0</v>
      </c>
      <c r="M47" s="1">
        <f ca="1">IFERROR(M217*'2.2 Skjult ventetid person B'!M13,0)</f>
        <v>0</v>
      </c>
      <c r="N47" s="1">
        <f ca="1">IFERROR(N217*'2.2 Skjult ventetid person B'!N13,0)</f>
        <v>0</v>
      </c>
      <c r="O47" s="1">
        <f ca="1">IFERROR(O217*'2.2 Skjult ventetid person B'!O13,0)</f>
        <v>0</v>
      </c>
      <c r="P47" s="1">
        <f ca="1">IFERROR(P217*'2.2 Skjult ventetid person B'!P13,0)</f>
        <v>0</v>
      </c>
      <c r="Q47" s="1">
        <f ca="1">IFERROR(Q217*'2.2 Skjult ventetid person B'!Q13,0)</f>
        <v>0</v>
      </c>
      <c r="R47" s="1">
        <f ca="1">IFERROR(R217*'2.2 Skjult ventetid person B'!R13,0)</f>
        <v>0</v>
      </c>
      <c r="S47" s="1">
        <f ca="1">IFERROR(S217*'2.2 Skjult ventetid person B'!S13,0)</f>
        <v>0</v>
      </c>
      <c r="T47" s="1">
        <f ca="1">IFERROR(T217*'2.2 Skjult ventetid person B'!T13,0)</f>
        <v>0</v>
      </c>
      <c r="U47" s="1">
        <f ca="1">IFERROR(U217*'2.2 Skjult ventetid person B'!U13,0)</f>
        <v>0</v>
      </c>
      <c r="V47" s="1">
        <f ca="1">IFERROR(V217*'2.2 Skjult ventetid person B'!V13,0)</f>
        <v>0</v>
      </c>
      <c r="W47" s="1">
        <f ca="1">IFERROR(W217*'2.2 Skjult ventetid person B'!W13,0)</f>
        <v>0</v>
      </c>
      <c r="X47" s="1">
        <f ca="1">IFERROR(X217*'2.2 Skjult ventetid person B'!X13,0)</f>
        <v>0</v>
      </c>
      <c r="Y47" s="1">
        <f ca="1">IFERROR(Y217*'2.2 Skjult ventetid person B'!Y13,0)</f>
        <v>0</v>
      </c>
      <c r="Z47" s="1">
        <f ca="1">IFERROR(Z217*'2.2 Skjult ventetid person B'!Z13,0)</f>
        <v>0</v>
      </c>
      <c r="AA47" s="1">
        <f ca="1">IFERROR(AA217*'2.2 Skjult ventetid person B'!AA13,0)</f>
        <v>0</v>
      </c>
      <c r="AB47" s="1">
        <f ca="1">IFERROR(AB217*'2.2 Skjult ventetid person B'!AB13,0)</f>
        <v>0</v>
      </c>
      <c r="AC47" s="1">
        <f ca="1">IFERROR(AC217*'2.2 Skjult ventetid person B'!AC13,0)</f>
        <v>0</v>
      </c>
      <c r="AD47" s="1">
        <f ca="1">IFERROR(AD217*'2.2 Skjult ventetid person B'!AD13,0)</f>
        <v>0</v>
      </c>
      <c r="AE47" s="1">
        <f ca="1">IFERROR(AE217*'2.2 Skjult ventetid person B'!AE13,0)</f>
        <v>0</v>
      </c>
      <c r="AF47" s="1">
        <f ca="1">IFERROR(AF217*'2.2 Skjult ventetid person B'!AF13,0)</f>
        <v>0</v>
      </c>
    </row>
    <row r="48" spans="2:32" x14ac:dyDescent="0.2">
      <c r="B48" s="1" t="str">
        <f ca="1">IF(OFFSET('1.2 Alternativ B'!$E$19,0,ROW()-ROW($B$46))&gt;0,OFFSET('1.2 Alternativ B'!$E$19,0,ROW()-ROW($B$46)),"")</f>
        <v/>
      </c>
      <c r="C48" s="1">
        <f ca="1">IFERROR(C218*'2.2 Skjult ventetid person B'!C14,0)</f>
        <v>0</v>
      </c>
      <c r="D48" s="1">
        <f ca="1">IFERROR(D218*'2.2 Skjult ventetid person B'!D14,0)</f>
        <v>0</v>
      </c>
      <c r="E48" s="1">
        <f ca="1">IFERROR(E218*'2.2 Skjult ventetid person B'!E14,0)</f>
        <v>0</v>
      </c>
      <c r="F48" s="1">
        <f ca="1">IFERROR(F218*'2.2 Skjult ventetid person B'!F14,0)</f>
        <v>0</v>
      </c>
      <c r="G48" s="1">
        <f ca="1">IFERROR(G218*'2.2 Skjult ventetid person B'!G14,0)</f>
        <v>0</v>
      </c>
      <c r="H48" s="1">
        <f ca="1">IFERROR(H218*'2.2 Skjult ventetid person B'!H14,0)</f>
        <v>0</v>
      </c>
      <c r="I48" s="1">
        <f ca="1">IFERROR(I218*'2.2 Skjult ventetid person B'!I14,0)</f>
        <v>0</v>
      </c>
      <c r="J48" s="1">
        <f ca="1">IFERROR(J218*'2.2 Skjult ventetid person B'!J14,0)</f>
        <v>0</v>
      </c>
      <c r="K48" s="1">
        <f ca="1">IFERROR(K218*'2.2 Skjult ventetid person B'!K14,0)</f>
        <v>0</v>
      </c>
      <c r="L48" s="1">
        <f ca="1">IFERROR(L218*'2.2 Skjult ventetid person B'!L14,0)</f>
        <v>0</v>
      </c>
      <c r="M48" s="1">
        <f ca="1">IFERROR(M218*'2.2 Skjult ventetid person B'!M14,0)</f>
        <v>0</v>
      </c>
      <c r="N48" s="1">
        <f ca="1">IFERROR(N218*'2.2 Skjult ventetid person B'!N14,0)</f>
        <v>0</v>
      </c>
      <c r="O48" s="1">
        <f ca="1">IFERROR(O218*'2.2 Skjult ventetid person B'!O14,0)</f>
        <v>0</v>
      </c>
      <c r="P48" s="1">
        <f ca="1">IFERROR(P218*'2.2 Skjult ventetid person B'!P14,0)</f>
        <v>0</v>
      </c>
      <c r="Q48" s="1">
        <f ca="1">IFERROR(Q218*'2.2 Skjult ventetid person B'!Q14,0)</f>
        <v>0</v>
      </c>
      <c r="R48" s="1">
        <f ca="1">IFERROR(R218*'2.2 Skjult ventetid person B'!R14,0)</f>
        <v>0</v>
      </c>
      <c r="S48" s="1">
        <f ca="1">IFERROR(S218*'2.2 Skjult ventetid person B'!S14,0)</f>
        <v>0</v>
      </c>
      <c r="T48" s="1">
        <f ca="1">IFERROR(T218*'2.2 Skjult ventetid person B'!T14,0)</f>
        <v>0</v>
      </c>
      <c r="U48" s="1">
        <f ca="1">IFERROR(U218*'2.2 Skjult ventetid person B'!U14,0)</f>
        <v>0</v>
      </c>
      <c r="V48" s="1">
        <f ca="1">IFERROR(V218*'2.2 Skjult ventetid person B'!V14,0)</f>
        <v>0</v>
      </c>
      <c r="W48" s="1">
        <f ca="1">IFERROR(W218*'2.2 Skjult ventetid person B'!W14,0)</f>
        <v>0</v>
      </c>
      <c r="X48" s="1">
        <f ca="1">IFERROR(X218*'2.2 Skjult ventetid person B'!X14,0)</f>
        <v>0</v>
      </c>
      <c r="Y48" s="1">
        <f ca="1">IFERROR(Y218*'2.2 Skjult ventetid person B'!Y14,0)</f>
        <v>0</v>
      </c>
      <c r="Z48" s="1">
        <f ca="1">IFERROR(Z218*'2.2 Skjult ventetid person B'!Z14,0)</f>
        <v>0</v>
      </c>
      <c r="AA48" s="1">
        <f ca="1">IFERROR(AA218*'2.2 Skjult ventetid person B'!AA14,0)</f>
        <v>0</v>
      </c>
      <c r="AB48" s="1">
        <f ca="1">IFERROR(AB218*'2.2 Skjult ventetid person B'!AB14,0)</f>
        <v>0</v>
      </c>
      <c r="AC48" s="1">
        <f ca="1">IFERROR(AC218*'2.2 Skjult ventetid person B'!AC14,0)</f>
        <v>0</v>
      </c>
      <c r="AD48" s="1">
        <f ca="1">IFERROR(AD218*'2.2 Skjult ventetid person B'!AD14,0)</f>
        <v>0</v>
      </c>
      <c r="AE48" s="1">
        <f ca="1">IFERROR(AE218*'2.2 Skjult ventetid person B'!AE14,0)</f>
        <v>0</v>
      </c>
      <c r="AF48" s="1">
        <f ca="1">IFERROR(AF218*'2.2 Skjult ventetid person B'!AF14,0)</f>
        <v>0</v>
      </c>
    </row>
    <row r="49" spans="2:32" x14ac:dyDescent="0.2">
      <c r="B49" s="1" t="str">
        <f ca="1">IF(OFFSET('1.2 Alternativ B'!$E$19,0,ROW()-ROW($B$46))&gt;0,OFFSET('1.2 Alternativ B'!$E$19,0,ROW()-ROW($B$46)),"")</f>
        <v/>
      </c>
      <c r="C49" s="1">
        <f ca="1">IFERROR(C219*'2.2 Skjult ventetid person B'!C15,0)</f>
        <v>0</v>
      </c>
      <c r="D49" s="1">
        <f ca="1">IFERROR(D219*'2.2 Skjult ventetid person B'!D15,0)</f>
        <v>0</v>
      </c>
      <c r="E49" s="1">
        <f ca="1">IFERROR(E219*'2.2 Skjult ventetid person B'!E15,0)</f>
        <v>0</v>
      </c>
      <c r="F49" s="1">
        <f ca="1">IFERROR(F219*'2.2 Skjult ventetid person B'!F15,0)</f>
        <v>0</v>
      </c>
      <c r="G49" s="1">
        <f ca="1">IFERROR(G219*'2.2 Skjult ventetid person B'!G15,0)</f>
        <v>0</v>
      </c>
      <c r="H49" s="1">
        <f ca="1">IFERROR(H219*'2.2 Skjult ventetid person B'!H15,0)</f>
        <v>0</v>
      </c>
      <c r="I49" s="1">
        <f ca="1">IFERROR(I219*'2.2 Skjult ventetid person B'!I15,0)</f>
        <v>0</v>
      </c>
      <c r="J49" s="1">
        <f ca="1">IFERROR(J219*'2.2 Skjult ventetid person B'!J15,0)</f>
        <v>0</v>
      </c>
      <c r="K49" s="1">
        <f ca="1">IFERROR(K219*'2.2 Skjult ventetid person B'!K15,0)</f>
        <v>0</v>
      </c>
      <c r="L49" s="1">
        <f ca="1">IFERROR(L219*'2.2 Skjult ventetid person B'!L15,0)</f>
        <v>0</v>
      </c>
      <c r="M49" s="1">
        <f ca="1">IFERROR(M219*'2.2 Skjult ventetid person B'!M15,0)</f>
        <v>0</v>
      </c>
      <c r="N49" s="1">
        <f ca="1">IFERROR(N219*'2.2 Skjult ventetid person B'!N15,0)</f>
        <v>0</v>
      </c>
      <c r="O49" s="1">
        <f ca="1">IFERROR(O219*'2.2 Skjult ventetid person B'!O15,0)</f>
        <v>0</v>
      </c>
      <c r="P49" s="1">
        <f ca="1">IFERROR(P219*'2.2 Skjult ventetid person B'!P15,0)</f>
        <v>0</v>
      </c>
      <c r="Q49" s="1">
        <f ca="1">IFERROR(Q219*'2.2 Skjult ventetid person B'!Q15,0)</f>
        <v>0</v>
      </c>
      <c r="R49" s="1">
        <f ca="1">IFERROR(R219*'2.2 Skjult ventetid person B'!R15,0)</f>
        <v>0</v>
      </c>
      <c r="S49" s="1">
        <f ca="1">IFERROR(S219*'2.2 Skjult ventetid person B'!S15,0)</f>
        <v>0</v>
      </c>
      <c r="T49" s="1">
        <f ca="1">IFERROR(T219*'2.2 Skjult ventetid person B'!T15,0)</f>
        <v>0</v>
      </c>
      <c r="U49" s="1">
        <f ca="1">IFERROR(U219*'2.2 Skjult ventetid person B'!U15,0)</f>
        <v>0</v>
      </c>
      <c r="V49" s="1">
        <f ca="1">IFERROR(V219*'2.2 Skjult ventetid person B'!V15,0)</f>
        <v>0</v>
      </c>
      <c r="W49" s="1">
        <f ca="1">IFERROR(W219*'2.2 Skjult ventetid person B'!W15,0)</f>
        <v>0</v>
      </c>
      <c r="X49" s="1">
        <f ca="1">IFERROR(X219*'2.2 Skjult ventetid person B'!X15,0)</f>
        <v>0</v>
      </c>
      <c r="Y49" s="1">
        <f ca="1">IFERROR(Y219*'2.2 Skjult ventetid person B'!Y15,0)</f>
        <v>0</v>
      </c>
      <c r="Z49" s="1">
        <f ca="1">IFERROR(Z219*'2.2 Skjult ventetid person B'!Z15,0)</f>
        <v>0</v>
      </c>
      <c r="AA49" s="1">
        <f ca="1">IFERROR(AA219*'2.2 Skjult ventetid person B'!AA15,0)</f>
        <v>0</v>
      </c>
      <c r="AB49" s="1">
        <f ca="1">IFERROR(AB219*'2.2 Skjult ventetid person B'!AB15,0)</f>
        <v>0</v>
      </c>
      <c r="AC49" s="1">
        <f ca="1">IFERROR(AC219*'2.2 Skjult ventetid person B'!AC15,0)</f>
        <v>0</v>
      </c>
      <c r="AD49" s="1">
        <f ca="1">IFERROR(AD219*'2.2 Skjult ventetid person B'!AD15,0)</f>
        <v>0</v>
      </c>
      <c r="AE49" s="1">
        <f ca="1">IFERROR(AE219*'2.2 Skjult ventetid person B'!AE15,0)</f>
        <v>0</v>
      </c>
      <c r="AF49" s="1">
        <f ca="1">IFERROR(AF219*'2.2 Skjult ventetid person B'!AF15,0)</f>
        <v>0</v>
      </c>
    </row>
    <row r="50" spans="2:32" x14ac:dyDescent="0.2">
      <c r="B50" s="1" t="str">
        <f ca="1">IF(OFFSET('1.2 Alternativ B'!$E$19,0,ROW()-ROW($B$46))&gt;0,OFFSET('1.2 Alternativ B'!$E$19,0,ROW()-ROW($B$46)),"")</f>
        <v/>
      </c>
      <c r="C50" s="1">
        <f ca="1">IFERROR(C220*'2.2 Skjult ventetid person B'!C16,0)</f>
        <v>0</v>
      </c>
      <c r="D50" s="1">
        <f ca="1">IFERROR(D220*'2.2 Skjult ventetid person B'!D16,0)</f>
        <v>0</v>
      </c>
      <c r="E50" s="1">
        <f ca="1">IFERROR(E220*'2.2 Skjult ventetid person B'!E16,0)</f>
        <v>0</v>
      </c>
      <c r="F50" s="1">
        <f ca="1">IFERROR(F220*'2.2 Skjult ventetid person B'!F16,0)</f>
        <v>0</v>
      </c>
      <c r="G50" s="1">
        <f ca="1">IFERROR(G220*'2.2 Skjult ventetid person B'!G16,0)</f>
        <v>0</v>
      </c>
      <c r="H50" s="1">
        <f ca="1">IFERROR(H220*'2.2 Skjult ventetid person B'!H16,0)</f>
        <v>0</v>
      </c>
      <c r="I50" s="1">
        <f ca="1">IFERROR(I220*'2.2 Skjult ventetid person B'!I16,0)</f>
        <v>0</v>
      </c>
      <c r="J50" s="1">
        <f ca="1">IFERROR(J220*'2.2 Skjult ventetid person B'!J16,0)</f>
        <v>0</v>
      </c>
      <c r="K50" s="1">
        <f ca="1">IFERROR(K220*'2.2 Skjult ventetid person B'!K16,0)</f>
        <v>0</v>
      </c>
      <c r="L50" s="1">
        <f ca="1">IFERROR(L220*'2.2 Skjult ventetid person B'!L16,0)</f>
        <v>0</v>
      </c>
      <c r="M50" s="1">
        <f ca="1">IFERROR(M220*'2.2 Skjult ventetid person B'!M16,0)</f>
        <v>0</v>
      </c>
      <c r="N50" s="1">
        <f ca="1">IFERROR(N220*'2.2 Skjult ventetid person B'!N16,0)</f>
        <v>0</v>
      </c>
      <c r="O50" s="1">
        <f ca="1">IFERROR(O220*'2.2 Skjult ventetid person B'!O16,0)</f>
        <v>0</v>
      </c>
      <c r="P50" s="1">
        <f ca="1">IFERROR(P220*'2.2 Skjult ventetid person B'!P16,0)</f>
        <v>0</v>
      </c>
      <c r="Q50" s="1">
        <f ca="1">IFERROR(Q220*'2.2 Skjult ventetid person B'!Q16,0)</f>
        <v>0</v>
      </c>
      <c r="R50" s="1">
        <f ca="1">IFERROR(R220*'2.2 Skjult ventetid person B'!R16,0)</f>
        <v>0</v>
      </c>
      <c r="S50" s="1">
        <f ca="1">IFERROR(S220*'2.2 Skjult ventetid person B'!S16,0)</f>
        <v>0</v>
      </c>
      <c r="T50" s="1">
        <f ca="1">IFERROR(T220*'2.2 Skjult ventetid person B'!T16,0)</f>
        <v>0</v>
      </c>
      <c r="U50" s="1">
        <f ca="1">IFERROR(U220*'2.2 Skjult ventetid person B'!U16,0)</f>
        <v>0</v>
      </c>
      <c r="V50" s="1">
        <f ca="1">IFERROR(V220*'2.2 Skjult ventetid person B'!V16,0)</f>
        <v>0</v>
      </c>
      <c r="W50" s="1">
        <f ca="1">IFERROR(W220*'2.2 Skjult ventetid person B'!W16,0)</f>
        <v>0</v>
      </c>
      <c r="X50" s="1">
        <f ca="1">IFERROR(X220*'2.2 Skjult ventetid person B'!X16,0)</f>
        <v>0</v>
      </c>
      <c r="Y50" s="1">
        <f ca="1">IFERROR(Y220*'2.2 Skjult ventetid person B'!Y16,0)</f>
        <v>0</v>
      </c>
      <c r="Z50" s="1">
        <f ca="1">IFERROR(Z220*'2.2 Skjult ventetid person B'!Z16,0)</f>
        <v>0</v>
      </c>
      <c r="AA50" s="1">
        <f ca="1">IFERROR(AA220*'2.2 Skjult ventetid person B'!AA16,0)</f>
        <v>0</v>
      </c>
      <c r="AB50" s="1">
        <f ca="1">IFERROR(AB220*'2.2 Skjult ventetid person B'!AB16,0)</f>
        <v>0</v>
      </c>
      <c r="AC50" s="1">
        <f ca="1">IFERROR(AC220*'2.2 Skjult ventetid person B'!AC16,0)</f>
        <v>0</v>
      </c>
      <c r="AD50" s="1">
        <f ca="1">IFERROR(AD220*'2.2 Skjult ventetid person B'!AD16,0)</f>
        <v>0</v>
      </c>
      <c r="AE50" s="1">
        <f ca="1">IFERROR(AE220*'2.2 Skjult ventetid person B'!AE16,0)</f>
        <v>0</v>
      </c>
      <c r="AF50" s="1">
        <f ca="1">IFERROR(AF220*'2.2 Skjult ventetid person B'!AF16,0)</f>
        <v>0</v>
      </c>
    </row>
    <row r="51" spans="2:32" x14ac:dyDescent="0.2">
      <c r="B51" s="1" t="str">
        <f ca="1">IF(OFFSET('1.2 Alternativ B'!$E$19,0,ROW()-ROW($B$46))&gt;0,OFFSET('1.2 Alternativ B'!$E$19,0,ROW()-ROW($B$46)),"")</f>
        <v/>
      </c>
      <c r="C51" s="1">
        <f ca="1">IFERROR(C221*'2.2 Skjult ventetid person B'!C17,0)</f>
        <v>0</v>
      </c>
      <c r="D51" s="1">
        <f ca="1">IFERROR(D221*'2.2 Skjult ventetid person B'!D17,0)</f>
        <v>0</v>
      </c>
      <c r="E51" s="1">
        <f ca="1">IFERROR(E221*'2.2 Skjult ventetid person B'!E17,0)</f>
        <v>0</v>
      </c>
      <c r="F51" s="1">
        <f ca="1">IFERROR(F221*'2.2 Skjult ventetid person B'!F17,0)</f>
        <v>0</v>
      </c>
      <c r="G51" s="1">
        <f ca="1">IFERROR(G221*'2.2 Skjult ventetid person B'!G17,0)</f>
        <v>0</v>
      </c>
      <c r="H51" s="1">
        <f ca="1">IFERROR(H221*'2.2 Skjult ventetid person B'!H17,0)</f>
        <v>0</v>
      </c>
      <c r="I51" s="1">
        <f ca="1">IFERROR(I221*'2.2 Skjult ventetid person B'!I17,0)</f>
        <v>0</v>
      </c>
      <c r="J51" s="1">
        <f ca="1">IFERROR(J221*'2.2 Skjult ventetid person B'!J17,0)</f>
        <v>0</v>
      </c>
      <c r="K51" s="1">
        <f ca="1">IFERROR(K221*'2.2 Skjult ventetid person B'!K17,0)</f>
        <v>0</v>
      </c>
      <c r="L51" s="1">
        <f ca="1">IFERROR(L221*'2.2 Skjult ventetid person B'!L17,0)</f>
        <v>0</v>
      </c>
      <c r="M51" s="1">
        <f ca="1">IFERROR(M221*'2.2 Skjult ventetid person B'!M17,0)</f>
        <v>0</v>
      </c>
      <c r="N51" s="1">
        <f ca="1">IFERROR(N221*'2.2 Skjult ventetid person B'!N17,0)</f>
        <v>0</v>
      </c>
      <c r="O51" s="1">
        <f ca="1">IFERROR(O221*'2.2 Skjult ventetid person B'!O17,0)</f>
        <v>0</v>
      </c>
      <c r="P51" s="1">
        <f ca="1">IFERROR(P221*'2.2 Skjult ventetid person B'!P17,0)</f>
        <v>0</v>
      </c>
      <c r="Q51" s="1">
        <f ca="1">IFERROR(Q221*'2.2 Skjult ventetid person B'!Q17,0)</f>
        <v>0</v>
      </c>
      <c r="R51" s="1">
        <f ca="1">IFERROR(R221*'2.2 Skjult ventetid person B'!R17,0)</f>
        <v>0</v>
      </c>
      <c r="S51" s="1">
        <f ca="1">IFERROR(S221*'2.2 Skjult ventetid person B'!S17,0)</f>
        <v>0</v>
      </c>
      <c r="T51" s="1">
        <f ca="1">IFERROR(T221*'2.2 Skjult ventetid person B'!T17,0)</f>
        <v>0</v>
      </c>
      <c r="U51" s="1">
        <f ca="1">IFERROR(U221*'2.2 Skjult ventetid person B'!U17,0)</f>
        <v>0</v>
      </c>
      <c r="V51" s="1">
        <f ca="1">IFERROR(V221*'2.2 Skjult ventetid person B'!V17,0)</f>
        <v>0</v>
      </c>
      <c r="W51" s="1">
        <f ca="1">IFERROR(W221*'2.2 Skjult ventetid person B'!W17,0)</f>
        <v>0</v>
      </c>
      <c r="X51" s="1">
        <f ca="1">IFERROR(X221*'2.2 Skjult ventetid person B'!X17,0)</f>
        <v>0</v>
      </c>
      <c r="Y51" s="1">
        <f ca="1">IFERROR(Y221*'2.2 Skjult ventetid person B'!Y17,0)</f>
        <v>0</v>
      </c>
      <c r="Z51" s="1">
        <f ca="1">IFERROR(Z221*'2.2 Skjult ventetid person B'!Z17,0)</f>
        <v>0</v>
      </c>
      <c r="AA51" s="1">
        <f ca="1">IFERROR(AA221*'2.2 Skjult ventetid person B'!AA17,0)</f>
        <v>0</v>
      </c>
      <c r="AB51" s="1">
        <f ca="1">IFERROR(AB221*'2.2 Skjult ventetid person B'!AB17,0)</f>
        <v>0</v>
      </c>
      <c r="AC51" s="1">
        <f ca="1">IFERROR(AC221*'2.2 Skjult ventetid person B'!AC17,0)</f>
        <v>0</v>
      </c>
      <c r="AD51" s="1">
        <f ca="1">IFERROR(AD221*'2.2 Skjult ventetid person B'!AD17,0)</f>
        <v>0</v>
      </c>
      <c r="AE51" s="1">
        <f ca="1">IFERROR(AE221*'2.2 Skjult ventetid person B'!AE17,0)</f>
        <v>0</v>
      </c>
      <c r="AF51" s="1">
        <f ca="1">IFERROR(AF221*'2.2 Skjult ventetid person B'!AF17,0)</f>
        <v>0</v>
      </c>
    </row>
    <row r="52" spans="2:32" x14ac:dyDescent="0.2">
      <c r="B52" s="1" t="str">
        <f ca="1">IF(OFFSET('1.2 Alternativ B'!$E$19,0,ROW()-ROW($B$46))&gt;0,OFFSET('1.2 Alternativ B'!$E$19,0,ROW()-ROW($B$46)),"")</f>
        <v/>
      </c>
      <c r="C52" s="1">
        <f ca="1">IFERROR(C222*'2.2 Skjult ventetid person B'!C18,0)</f>
        <v>0</v>
      </c>
      <c r="D52" s="1">
        <f ca="1">IFERROR(D222*'2.2 Skjult ventetid person B'!D18,0)</f>
        <v>0</v>
      </c>
      <c r="E52" s="1">
        <f ca="1">IFERROR(E222*'2.2 Skjult ventetid person B'!E18,0)</f>
        <v>0</v>
      </c>
      <c r="F52" s="1">
        <f ca="1">IFERROR(F222*'2.2 Skjult ventetid person B'!F18,0)</f>
        <v>0</v>
      </c>
      <c r="G52" s="1">
        <f ca="1">IFERROR(G222*'2.2 Skjult ventetid person B'!G18,0)</f>
        <v>0</v>
      </c>
      <c r="H52" s="1">
        <f ca="1">IFERROR(H222*'2.2 Skjult ventetid person B'!H18,0)</f>
        <v>0</v>
      </c>
      <c r="I52" s="1">
        <f ca="1">IFERROR(I222*'2.2 Skjult ventetid person B'!I18,0)</f>
        <v>0</v>
      </c>
      <c r="J52" s="1">
        <f ca="1">IFERROR(J222*'2.2 Skjult ventetid person B'!J18,0)</f>
        <v>0</v>
      </c>
      <c r="K52" s="1">
        <f ca="1">IFERROR(K222*'2.2 Skjult ventetid person B'!K18,0)</f>
        <v>0</v>
      </c>
      <c r="L52" s="1">
        <f ca="1">IFERROR(L222*'2.2 Skjult ventetid person B'!L18,0)</f>
        <v>0</v>
      </c>
      <c r="M52" s="1">
        <f ca="1">IFERROR(M222*'2.2 Skjult ventetid person B'!M18,0)</f>
        <v>0</v>
      </c>
      <c r="N52" s="1">
        <f ca="1">IFERROR(N222*'2.2 Skjult ventetid person B'!N18,0)</f>
        <v>0</v>
      </c>
      <c r="O52" s="1">
        <f ca="1">IFERROR(O222*'2.2 Skjult ventetid person B'!O18,0)</f>
        <v>0</v>
      </c>
      <c r="P52" s="1">
        <f ca="1">IFERROR(P222*'2.2 Skjult ventetid person B'!P18,0)</f>
        <v>0</v>
      </c>
      <c r="Q52" s="1">
        <f ca="1">IFERROR(Q222*'2.2 Skjult ventetid person B'!Q18,0)</f>
        <v>0</v>
      </c>
      <c r="R52" s="1">
        <f ca="1">IFERROR(R222*'2.2 Skjult ventetid person B'!R18,0)</f>
        <v>0</v>
      </c>
      <c r="S52" s="1">
        <f ca="1">IFERROR(S222*'2.2 Skjult ventetid person B'!S18,0)</f>
        <v>0</v>
      </c>
      <c r="T52" s="1">
        <f ca="1">IFERROR(T222*'2.2 Skjult ventetid person B'!T18,0)</f>
        <v>0</v>
      </c>
      <c r="U52" s="1">
        <f ca="1">IFERROR(U222*'2.2 Skjult ventetid person B'!U18,0)</f>
        <v>0</v>
      </c>
      <c r="V52" s="1">
        <f ca="1">IFERROR(V222*'2.2 Skjult ventetid person B'!V18,0)</f>
        <v>0</v>
      </c>
      <c r="W52" s="1">
        <f ca="1">IFERROR(W222*'2.2 Skjult ventetid person B'!W18,0)</f>
        <v>0</v>
      </c>
      <c r="X52" s="1">
        <f ca="1">IFERROR(X222*'2.2 Skjult ventetid person B'!X18,0)</f>
        <v>0</v>
      </c>
      <c r="Y52" s="1">
        <f ca="1">IFERROR(Y222*'2.2 Skjult ventetid person B'!Y18,0)</f>
        <v>0</v>
      </c>
      <c r="Z52" s="1">
        <f ca="1">IFERROR(Z222*'2.2 Skjult ventetid person B'!Z18,0)</f>
        <v>0</v>
      </c>
      <c r="AA52" s="1">
        <f ca="1">IFERROR(AA222*'2.2 Skjult ventetid person B'!AA18,0)</f>
        <v>0</v>
      </c>
      <c r="AB52" s="1">
        <f ca="1">IFERROR(AB222*'2.2 Skjult ventetid person B'!AB18,0)</f>
        <v>0</v>
      </c>
      <c r="AC52" s="1">
        <f ca="1">IFERROR(AC222*'2.2 Skjult ventetid person B'!AC18,0)</f>
        <v>0</v>
      </c>
      <c r="AD52" s="1">
        <f ca="1">IFERROR(AD222*'2.2 Skjult ventetid person B'!AD18,0)</f>
        <v>0</v>
      </c>
      <c r="AE52" s="1">
        <f ca="1">IFERROR(AE222*'2.2 Skjult ventetid person B'!AE18,0)</f>
        <v>0</v>
      </c>
      <c r="AF52" s="1">
        <f ca="1">IFERROR(AF222*'2.2 Skjult ventetid person B'!AF18,0)</f>
        <v>0</v>
      </c>
    </row>
    <row r="53" spans="2:32" x14ac:dyDescent="0.2">
      <c r="B53" s="1" t="str">
        <f ca="1">IF(OFFSET('1.2 Alternativ B'!$E$19,0,ROW()-ROW($B$46))&gt;0,OFFSET('1.2 Alternativ B'!$E$19,0,ROW()-ROW($B$46)),"")</f>
        <v/>
      </c>
      <c r="C53" s="1">
        <f ca="1">IFERROR(C223*'2.2 Skjult ventetid person B'!C19,0)</f>
        <v>0</v>
      </c>
      <c r="D53" s="1">
        <f ca="1">IFERROR(D223*'2.2 Skjult ventetid person B'!D19,0)</f>
        <v>0</v>
      </c>
      <c r="E53" s="1">
        <f ca="1">IFERROR(E223*'2.2 Skjult ventetid person B'!E19,0)</f>
        <v>0</v>
      </c>
      <c r="F53" s="1">
        <f ca="1">IFERROR(F223*'2.2 Skjult ventetid person B'!F19,0)</f>
        <v>0</v>
      </c>
      <c r="G53" s="1">
        <f ca="1">IFERROR(G223*'2.2 Skjult ventetid person B'!G19,0)</f>
        <v>0</v>
      </c>
      <c r="H53" s="1">
        <f ca="1">IFERROR(H223*'2.2 Skjult ventetid person B'!H19,0)</f>
        <v>0</v>
      </c>
      <c r="I53" s="1">
        <f ca="1">IFERROR(I223*'2.2 Skjult ventetid person B'!I19,0)</f>
        <v>0</v>
      </c>
      <c r="J53" s="1">
        <f ca="1">IFERROR(J223*'2.2 Skjult ventetid person B'!J19,0)</f>
        <v>0</v>
      </c>
      <c r="K53" s="1">
        <f ca="1">IFERROR(K223*'2.2 Skjult ventetid person B'!K19,0)</f>
        <v>0</v>
      </c>
      <c r="L53" s="1">
        <f ca="1">IFERROR(L223*'2.2 Skjult ventetid person B'!L19,0)</f>
        <v>0</v>
      </c>
      <c r="M53" s="1">
        <f ca="1">IFERROR(M223*'2.2 Skjult ventetid person B'!M19,0)</f>
        <v>0</v>
      </c>
      <c r="N53" s="1">
        <f ca="1">IFERROR(N223*'2.2 Skjult ventetid person B'!N19,0)</f>
        <v>0</v>
      </c>
      <c r="O53" s="1">
        <f ca="1">IFERROR(O223*'2.2 Skjult ventetid person B'!O19,0)</f>
        <v>0</v>
      </c>
      <c r="P53" s="1">
        <f ca="1">IFERROR(P223*'2.2 Skjult ventetid person B'!P19,0)</f>
        <v>0</v>
      </c>
      <c r="Q53" s="1">
        <f ca="1">IFERROR(Q223*'2.2 Skjult ventetid person B'!Q19,0)</f>
        <v>0</v>
      </c>
      <c r="R53" s="1">
        <f ca="1">IFERROR(R223*'2.2 Skjult ventetid person B'!R19,0)</f>
        <v>0</v>
      </c>
      <c r="S53" s="1">
        <f ca="1">IFERROR(S223*'2.2 Skjult ventetid person B'!S19,0)</f>
        <v>0</v>
      </c>
      <c r="T53" s="1">
        <f ca="1">IFERROR(T223*'2.2 Skjult ventetid person B'!T19,0)</f>
        <v>0</v>
      </c>
      <c r="U53" s="1">
        <f ca="1">IFERROR(U223*'2.2 Skjult ventetid person B'!U19,0)</f>
        <v>0</v>
      </c>
      <c r="V53" s="1">
        <f ca="1">IFERROR(V223*'2.2 Skjult ventetid person B'!V19,0)</f>
        <v>0</v>
      </c>
      <c r="W53" s="1">
        <f ca="1">IFERROR(W223*'2.2 Skjult ventetid person B'!W19,0)</f>
        <v>0</v>
      </c>
      <c r="X53" s="1">
        <f ca="1">IFERROR(X223*'2.2 Skjult ventetid person B'!X19,0)</f>
        <v>0</v>
      </c>
      <c r="Y53" s="1">
        <f ca="1">IFERROR(Y223*'2.2 Skjult ventetid person B'!Y19,0)</f>
        <v>0</v>
      </c>
      <c r="Z53" s="1">
        <f ca="1">IFERROR(Z223*'2.2 Skjult ventetid person B'!Z19,0)</f>
        <v>0</v>
      </c>
      <c r="AA53" s="1">
        <f ca="1">IFERROR(AA223*'2.2 Skjult ventetid person B'!AA19,0)</f>
        <v>0</v>
      </c>
      <c r="AB53" s="1">
        <f ca="1">IFERROR(AB223*'2.2 Skjult ventetid person B'!AB19,0)</f>
        <v>0</v>
      </c>
      <c r="AC53" s="1">
        <f ca="1">IFERROR(AC223*'2.2 Skjult ventetid person B'!AC19,0)</f>
        <v>0</v>
      </c>
      <c r="AD53" s="1">
        <f ca="1">IFERROR(AD223*'2.2 Skjult ventetid person B'!AD19,0)</f>
        <v>0</v>
      </c>
      <c r="AE53" s="1">
        <f ca="1">IFERROR(AE223*'2.2 Skjult ventetid person B'!AE19,0)</f>
        <v>0</v>
      </c>
      <c r="AF53" s="1">
        <f ca="1">IFERROR(AF223*'2.2 Skjult ventetid person B'!AF19,0)</f>
        <v>0</v>
      </c>
    </row>
    <row r="54" spans="2:32" x14ac:dyDescent="0.2">
      <c r="B54" s="1" t="str">
        <f ca="1">IF(OFFSET('1.2 Alternativ B'!$E$19,0,ROW()-ROW($B$46))&gt;0,OFFSET('1.2 Alternativ B'!$E$19,0,ROW()-ROW($B$46)),"")</f>
        <v/>
      </c>
      <c r="C54" s="1">
        <f ca="1">IFERROR(C224*'2.2 Skjult ventetid person B'!C20,0)</f>
        <v>0</v>
      </c>
      <c r="D54" s="1">
        <f ca="1">IFERROR(D224*'2.2 Skjult ventetid person B'!D20,0)</f>
        <v>0</v>
      </c>
      <c r="E54" s="1">
        <f ca="1">IFERROR(E224*'2.2 Skjult ventetid person B'!E20,0)</f>
        <v>0</v>
      </c>
      <c r="F54" s="1">
        <f ca="1">IFERROR(F224*'2.2 Skjult ventetid person B'!F20,0)</f>
        <v>0</v>
      </c>
      <c r="G54" s="1">
        <f ca="1">IFERROR(G224*'2.2 Skjult ventetid person B'!G20,0)</f>
        <v>0</v>
      </c>
      <c r="H54" s="1">
        <f ca="1">IFERROR(H224*'2.2 Skjult ventetid person B'!H20,0)</f>
        <v>0</v>
      </c>
      <c r="I54" s="1">
        <f ca="1">IFERROR(I224*'2.2 Skjult ventetid person B'!I20,0)</f>
        <v>0</v>
      </c>
      <c r="J54" s="1">
        <f ca="1">IFERROR(J224*'2.2 Skjult ventetid person B'!J20,0)</f>
        <v>0</v>
      </c>
      <c r="K54" s="1">
        <f ca="1">IFERROR(K224*'2.2 Skjult ventetid person B'!K20,0)</f>
        <v>0</v>
      </c>
      <c r="L54" s="1">
        <f ca="1">IFERROR(L224*'2.2 Skjult ventetid person B'!L20,0)</f>
        <v>0</v>
      </c>
      <c r="M54" s="1">
        <f ca="1">IFERROR(M224*'2.2 Skjult ventetid person B'!M20,0)</f>
        <v>0</v>
      </c>
      <c r="N54" s="1">
        <f ca="1">IFERROR(N224*'2.2 Skjult ventetid person B'!N20,0)</f>
        <v>0</v>
      </c>
      <c r="O54" s="1">
        <f ca="1">IFERROR(O224*'2.2 Skjult ventetid person B'!O20,0)</f>
        <v>0</v>
      </c>
      <c r="P54" s="1">
        <f ca="1">IFERROR(P224*'2.2 Skjult ventetid person B'!P20,0)</f>
        <v>0</v>
      </c>
      <c r="Q54" s="1">
        <f ca="1">IFERROR(Q224*'2.2 Skjult ventetid person B'!Q20,0)</f>
        <v>0</v>
      </c>
      <c r="R54" s="1">
        <f ca="1">IFERROR(R224*'2.2 Skjult ventetid person B'!R20,0)</f>
        <v>0</v>
      </c>
      <c r="S54" s="1">
        <f ca="1">IFERROR(S224*'2.2 Skjult ventetid person B'!S20,0)</f>
        <v>0</v>
      </c>
      <c r="T54" s="1">
        <f ca="1">IFERROR(T224*'2.2 Skjult ventetid person B'!T20,0)</f>
        <v>0</v>
      </c>
      <c r="U54" s="1">
        <f ca="1">IFERROR(U224*'2.2 Skjult ventetid person B'!U20,0)</f>
        <v>0</v>
      </c>
      <c r="V54" s="1">
        <f ca="1">IFERROR(V224*'2.2 Skjult ventetid person B'!V20,0)</f>
        <v>0</v>
      </c>
      <c r="W54" s="1">
        <f ca="1">IFERROR(W224*'2.2 Skjult ventetid person B'!W20,0)</f>
        <v>0</v>
      </c>
      <c r="X54" s="1">
        <f ca="1">IFERROR(X224*'2.2 Skjult ventetid person B'!X20,0)</f>
        <v>0</v>
      </c>
      <c r="Y54" s="1">
        <f ca="1">IFERROR(Y224*'2.2 Skjult ventetid person B'!Y20,0)</f>
        <v>0</v>
      </c>
      <c r="Z54" s="1">
        <f ca="1">IFERROR(Z224*'2.2 Skjult ventetid person B'!Z20,0)</f>
        <v>0</v>
      </c>
      <c r="AA54" s="1">
        <f ca="1">IFERROR(AA224*'2.2 Skjult ventetid person B'!AA20,0)</f>
        <v>0</v>
      </c>
      <c r="AB54" s="1">
        <f ca="1">IFERROR(AB224*'2.2 Skjult ventetid person B'!AB20,0)</f>
        <v>0</v>
      </c>
      <c r="AC54" s="1">
        <f ca="1">IFERROR(AC224*'2.2 Skjult ventetid person B'!AC20,0)</f>
        <v>0</v>
      </c>
      <c r="AD54" s="1">
        <f ca="1">IFERROR(AD224*'2.2 Skjult ventetid person B'!AD20,0)</f>
        <v>0</v>
      </c>
      <c r="AE54" s="1">
        <f ca="1">IFERROR(AE224*'2.2 Skjult ventetid person B'!AE20,0)</f>
        <v>0</v>
      </c>
      <c r="AF54" s="1">
        <f ca="1">IFERROR(AF224*'2.2 Skjult ventetid person B'!AF20,0)</f>
        <v>0</v>
      </c>
    </row>
    <row r="55" spans="2:32" x14ac:dyDescent="0.2">
      <c r="B55" s="1" t="str">
        <f ca="1">IF(OFFSET('1.2 Alternativ B'!$E$19,0,ROW()-ROW($B$46))&gt;0,OFFSET('1.2 Alternativ B'!$E$19,0,ROW()-ROW($B$46)),"")</f>
        <v/>
      </c>
      <c r="C55" s="1">
        <f ca="1">IFERROR(C225*'2.2 Skjult ventetid person B'!C21,0)</f>
        <v>0</v>
      </c>
      <c r="D55" s="1">
        <f ca="1">IFERROR(D225*'2.2 Skjult ventetid person B'!D21,0)</f>
        <v>0</v>
      </c>
      <c r="E55" s="1">
        <f ca="1">IFERROR(E225*'2.2 Skjult ventetid person B'!E21,0)</f>
        <v>0</v>
      </c>
      <c r="F55" s="1">
        <f ca="1">IFERROR(F225*'2.2 Skjult ventetid person B'!F21,0)</f>
        <v>0</v>
      </c>
      <c r="G55" s="1">
        <f ca="1">IFERROR(G225*'2.2 Skjult ventetid person B'!G21,0)</f>
        <v>0</v>
      </c>
      <c r="H55" s="1">
        <f ca="1">IFERROR(H225*'2.2 Skjult ventetid person B'!H21,0)</f>
        <v>0</v>
      </c>
      <c r="I55" s="1">
        <f ca="1">IFERROR(I225*'2.2 Skjult ventetid person B'!I21,0)</f>
        <v>0</v>
      </c>
      <c r="J55" s="1">
        <f ca="1">IFERROR(J225*'2.2 Skjult ventetid person B'!J21,0)</f>
        <v>0</v>
      </c>
      <c r="K55" s="1">
        <f ca="1">IFERROR(K225*'2.2 Skjult ventetid person B'!K21,0)</f>
        <v>0</v>
      </c>
      <c r="L55" s="1">
        <f ca="1">IFERROR(L225*'2.2 Skjult ventetid person B'!L21,0)</f>
        <v>0</v>
      </c>
      <c r="M55" s="1">
        <f ca="1">IFERROR(M225*'2.2 Skjult ventetid person B'!M21,0)</f>
        <v>0</v>
      </c>
      <c r="N55" s="1">
        <f ca="1">IFERROR(N225*'2.2 Skjult ventetid person B'!N21,0)</f>
        <v>0</v>
      </c>
      <c r="O55" s="1">
        <f ca="1">IFERROR(O225*'2.2 Skjult ventetid person B'!O21,0)</f>
        <v>0</v>
      </c>
      <c r="P55" s="1">
        <f ca="1">IFERROR(P225*'2.2 Skjult ventetid person B'!P21,0)</f>
        <v>0</v>
      </c>
      <c r="Q55" s="1">
        <f ca="1">IFERROR(Q225*'2.2 Skjult ventetid person B'!Q21,0)</f>
        <v>0</v>
      </c>
      <c r="R55" s="1">
        <f ca="1">IFERROR(R225*'2.2 Skjult ventetid person B'!R21,0)</f>
        <v>0</v>
      </c>
      <c r="S55" s="1">
        <f ca="1">IFERROR(S225*'2.2 Skjult ventetid person B'!S21,0)</f>
        <v>0</v>
      </c>
      <c r="T55" s="1">
        <f ca="1">IFERROR(T225*'2.2 Skjult ventetid person B'!T21,0)</f>
        <v>0</v>
      </c>
      <c r="U55" s="1">
        <f ca="1">IFERROR(U225*'2.2 Skjult ventetid person B'!U21,0)</f>
        <v>0</v>
      </c>
      <c r="V55" s="1">
        <f ca="1">IFERROR(V225*'2.2 Skjult ventetid person B'!V21,0)</f>
        <v>0</v>
      </c>
      <c r="W55" s="1">
        <f ca="1">IFERROR(W225*'2.2 Skjult ventetid person B'!W21,0)</f>
        <v>0</v>
      </c>
      <c r="X55" s="1">
        <f ca="1">IFERROR(X225*'2.2 Skjult ventetid person B'!X21,0)</f>
        <v>0</v>
      </c>
      <c r="Y55" s="1">
        <f ca="1">IFERROR(Y225*'2.2 Skjult ventetid person B'!Y21,0)</f>
        <v>0</v>
      </c>
      <c r="Z55" s="1">
        <f ca="1">IFERROR(Z225*'2.2 Skjult ventetid person B'!Z21,0)</f>
        <v>0</v>
      </c>
      <c r="AA55" s="1">
        <f ca="1">IFERROR(AA225*'2.2 Skjult ventetid person B'!AA21,0)</f>
        <v>0</v>
      </c>
      <c r="AB55" s="1">
        <f ca="1">IFERROR(AB225*'2.2 Skjult ventetid person B'!AB21,0)</f>
        <v>0</v>
      </c>
      <c r="AC55" s="1">
        <f ca="1">IFERROR(AC225*'2.2 Skjult ventetid person B'!AC21,0)</f>
        <v>0</v>
      </c>
      <c r="AD55" s="1">
        <f ca="1">IFERROR(AD225*'2.2 Skjult ventetid person B'!AD21,0)</f>
        <v>0</v>
      </c>
      <c r="AE55" s="1">
        <f ca="1">IFERROR(AE225*'2.2 Skjult ventetid person B'!AE21,0)</f>
        <v>0</v>
      </c>
      <c r="AF55" s="1">
        <f ca="1">IFERROR(AF225*'2.2 Skjult ventetid person B'!AF21,0)</f>
        <v>0</v>
      </c>
    </row>
    <row r="56" spans="2:32" x14ac:dyDescent="0.2">
      <c r="B56" s="1" t="str">
        <f ca="1">IF(OFFSET('1.2 Alternativ B'!$E$19,0,ROW()-ROW($B$46))&gt;0,OFFSET('1.2 Alternativ B'!$E$19,0,ROW()-ROW($B$46)),"")</f>
        <v/>
      </c>
      <c r="C56" s="1">
        <f ca="1">IFERROR(C226*'2.2 Skjult ventetid person B'!C22,0)</f>
        <v>0</v>
      </c>
      <c r="D56" s="1">
        <f ca="1">IFERROR(D226*'2.2 Skjult ventetid person B'!D22,0)</f>
        <v>0</v>
      </c>
      <c r="E56" s="1">
        <f ca="1">IFERROR(E226*'2.2 Skjult ventetid person B'!E22,0)</f>
        <v>0</v>
      </c>
      <c r="F56" s="1">
        <f ca="1">IFERROR(F226*'2.2 Skjult ventetid person B'!F22,0)</f>
        <v>0</v>
      </c>
      <c r="G56" s="1">
        <f ca="1">IFERROR(G226*'2.2 Skjult ventetid person B'!G22,0)</f>
        <v>0</v>
      </c>
      <c r="H56" s="1">
        <f ca="1">IFERROR(H226*'2.2 Skjult ventetid person B'!H22,0)</f>
        <v>0</v>
      </c>
      <c r="I56" s="1">
        <f ca="1">IFERROR(I226*'2.2 Skjult ventetid person B'!I22,0)</f>
        <v>0</v>
      </c>
      <c r="J56" s="1">
        <f ca="1">IFERROR(J226*'2.2 Skjult ventetid person B'!J22,0)</f>
        <v>0</v>
      </c>
      <c r="K56" s="1">
        <f ca="1">IFERROR(K226*'2.2 Skjult ventetid person B'!K22,0)</f>
        <v>0</v>
      </c>
      <c r="L56" s="1">
        <f ca="1">IFERROR(L226*'2.2 Skjult ventetid person B'!L22,0)</f>
        <v>0</v>
      </c>
      <c r="M56" s="1">
        <f ca="1">IFERROR(M226*'2.2 Skjult ventetid person B'!M22,0)</f>
        <v>0</v>
      </c>
      <c r="N56" s="1">
        <f ca="1">IFERROR(N226*'2.2 Skjult ventetid person B'!N22,0)</f>
        <v>0</v>
      </c>
      <c r="O56" s="1">
        <f ca="1">IFERROR(O226*'2.2 Skjult ventetid person B'!O22,0)</f>
        <v>0</v>
      </c>
      <c r="P56" s="1">
        <f ca="1">IFERROR(P226*'2.2 Skjult ventetid person B'!P22,0)</f>
        <v>0</v>
      </c>
      <c r="Q56" s="1">
        <f ca="1">IFERROR(Q226*'2.2 Skjult ventetid person B'!Q22,0)</f>
        <v>0</v>
      </c>
      <c r="R56" s="1">
        <f ca="1">IFERROR(R226*'2.2 Skjult ventetid person B'!R22,0)</f>
        <v>0</v>
      </c>
      <c r="S56" s="1">
        <f ca="1">IFERROR(S226*'2.2 Skjult ventetid person B'!S22,0)</f>
        <v>0</v>
      </c>
      <c r="T56" s="1">
        <f ca="1">IFERROR(T226*'2.2 Skjult ventetid person B'!T22,0)</f>
        <v>0</v>
      </c>
      <c r="U56" s="1">
        <f ca="1">IFERROR(U226*'2.2 Skjult ventetid person B'!U22,0)</f>
        <v>0</v>
      </c>
      <c r="V56" s="1">
        <f ca="1">IFERROR(V226*'2.2 Skjult ventetid person B'!V22,0)</f>
        <v>0</v>
      </c>
      <c r="W56" s="1">
        <f ca="1">IFERROR(W226*'2.2 Skjult ventetid person B'!W22,0)</f>
        <v>0</v>
      </c>
      <c r="X56" s="1">
        <f ca="1">IFERROR(X226*'2.2 Skjult ventetid person B'!X22,0)</f>
        <v>0</v>
      </c>
      <c r="Y56" s="1">
        <f ca="1">IFERROR(Y226*'2.2 Skjult ventetid person B'!Y22,0)</f>
        <v>0</v>
      </c>
      <c r="Z56" s="1">
        <f ca="1">IFERROR(Z226*'2.2 Skjult ventetid person B'!Z22,0)</f>
        <v>0</v>
      </c>
      <c r="AA56" s="1">
        <f ca="1">IFERROR(AA226*'2.2 Skjult ventetid person B'!AA22,0)</f>
        <v>0</v>
      </c>
      <c r="AB56" s="1">
        <f ca="1">IFERROR(AB226*'2.2 Skjult ventetid person B'!AB22,0)</f>
        <v>0</v>
      </c>
      <c r="AC56" s="1">
        <f ca="1">IFERROR(AC226*'2.2 Skjult ventetid person B'!AC22,0)</f>
        <v>0</v>
      </c>
      <c r="AD56" s="1">
        <f ca="1">IFERROR(AD226*'2.2 Skjult ventetid person B'!AD22,0)</f>
        <v>0</v>
      </c>
      <c r="AE56" s="1">
        <f ca="1">IFERROR(AE226*'2.2 Skjult ventetid person B'!AE22,0)</f>
        <v>0</v>
      </c>
      <c r="AF56" s="1">
        <f ca="1">IFERROR(AF226*'2.2 Skjult ventetid person B'!AF22,0)</f>
        <v>0</v>
      </c>
    </row>
    <row r="57" spans="2:32" x14ac:dyDescent="0.2">
      <c r="B57" s="1" t="str">
        <f ca="1">IF(OFFSET('1.2 Alternativ B'!$E$19,0,ROW()-ROW($B$46))&gt;0,OFFSET('1.2 Alternativ B'!$E$19,0,ROW()-ROW($B$46)),"")</f>
        <v/>
      </c>
      <c r="C57" s="1">
        <f ca="1">IFERROR(C227*'2.2 Skjult ventetid person B'!C23,0)</f>
        <v>0</v>
      </c>
      <c r="D57" s="1">
        <f ca="1">IFERROR(D227*'2.2 Skjult ventetid person B'!D23,0)</f>
        <v>0</v>
      </c>
      <c r="E57" s="1">
        <f ca="1">IFERROR(E227*'2.2 Skjult ventetid person B'!E23,0)</f>
        <v>0</v>
      </c>
      <c r="F57" s="1">
        <f ca="1">IFERROR(F227*'2.2 Skjult ventetid person B'!F23,0)</f>
        <v>0</v>
      </c>
      <c r="G57" s="1">
        <f ca="1">IFERROR(G227*'2.2 Skjult ventetid person B'!G23,0)</f>
        <v>0</v>
      </c>
      <c r="H57" s="1">
        <f ca="1">IFERROR(H227*'2.2 Skjult ventetid person B'!H23,0)</f>
        <v>0</v>
      </c>
      <c r="I57" s="1">
        <f ca="1">IFERROR(I227*'2.2 Skjult ventetid person B'!I23,0)</f>
        <v>0</v>
      </c>
      <c r="J57" s="1">
        <f ca="1">IFERROR(J227*'2.2 Skjult ventetid person B'!J23,0)</f>
        <v>0</v>
      </c>
      <c r="K57" s="1">
        <f ca="1">IFERROR(K227*'2.2 Skjult ventetid person B'!K23,0)</f>
        <v>0</v>
      </c>
      <c r="L57" s="1">
        <f ca="1">IFERROR(L227*'2.2 Skjult ventetid person B'!L23,0)</f>
        <v>0</v>
      </c>
      <c r="M57" s="1">
        <f ca="1">IFERROR(M227*'2.2 Skjult ventetid person B'!M23,0)</f>
        <v>0</v>
      </c>
      <c r="N57" s="1">
        <f ca="1">IFERROR(N227*'2.2 Skjult ventetid person B'!N23,0)</f>
        <v>0</v>
      </c>
      <c r="O57" s="1">
        <f ca="1">IFERROR(O227*'2.2 Skjult ventetid person B'!O23,0)</f>
        <v>0</v>
      </c>
      <c r="P57" s="1">
        <f ca="1">IFERROR(P227*'2.2 Skjult ventetid person B'!P23,0)</f>
        <v>0</v>
      </c>
      <c r="Q57" s="1">
        <f ca="1">IFERROR(Q227*'2.2 Skjult ventetid person B'!Q23,0)</f>
        <v>0</v>
      </c>
      <c r="R57" s="1">
        <f ca="1">IFERROR(R227*'2.2 Skjult ventetid person B'!R23,0)</f>
        <v>0</v>
      </c>
      <c r="S57" s="1">
        <f ca="1">IFERROR(S227*'2.2 Skjult ventetid person B'!S23,0)</f>
        <v>0</v>
      </c>
      <c r="T57" s="1">
        <f ca="1">IFERROR(T227*'2.2 Skjult ventetid person B'!T23,0)</f>
        <v>0</v>
      </c>
      <c r="U57" s="1">
        <f ca="1">IFERROR(U227*'2.2 Skjult ventetid person B'!U23,0)</f>
        <v>0</v>
      </c>
      <c r="V57" s="1">
        <f ca="1">IFERROR(V227*'2.2 Skjult ventetid person B'!V23,0)</f>
        <v>0</v>
      </c>
      <c r="W57" s="1">
        <f ca="1">IFERROR(W227*'2.2 Skjult ventetid person B'!W23,0)</f>
        <v>0</v>
      </c>
      <c r="X57" s="1">
        <f ca="1">IFERROR(X227*'2.2 Skjult ventetid person B'!X23,0)</f>
        <v>0</v>
      </c>
      <c r="Y57" s="1">
        <f ca="1">IFERROR(Y227*'2.2 Skjult ventetid person B'!Y23,0)</f>
        <v>0</v>
      </c>
      <c r="Z57" s="1">
        <f ca="1">IFERROR(Z227*'2.2 Skjult ventetid person B'!Z23,0)</f>
        <v>0</v>
      </c>
      <c r="AA57" s="1">
        <f ca="1">IFERROR(AA227*'2.2 Skjult ventetid person B'!AA23,0)</f>
        <v>0</v>
      </c>
      <c r="AB57" s="1">
        <f ca="1">IFERROR(AB227*'2.2 Skjult ventetid person B'!AB23,0)</f>
        <v>0</v>
      </c>
      <c r="AC57" s="1">
        <f ca="1">IFERROR(AC227*'2.2 Skjult ventetid person B'!AC23,0)</f>
        <v>0</v>
      </c>
      <c r="AD57" s="1">
        <f ca="1">IFERROR(AD227*'2.2 Skjult ventetid person B'!AD23,0)</f>
        <v>0</v>
      </c>
      <c r="AE57" s="1">
        <f ca="1">IFERROR(AE227*'2.2 Skjult ventetid person B'!AE23,0)</f>
        <v>0</v>
      </c>
      <c r="AF57" s="1">
        <f ca="1">IFERROR(AF227*'2.2 Skjult ventetid person B'!AF23,0)</f>
        <v>0</v>
      </c>
    </row>
    <row r="58" spans="2:32" x14ac:dyDescent="0.2">
      <c r="B58" s="1" t="str">
        <f ca="1">IF(OFFSET('1.2 Alternativ B'!$E$19,0,ROW()-ROW($B$46))&gt;0,OFFSET('1.2 Alternativ B'!$E$19,0,ROW()-ROW($B$46)),"")</f>
        <v/>
      </c>
      <c r="C58" s="1">
        <f ca="1">IFERROR(C228*'2.2 Skjult ventetid person B'!C24,0)</f>
        <v>0</v>
      </c>
      <c r="D58" s="1">
        <f ca="1">IFERROR(D228*'2.2 Skjult ventetid person B'!D24,0)</f>
        <v>0</v>
      </c>
      <c r="E58" s="1">
        <f ca="1">IFERROR(E228*'2.2 Skjult ventetid person B'!E24,0)</f>
        <v>0</v>
      </c>
      <c r="F58" s="1">
        <f ca="1">IFERROR(F228*'2.2 Skjult ventetid person B'!F24,0)</f>
        <v>0</v>
      </c>
      <c r="G58" s="1">
        <f ca="1">IFERROR(G228*'2.2 Skjult ventetid person B'!G24,0)</f>
        <v>0</v>
      </c>
      <c r="H58" s="1">
        <f ca="1">IFERROR(H228*'2.2 Skjult ventetid person B'!H24,0)</f>
        <v>0</v>
      </c>
      <c r="I58" s="1">
        <f ca="1">IFERROR(I228*'2.2 Skjult ventetid person B'!I24,0)</f>
        <v>0</v>
      </c>
      <c r="J58" s="1">
        <f ca="1">IFERROR(J228*'2.2 Skjult ventetid person B'!J24,0)</f>
        <v>0</v>
      </c>
      <c r="K58" s="1">
        <f ca="1">IFERROR(K228*'2.2 Skjult ventetid person B'!K24,0)</f>
        <v>0</v>
      </c>
      <c r="L58" s="1">
        <f ca="1">IFERROR(L228*'2.2 Skjult ventetid person B'!L24,0)</f>
        <v>0</v>
      </c>
      <c r="M58" s="1">
        <f ca="1">IFERROR(M228*'2.2 Skjult ventetid person B'!M24,0)</f>
        <v>0</v>
      </c>
      <c r="N58" s="1">
        <f ca="1">IFERROR(N228*'2.2 Skjult ventetid person B'!N24,0)</f>
        <v>0</v>
      </c>
      <c r="O58" s="1">
        <f ca="1">IFERROR(O228*'2.2 Skjult ventetid person B'!O24,0)</f>
        <v>0</v>
      </c>
      <c r="P58" s="1">
        <f ca="1">IFERROR(P228*'2.2 Skjult ventetid person B'!P24,0)</f>
        <v>0</v>
      </c>
      <c r="Q58" s="1">
        <f ca="1">IFERROR(Q228*'2.2 Skjult ventetid person B'!Q24,0)</f>
        <v>0</v>
      </c>
      <c r="R58" s="1">
        <f ca="1">IFERROR(R228*'2.2 Skjult ventetid person B'!R24,0)</f>
        <v>0</v>
      </c>
      <c r="S58" s="1">
        <f ca="1">IFERROR(S228*'2.2 Skjult ventetid person B'!S24,0)</f>
        <v>0</v>
      </c>
      <c r="T58" s="1">
        <f ca="1">IFERROR(T228*'2.2 Skjult ventetid person B'!T24,0)</f>
        <v>0</v>
      </c>
      <c r="U58" s="1">
        <f ca="1">IFERROR(U228*'2.2 Skjult ventetid person B'!U24,0)</f>
        <v>0</v>
      </c>
      <c r="V58" s="1">
        <f ca="1">IFERROR(V228*'2.2 Skjult ventetid person B'!V24,0)</f>
        <v>0</v>
      </c>
      <c r="W58" s="1">
        <f ca="1">IFERROR(W228*'2.2 Skjult ventetid person B'!W24,0)</f>
        <v>0</v>
      </c>
      <c r="X58" s="1">
        <f ca="1">IFERROR(X228*'2.2 Skjult ventetid person B'!X24,0)</f>
        <v>0</v>
      </c>
      <c r="Y58" s="1">
        <f ca="1">IFERROR(Y228*'2.2 Skjult ventetid person B'!Y24,0)</f>
        <v>0</v>
      </c>
      <c r="Z58" s="1">
        <f ca="1">IFERROR(Z228*'2.2 Skjult ventetid person B'!Z24,0)</f>
        <v>0</v>
      </c>
      <c r="AA58" s="1">
        <f ca="1">IFERROR(AA228*'2.2 Skjult ventetid person B'!AA24,0)</f>
        <v>0</v>
      </c>
      <c r="AB58" s="1">
        <f ca="1">IFERROR(AB228*'2.2 Skjult ventetid person B'!AB24,0)</f>
        <v>0</v>
      </c>
      <c r="AC58" s="1">
        <f ca="1">IFERROR(AC228*'2.2 Skjult ventetid person B'!AC24,0)</f>
        <v>0</v>
      </c>
      <c r="AD58" s="1">
        <f ca="1">IFERROR(AD228*'2.2 Skjult ventetid person B'!AD24,0)</f>
        <v>0</v>
      </c>
      <c r="AE58" s="1">
        <f ca="1">IFERROR(AE228*'2.2 Skjult ventetid person B'!AE24,0)</f>
        <v>0</v>
      </c>
      <c r="AF58" s="1">
        <f ca="1">IFERROR(AF228*'2.2 Skjult ventetid person B'!AF24,0)</f>
        <v>0</v>
      </c>
    </row>
    <row r="59" spans="2:32" x14ac:dyDescent="0.2">
      <c r="B59" s="1" t="str">
        <f ca="1">IF(OFFSET('1.2 Alternativ B'!$E$19,0,ROW()-ROW($B$46))&gt;0,OFFSET('1.2 Alternativ B'!$E$19,0,ROW()-ROW($B$46)),"")</f>
        <v/>
      </c>
      <c r="C59" s="1">
        <f ca="1">IFERROR(C229*'2.2 Skjult ventetid person B'!C25,0)</f>
        <v>0</v>
      </c>
      <c r="D59" s="1">
        <f ca="1">IFERROR(D229*'2.2 Skjult ventetid person B'!D25,0)</f>
        <v>0</v>
      </c>
      <c r="E59" s="1">
        <f ca="1">IFERROR(E229*'2.2 Skjult ventetid person B'!E25,0)</f>
        <v>0</v>
      </c>
      <c r="F59" s="1">
        <f ca="1">IFERROR(F229*'2.2 Skjult ventetid person B'!F25,0)</f>
        <v>0</v>
      </c>
      <c r="G59" s="1">
        <f ca="1">IFERROR(G229*'2.2 Skjult ventetid person B'!G25,0)</f>
        <v>0</v>
      </c>
      <c r="H59" s="1">
        <f ca="1">IFERROR(H229*'2.2 Skjult ventetid person B'!H25,0)</f>
        <v>0</v>
      </c>
      <c r="I59" s="1">
        <f ca="1">IFERROR(I229*'2.2 Skjult ventetid person B'!I25,0)</f>
        <v>0</v>
      </c>
      <c r="J59" s="1">
        <f ca="1">IFERROR(J229*'2.2 Skjult ventetid person B'!J25,0)</f>
        <v>0</v>
      </c>
      <c r="K59" s="1">
        <f ca="1">IFERROR(K229*'2.2 Skjult ventetid person B'!K25,0)</f>
        <v>0</v>
      </c>
      <c r="L59" s="1">
        <f ca="1">IFERROR(L229*'2.2 Skjult ventetid person B'!L25,0)</f>
        <v>0</v>
      </c>
      <c r="M59" s="1">
        <f ca="1">IFERROR(M229*'2.2 Skjult ventetid person B'!M25,0)</f>
        <v>0</v>
      </c>
      <c r="N59" s="1">
        <f ca="1">IFERROR(N229*'2.2 Skjult ventetid person B'!N25,0)</f>
        <v>0</v>
      </c>
      <c r="O59" s="1">
        <f ca="1">IFERROR(O229*'2.2 Skjult ventetid person B'!O25,0)</f>
        <v>0</v>
      </c>
      <c r="P59" s="1">
        <f ca="1">IFERROR(P229*'2.2 Skjult ventetid person B'!P25,0)</f>
        <v>0</v>
      </c>
      <c r="Q59" s="1">
        <f ca="1">IFERROR(Q229*'2.2 Skjult ventetid person B'!Q25,0)</f>
        <v>0</v>
      </c>
      <c r="R59" s="1">
        <f ca="1">IFERROR(R229*'2.2 Skjult ventetid person B'!R25,0)</f>
        <v>0</v>
      </c>
      <c r="S59" s="1">
        <f ca="1">IFERROR(S229*'2.2 Skjult ventetid person B'!S25,0)</f>
        <v>0</v>
      </c>
      <c r="T59" s="1">
        <f ca="1">IFERROR(T229*'2.2 Skjult ventetid person B'!T25,0)</f>
        <v>0</v>
      </c>
      <c r="U59" s="1">
        <f ca="1">IFERROR(U229*'2.2 Skjult ventetid person B'!U25,0)</f>
        <v>0</v>
      </c>
      <c r="V59" s="1">
        <f ca="1">IFERROR(V229*'2.2 Skjult ventetid person B'!V25,0)</f>
        <v>0</v>
      </c>
      <c r="W59" s="1">
        <f ca="1">IFERROR(W229*'2.2 Skjult ventetid person B'!W25,0)</f>
        <v>0</v>
      </c>
      <c r="X59" s="1">
        <f ca="1">IFERROR(X229*'2.2 Skjult ventetid person B'!X25,0)</f>
        <v>0</v>
      </c>
      <c r="Y59" s="1">
        <f ca="1">IFERROR(Y229*'2.2 Skjult ventetid person B'!Y25,0)</f>
        <v>0</v>
      </c>
      <c r="Z59" s="1">
        <f ca="1">IFERROR(Z229*'2.2 Skjult ventetid person B'!Z25,0)</f>
        <v>0</v>
      </c>
      <c r="AA59" s="1">
        <f ca="1">IFERROR(AA229*'2.2 Skjult ventetid person B'!AA25,0)</f>
        <v>0</v>
      </c>
      <c r="AB59" s="1">
        <f ca="1">IFERROR(AB229*'2.2 Skjult ventetid person B'!AB25,0)</f>
        <v>0</v>
      </c>
      <c r="AC59" s="1">
        <f ca="1">IFERROR(AC229*'2.2 Skjult ventetid person B'!AC25,0)</f>
        <v>0</v>
      </c>
      <c r="AD59" s="1">
        <f ca="1">IFERROR(AD229*'2.2 Skjult ventetid person B'!AD25,0)</f>
        <v>0</v>
      </c>
      <c r="AE59" s="1">
        <f ca="1">IFERROR(AE229*'2.2 Skjult ventetid person B'!AE25,0)</f>
        <v>0</v>
      </c>
      <c r="AF59" s="1">
        <f ca="1">IFERROR(AF229*'2.2 Skjult ventetid person B'!AF25,0)</f>
        <v>0</v>
      </c>
    </row>
    <row r="60" spans="2:32" x14ac:dyDescent="0.2">
      <c r="B60" s="1" t="str">
        <f ca="1">IF(OFFSET('1.2 Alternativ B'!$E$19,0,ROW()-ROW($B$46))&gt;0,OFFSET('1.2 Alternativ B'!$E$19,0,ROW()-ROW($B$46)),"")</f>
        <v/>
      </c>
      <c r="C60" s="1">
        <f ca="1">IFERROR(C230*'2.2 Skjult ventetid person B'!C26,0)</f>
        <v>0</v>
      </c>
      <c r="D60" s="1">
        <f ca="1">IFERROR(D230*'2.2 Skjult ventetid person B'!D26,0)</f>
        <v>0</v>
      </c>
      <c r="E60" s="1">
        <f ca="1">IFERROR(E230*'2.2 Skjult ventetid person B'!E26,0)</f>
        <v>0</v>
      </c>
      <c r="F60" s="1">
        <f ca="1">IFERROR(F230*'2.2 Skjult ventetid person B'!F26,0)</f>
        <v>0</v>
      </c>
      <c r="G60" s="1">
        <f ca="1">IFERROR(G230*'2.2 Skjult ventetid person B'!G26,0)</f>
        <v>0</v>
      </c>
      <c r="H60" s="1">
        <f ca="1">IFERROR(H230*'2.2 Skjult ventetid person B'!H26,0)</f>
        <v>0</v>
      </c>
      <c r="I60" s="1">
        <f ca="1">IFERROR(I230*'2.2 Skjult ventetid person B'!I26,0)</f>
        <v>0</v>
      </c>
      <c r="J60" s="1">
        <f ca="1">IFERROR(J230*'2.2 Skjult ventetid person B'!J26,0)</f>
        <v>0</v>
      </c>
      <c r="K60" s="1">
        <f ca="1">IFERROR(K230*'2.2 Skjult ventetid person B'!K26,0)</f>
        <v>0</v>
      </c>
      <c r="L60" s="1">
        <f ca="1">IFERROR(L230*'2.2 Skjult ventetid person B'!L26,0)</f>
        <v>0</v>
      </c>
      <c r="M60" s="1">
        <f ca="1">IFERROR(M230*'2.2 Skjult ventetid person B'!M26,0)</f>
        <v>0</v>
      </c>
      <c r="N60" s="1">
        <f ca="1">IFERROR(N230*'2.2 Skjult ventetid person B'!N26,0)</f>
        <v>0</v>
      </c>
      <c r="O60" s="1">
        <f ca="1">IFERROR(O230*'2.2 Skjult ventetid person B'!O26,0)</f>
        <v>0</v>
      </c>
      <c r="P60" s="1">
        <f ca="1">IFERROR(P230*'2.2 Skjult ventetid person B'!P26,0)</f>
        <v>0</v>
      </c>
      <c r="Q60" s="1">
        <f ca="1">IFERROR(Q230*'2.2 Skjult ventetid person B'!Q26,0)</f>
        <v>0</v>
      </c>
      <c r="R60" s="1">
        <f ca="1">IFERROR(R230*'2.2 Skjult ventetid person B'!R26,0)</f>
        <v>0</v>
      </c>
      <c r="S60" s="1">
        <f ca="1">IFERROR(S230*'2.2 Skjult ventetid person B'!S26,0)</f>
        <v>0</v>
      </c>
      <c r="T60" s="1">
        <f ca="1">IFERROR(T230*'2.2 Skjult ventetid person B'!T26,0)</f>
        <v>0</v>
      </c>
      <c r="U60" s="1">
        <f ca="1">IFERROR(U230*'2.2 Skjult ventetid person B'!U26,0)</f>
        <v>0</v>
      </c>
      <c r="V60" s="1">
        <f ca="1">IFERROR(V230*'2.2 Skjult ventetid person B'!V26,0)</f>
        <v>0</v>
      </c>
      <c r="W60" s="1">
        <f ca="1">IFERROR(W230*'2.2 Skjult ventetid person B'!W26,0)</f>
        <v>0</v>
      </c>
      <c r="X60" s="1">
        <f ca="1">IFERROR(X230*'2.2 Skjult ventetid person B'!X26,0)</f>
        <v>0</v>
      </c>
      <c r="Y60" s="1">
        <f ca="1">IFERROR(Y230*'2.2 Skjult ventetid person B'!Y26,0)</f>
        <v>0</v>
      </c>
      <c r="Z60" s="1">
        <f ca="1">IFERROR(Z230*'2.2 Skjult ventetid person B'!Z26,0)</f>
        <v>0</v>
      </c>
      <c r="AA60" s="1">
        <f ca="1">IFERROR(AA230*'2.2 Skjult ventetid person B'!AA26,0)</f>
        <v>0</v>
      </c>
      <c r="AB60" s="1">
        <f ca="1">IFERROR(AB230*'2.2 Skjult ventetid person B'!AB26,0)</f>
        <v>0</v>
      </c>
      <c r="AC60" s="1">
        <f ca="1">IFERROR(AC230*'2.2 Skjult ventetid person B'!AC26,0)</f>
        <v>0</v>
      </c>
      <c r="AD60" s="1">
        <f ca="1">IFERROR(AD230*'2.2 Skjult ventetid person B'!AD26,0)</f>
        <v>0</v>
      </c>
      <c r="AE60" s="1">
        <f ca="1">IFERROR(AE230*'2.2 Skjult ventetid person B'!AE26,0)</f>
        <v>0</v>
      </c>
      <c r="AF60" s="1">
        <f ca="1">IFERROR(AF230*'2.2 Skjult ventetid person B'!AF26,0)</f>
        <v>0</v>
      </c>
    </row>
    <row r="61" spans="2:32" x14ac:dyDescent="0.2">
      <c r="B61" s="1" t="str">
        <f ca="1">IF(OFFSET('1.2 Alternativ B'!$E$19,0,ROW()-ROW($B$46))&gt;0,OFFSET('1.2 Alternativ B'!$E$19,0,ROW()-ROW($B$46)),"")</f>
        <v/>
      </c>
      <c r="C61" s="1">
        <f ca="1">IFERROR(C231*'2.2 Skjult ventetid person B'!C27,0)</f>
        <v>0</v>
      </c>
      <c r="D61" s="1">
        <f ca="1">IFERROR(D231*'2.2 Skjult ventetid person B'!D27,0)</f>
        <v>0</v>
      </c>
      <c r="E61" s="1">
        <f ca="1">IFERROR(E231*'2.2 Skjult ventetid person B'!E27,0)</f>
        <v>0</v>
      </c>
      <c r="F61" s="1">
        <f ca="1">IFERROR(F231*'2.2 Skjult ventetid person B'!F27,0)</f>
        <v>0</v>
      </c>
      <c r="G61" s="1">
        <f ca="1">IFERROR(G231*'2.2 Skjult ventetid person B'!G27,0)</f>
        <v>0</v>
      </c>
      <c r="H61" s="1">
        <f ca="1">IFERROR(H231*'2.2 Skjult ventetid person B'!H27,0)</f>
        <v>0</v>
      </c>
      <c r="I61" s="1">
        <f ca="1">IFERROR(I231*'2.2 Skjult ventetid person B'!I27,0)</f>
        <v>0</v>
      </c>
      <c r="J61" s="1">
        <f ca="1">IFERROR(J231*'2.2 Skjult ventetid person B'!J27,0)</f>
        <v>0</v>
      </c>
      <c r="K61" s="1">
        <f ca="1">IFERROR(K231*'2.2 Skjult ventetid person B'!K27,0)</f>
        <v>0</v>
      </c>
      <c r="L61" s="1">
        <f ca="1">IFERROR(L231*'2.2 Skjult ventetid person B'!L27,0)</f>
        <v>0</v>
      </c>
      <c r="M61" s="1">
        <f ca="1">IFERROR(M231*'2.2 Skjult ventetid person B'!M27,0)</f>
        <v>0</v>
      </c>
      <c r="N61" s="1">
        <f ca="1">IFERROR(N231*'2.2 Skjult ventetid person B'!N27,0)</f>
        <v>0</v>
      </c>
      <c r="O61" s="1">
        <f ca="1">IFERROR(O231*'2.2 Skjult ventetid person B'!O27,0)</f>
        <v>0</v>
      </c>
      <c r="P61" s="1">
        <f ca="1">IFERROR(P231*'2.2 Skjult ventetid person B'!P27,0)</f>
        <v>0</v>
      </c>
      <c r="Q61" s="1">
        <f ca="1">IFERROR(Q231*'2.2 Skjult ventetid person B'!Q27,0)</f>
        <v>0</v>
      </c>
      <c r="R61" s="1">
        <f ca="1">IFERROR(R231*'2.2 Skjult ventetid person B'!R27,0)</f>
        <v>0</v>
      </c>
      <c r="S61" s="1">
        <f ca="1">IFERROR(S231*'2.2 Skjult ventetid person B'!S27,0)</f>
        <v>0</v>
      </c>
      <c r="T61" s="1">
        <f ca="1">IFERROR(T231*'2.2 Skjult ventetid person B'!T27,0)</f>
        <v>0</v>
      </c>
      <c r="U61" s="1">
        <f ca="1">IFERROR(U231*'2.2 Skjult ventetid person B'!U27,0)</f>
        <v>0</v>
      </c>
      <c r="V61" s="1">
        <f ca="1">IFERROR(V231*'2.2 Skjult ventetid person B'!V27,0)</f>
        <v>0</v>
      </c>
      <c r="W61" s="1">
        <f ca="1">IFERROR(W231*'2.2 Skjult ventetid person B'!W27,0)</f>
        <v>0</v>
      </c>
      <c r="X61" s="1">
        <f ca="1">IFERROR(X231*'2.2 Skjult ventetid person B'!X27,0)</f>
        <v>0</v>
      </c>
      <c r="Y61" s="1">
        <f ca="1">IFERROR(Y231*'2.2 Skjult ventetid person B'!Y27,0)</f>
        <v>0</v>
      </c>
      <c r="Z61" s="1">
        <f ca="1">IFERROR(Z231*'2.2 Skjult ventetid person B'!Z27,0)</f>
        <v>0</v>
      </c>
      <c r="AA61" s="1">
        <f ca="1">IFERROR(AA231*'2.2 Skjult ventetid person B'!AA27,0)</f>
        <v>0</v>
      </c>
      <c r="AB61" s="1">
        <f ca="1">IFERROR(AB231*'2.2 Skjult ventetid person B'!AB27,0)</f>
        <v>0</v>
      </c>
      <c r="AC61" s="1">
        <f ca="1">IFERROR(AC231*'2.2 Skjult ventetid person B'!AC27,0)</f>
        <v>0</v>
      </c>
      <c r="AD61" s="1">
        <f ca="1">IFERROR(AD231*'2.2 Skjult ventetid person B'!AD27,0)</f>
        <v>0</v>
      </c>
      <c r="AE61" s="1">
        <f ca="1">IFERROR(AE231*'2.2 Skjult ventetid person B'!AE27,0)</f>
        <v>0</v>
      </c>
      <c r="AF61" s="1">
        <f ca="1">IFERROR(AF231*'2.2 Skjult ventetid person B'!AF27,0)</f>
        <v>0</v>
      </c>
    </row>
    <row r="62" spans="2:32" x14ac:dyDescent="0.2">
      <c r="B62" s="1" t="str">
        <f ca="1">IF(OFFSET('1.2 Alternativ B'!$E$19,0,ROW()-ROW($B$46))&gt;0,OFFSET('1.2 Alternativ B'!$E$19,0,ROW()-ROW($B$46)),"")</f>
        <v/>
      </c>
      <c r="C62" s="1">
        <f ca="1">IFERROR(C232*'2.2 Skjult ventetid person B'!C28,0)</f>
        <v>0</v>
      </c>
      <c r="D62" s="1">
        <f ca="1">IFERROR(D232*'2.2 Skjult ventetid person B'!D28,0)</f>
        <v>0</v>
      </c>
      <c r="E62" s="1">
        <f ca="1">IFERROR(E232*'2.2 Skjult ventetid person B'!E28,0)</f>
        <v>0</v>
      </c>
      <c r="F62" s="1">
        <f ca="1">IFERROR(F232*'2.2 Skjult ventetid person B'!F28,0)</f>
        <v>0</v>
      </c>
      <c r="G62" s="1">
        <f ca="1">IFERROR(G232*'2.2 Skjult ventetid person B'!G28,0)</f>
        <v>0</v>
      </c>
      <c r="H62" s="1">
        <f ca="1">IFERROR(H232*'2.2 Skjult ventetid person B'!H28,0)</f>
        <v>0</v>
      </c>
      <c r="I62" s="1">
        <f ca="1">IFERROR(I232*'2.2 Skjult ventetid person B'!I28,0)</f>
        <v>0</v>
      </c>
      <c r="J62" s="1">
        <f ca="1">IFERROR(J232*'2.2 Skjult ventetid person B'!J28,0)</f>
        <v>0</v>
      </c>
      <c r="K62" s="1">
        <f ca="1">IFERROR(K232*'2.2 Skjult ventetid person B'!K28,0)</f>
        <v>0</v>
      </c>
      <c r="L62" s="1">
        <f ca="1">IFERROR(L232*'2.2 Skjult ventetid person B'!L28,0)</f>
        <v>0</v>
      </c>
      <c r="M62" s="1">
        <f ca="1">IFERROR(M232*'2.2 Skjult ventetid person B'!M28,0)</f>
        <v>0</v>
      </c>
      <c r="N62" s="1">
        <f ca="1">IFERROR(N232*'2.2 Skjult ventetid person B'!N28,0)</f>
        <v>0</v>
      </c>
      <c r="O62" s="1">
        <f ca="1">IFERROR(O232*'2.2 Skjult ventetid person B'!O28,0)</f>
        <v>0</v>
      </c>
      <c r="P62" s="1">
        <f ca="1">IFERROR(P232*'2.2 Skjult ventetid person B'!P28,0)</f>
        <v>0</v>
      </c>
      <c r="Q62" s="1">
        <f ca="1">IFERROR(Q232*'2.2 Skjult ventetid person B'!Q28,0)</f>
        <v>0</v>
      </c>
      <c r="R62" s="1">
        <f ca="1">IFERROR(R232*'2.2 Skjult ventetid person B'!R28,0)</f>
        <v>0</v>
      </c>
      <c r="S62" s="1">
        <f ca="1">IFERROR(S232*'2.2 Skjult ventetid person B'!S28,0)</f>
        <v>0</v>
      </c>
      <c r="T62" s="1">
        <f ca="1">IFERROR(T232*'2.2 Skjult ventetid person B'!T28,0)</f>
        <v>0</v>
      </c>
      <c r="U62" s="1">
        <f ca="1">IFERROR(U232*'2.2 Skjult ventetid person B'!U28,0)</f>
        <v>0</v>
      </c>
      <c r="V62" s="1">
        <f ca="1">IFERROR(V232*'2.2 Skjult ventetid person B'!V28,0)</f>
        <v>0</v>
      </c>
      <c r="W62" s="1">
        <f ca="1">IFERROR(W232*'2.2 Skjult ventetid person B'!W28,0)</f>
        <v>0</v>
      </c>
      <c r="X62" s="1">
        <f ca="1">IFERROR(X232*'2.2 Skjult ventetid person B'!X28,0)</f>
        <v>0</v>
      </c>
      <c r="Y62" s="1">
        <f ca="1">IFERROR(Y232*'2.2 Skjult ventetid person B'!Y28,0)</f>
        <v>0</v>
      </c>
      <c r="Z62" s="1">
        <f ca="1">IFERROR(Z232*'2.2 Skjult ventetid person B'!Z28,0)</f>
        <v>0</v>
      </c>
      <c r="AA62" s="1">
        <f ca="1">IFERROR(AA232*'2.2 Skjult ventetid person B'!AA28,0)</f>
        <v>0</v>
      </c>
      <c r="AB62" s="1">
        <f ca="1">IFERROR(AB232*'2.2 Skjult ventetid person B'!AB28,0)</f>
        <v>0</v>
      </c>
      <c r="AC62" s="1">
        <f ca="1">IFERROR(AC232*'2.2 Skjult ventetid person B'!AC28,0)</f>
        <v>0</v>
      </c>
      <c r="AD62" s="1">
        <f ca="1">IFERROR(AD232*'2.2 Skjult ventetid person B'!AD28,0)</f>
        <v>0</v>
      </c>
      <c r="AE62" s="1">
        <f ca="1">IFERROR(AE232*'2.2 Skjult ventetid person B'!AE28,0)</f>
        <v>0</v>
      </c>
      <c r="AF62" s="1">
        <f ca="1">IFERROR(AF232*'2.2 Skjult ventetid person B'!AF28,0)</f>
        <v>0</v>
      </c>
    </row>
    <row r="63" spans="2:32" x14ac:dyDescent="0.2">
      <c r="B63" s="1" t="str">
        <f ca="1">IF(OFFSET('1.2 Alternativ B'!$E$19,0,ROW()-ROW($B$46))&gt;0,OFFSET('1.2 Alternativ B'!$E$19,0,ROW()-ROW($B$46)),"")</f>
        <v/>
      </c>
      <c r="C63" s="1">
        <f ca="1">IFERROR(C233*'2.2 Skjult ventetid person B'!C29,0)</f>
        <v>0</v>
      </c>
      <c r="D63" s="1">
        <f ca="1">IFERROR(D233*'2.2 Skjult ventetid person B'!D29,0)</f>
        <v>0</v>
      </c>
      <c r="E63" s="1">
        <f ca="1">IFERROR(E233*'2.2 Skjult ventetid person B'!E29,0)</f>
        <v>0</v>
      </c>
      <c r="F63" s="1">
        <f ca="1">IFERROR(F233*'2.2 Skjult ventetid person B'!F29,0)</f>
        <v>0</v>
      </c>
      <c r="G63" s="1">
        <f ca="1">IFERROR(G233*'2.2 Skjult ventetid person B'!G29,0)</f>
        <v>0</v>
      </c>
      <c r="H63" s="1">
        <f ca="1">IFERROR(H233*'2.2 Skjult ventetid person B'!H29,0)</f>
        <v>0</v>
      </c>
      <c r="I63" s="1">
        <f ca="1">IFERROR(I233*'2.2 Skjult ventetid person B'!I29,0)</f>
        <v>0</v>
      </c>
      <c r="J63" s="1">
        <f ca="1">IFERROR(J233*'2.2 Skjult ventetid person B'!J29,0)</f>
        <v>0</v>
      </c>
      <c r="K63" s="1">
        <f ca="1">IFERROR(K233*'2.2 Skjult ventetid person B'!K29,0)</f>
        <v>0</v>
      </c>
      <c r="L63" s="1">
        <f ca="1">IFERROR(L233*'2.2 Skjult ventetid person B'!L29,0)</f>
        <v>0</v>
      </c>
      <c r="M63" s="1">
        <f ca="1">IFERROR(M233*'2.2 Skjult ventetid person B'!M29,0)</f>
        <v>0</v>
      </c>
      <c r="N63" s="1">
        <f ca="1">IFERROR(N233*'2.2 Skjult ventetid person B'!N29,0)</f>
        <v>0</v>
      </c>
      <c r="O63" s="1">
        <f ca="1">IFERROR(O233*'2.2 Skjult ventetid person B'!O29,0)</f>
        <v>0</v>
      </c>
      <c r="P63" s="1">
        <f ca="1">IFERROR(P233*'2.2 Skjult ventetid person B'!P29,0)</f>
        <v>0</v>
      </c>
      <c r="Q63" s="1">
        <f ca="1">IFERROR(Q233*'2.2 Skjult ventetid person B'!Q29,0)</f>
        <v>0</v>
      </c>
      <c r="R63" s="1">
        <f ca="1">IFERROR(R233*'2.2 Skjult ventetid person B'!R29,0)</f>
        <v>0</v>
      </c>
      <c r="S63" s="1">
        <f ca="1">IFERROR(S233*'2.2 Skjult ventetid person B'!S29,0)</f>
        <v>0</v>
      </c>
      <c r="T63" s="1">
        <f ca="1">IFERROR(T233*'2.2 Skjult ventetid person B'!T29,0)</f>
        <v>0</v>
      </c>
      <c r="U63" s="1">
        <f ca="1">IFERROR(U233*'2.2 Skjult ventetid person B'!U29,0)</f>
        <v>0</v>
      </c>
      <c r="V63" s="1">
        <f ca="1">IFERROR(V233*'2.2 Skjult ventetid person B'!V29,0)</f>
        <v>0</v>
      </c>
      <c r="W63" s="1">
        <f ca="1">IFERROR(W233*'2.2 Skjult ventetid person B'!W29,0)</f>
        <v>0</v>
      </c>
      <c r="X63" s="1">
        <f ca="1">IFERROR(X233*'2.2 Skjult ventetid person B'!X29,0)</f>
        <v>0</v>
      </c>
      <c r="Y63" s="1">
        <f ca="1">IFERROR(Y233*'2.2 Skjult ventetid person B'!Y29,0)</f>
        <v>0</v>
      </c>
      <c r="Z63" s="1">
        <f ca="1">IFERROR(Z233*'2.2 Skjult ventetid person B'!Z29,0)</f>
        <v>0</v>
      </c>
      <c r="AA63" s="1">
        <f ca="1">IFERROR(AA233*'2.2 Skjult ventetid person B'!AA29,0)</f>
        <v>0</v>
      </c>
      <c r="AB63" s="1">
        <f ca="1">IFERROR(AB233*'2.2 Skjult ventetid person B'!AB29,0)</f>
        <v>0</v>
      </c>
      <c r="AC63" s="1">
        <f ca="1">IFERROR(AC233*'2.2 Skjult ventetid person B'!AC29,0)</f>
        <v>0</v>
      </c>
      <c r="AD63" s="1">
        <f ca="1">IFERROR(AD233*'2.2 Skjult ventetid person B'!AD29,0)</f>
        <v>0</v>
      </c>
      <c r="AE63" s="1">
        <f ca="1">IFERROR(AE233*'2.2 Skjult ventetid person B'!AE29,0)</f>
        <v>0</v>
      </c>
      <c r="AF63" s="1">
        <f ca="1">IFERROR(AF233*'2.2 Skjult ventetid person B'!AF29,0)</f>
        <v>0</v>
      </c>
    </row>
    <row r="64" spans="2:32" x14ac:dyDescent="0.2">
      <c r="B64" s="1" t="str">
        <f ca="1">IF(OFFSET('1.2 Alternativ B'!$E$19,0,ROW()-ROW($B$46))&gt;0,OFFSET('1.2 Alternativ B'!$E$19,0,ROW()-ROW($B$46)),"")</f>
        <v/>
      </c>
      <c r="C64" s="1">
        <f ca="1">IFERROR(C234*'2.2 Skjult ventetid person B'!C30,0)</f>
        <v>0</v>
      </c>
      <c r="D64" s="1">
        <f ca="1">IFERROR(D234*'2.2 Skjult ventetid person B'!D30,0)</f>
        <v>0</v>
      </c>
      <c r="E64" s="1">
        <f ca="1">IFERROR(E234*'2.2 Skjult ventetid person B'!E30,0)</f>
        <v>0</v>
      </c>
      <c r="F64" s="1">
        <f ca="1">IFERROR(F234*'2.2 Skjult ventetid person B'!F30,0)</f>
        <v>0</v>
      </c>
      <c r="G64" s="1">
        <f ca="1">IFERROR(G234*'2.2 Skjult ventetid person B'!G30,0)</f>
        <v>0</v>
      </c>
      <c r="H64" s="1">
        <f ca="1">IFERROR(H234*'2.2 Skjult ventetid person B'!H30,0)</f>
        <v>0</v>
      </c>
      <c r="I64" s="1">
        <f ca="1">IFERROR(I234*'2.2 Skjult ventetid person B'!I30,0)</f>
        <v>0</v>
      </c>
      <c r="J64" s="1">
        <f ca="1">IFERROR(J234*'2.2 Skjult ventetid person B'!J30,0)</f>
        <v>0</v>
      </c>
      <c r="K64" s="1">
        <f ca="1">IFERROR(K234*'2.2 Skjult ventetid person B'!K30,0)</f>
        <v>0</v>
      </c>
      <c r="L64" s="1">
        <f ca="1">IFERROR(L234*'2.2 Skjult ventetid person B'!L30,0)</f>
        <v>0</v>
      </c>
      <c r="M64" s="1">
        <f ca="1">IFERROR(M234*'2.2 Skjult ventetid person B'!M30,0)</f>
        <v>0</v>
      </c>
      <c r="N64" s="1">
        <f ca="1">IFERROR(N234*'2.2 Skjult ventetid person B'!N30,0)</f>
        <v>0</v>
      </c>
      <c r="O64" s="1">
        <f ca="1">IFERROR(O234*'2.2 Skjult ventetid person B'!O30,0)</f>
        <v>0</v>
      </c>
      <c r="P64" s="1">
        <f ca="1">IFERROR(P234*'2.2 Skjult ventetid person B'!P30,0)</f>
        <v>0</v>
      </c>
      <c r="Q64" s="1">
        <f ca="1">IFERROR(Q234*'2.2 Skjult ventetid person B'!Q30,0)</f>
        <v>0</v>
      </c>
      <c r="R64" s="1">
        <f ca="1">IFERROR(R234*'2.2 Skjult ventetid person B'!R30,0)</f>
        <v>0</v>
      </c>
      <c r="S64" s="1">
        <f ca="1">IFERROR(S234*'2.2 Skjult ventetid person B'!S30,0)</f>
        <v>0</v>
      </c>
      <c r="T64" s="1">
        <f ca="1">IFERROR(T234*'2.2 Skjult ventetid person B'!T30,0)</f>
        <v>0</v>
      </c>
      <c r="U64" s="1">
        <f ca="1">IFERROR(U234*'2.2 Skjult ventetid person B'!U30,0)</f>
        <v>0</v>
      </c>
      <c r="V64" s="1">
        <f ca="1">IFERROR(V234*'2.2 Skjult ventetid person B'!V30,0)</f>
        <v>0</v>
      </c>
      <c r="W64" s="1">
        <f ca="1">IFERROR(W234*'2.2 Skjult ventetid person B'!W30,0)</f>
        <v>0</v>
      </c>
      <c r="X64" s="1">
        <f ca="1">IFERROR(X234*'2.2 Skjult ventetid person B'!X30,0)</f>
        <v>0</v>
      </c>
      <c r="Y64" s="1">
        <f ca="1">IFERROR(Y234*'2.2 Skjult ventetid person B'!Y30,0)</f>
        <v>0</v>
      </c>
      <c r="Z64" s="1">
        <f ca="1">IFERROR(Z234*'2.2 Skjult ventetid person B'!Z30,0)</f>
        <v>0</v>
      </c>
      <c r="AA64" s="1">
        <f ca="1">IFERROR(AA234*'2.2 Skjult ventetid person B'!AA30,0)</f>
        <v>0</v>
      </c>
      <c r="AB64" s="1">
        <f ca="1">IFERROR(AB234*'2.2 Skjult ventetid person B'!AB30,0)</f>
        <v>0</v>
      </c>
      <c r="AC64" s="1">
        <f ca="1">IFERROR(AC234*'2.2 Skjult ventetid person B'!AC30,0)</f>
        <v>0</v>
      </c>
      <c r="AD64" s="1">
        <f ca="1">IFERROR(AD234*'2.2 Skjult ventetid person B'!AD30,0)</f>
        <v>0</v>
      </c>
      <c r="AE64" s="1">
        <f ca="1">IFERROR(AE234*'2.2 Skjult ventetid person B'!AE30,0)</f>
        <v>0</v>
      </c>
      <c r="AF64" s="1">
        <f ca="1">IFERROR(AF234*'2.2 Skjult ventetid person B'!AF30,0)</f>
        <v>0</v>
      </c>
    </row>
    <row r="65" spans="2:32" x14ac:dyDescent="0.2">
      <c r="B65" s="1" t="str">
        <f ca="1">IF(OFFSET('1.2 Alternativ B'!$E$19,0,ROW()-ROW($B$46))&gt;0,OFFSET('1.2 Alternativ B'!$E$19,0,ROW()-ROW($B$46)),"")</f>
        <v/>
      </c>
      <c r="C65" s="1">
        <f ca="1">IFERROR(C235*'2.2 Skjult ventetid person B'!C31,0)</f>
        <v>0</v>
      </c>
      <c r="D65" s="1">
        <f ca="1">IFERROR(D235*'2.2 Skjult ventetid person B'!D31,0)</f>
        <v>0</v>
      </c>
      <c r="E65" s="1">
        <f ca="1">IFERROR(E235*'2.2 Skjult ventetid person B'!E31,0)</f>
        <v>0</v>
      </c>
      <c r="F65" s="1">
        <f ca="1">IFERROR(F235*'2.2 Skjult ventetid person B'!F31,0)</f>
        <v>0</v>
      </c>
      <c r="G65" s="1">
        <f ca="1">IFERROR(G235*'2.2 Skjult ventetid person B'!G31,0)</f>
        <v>0</v>
      </c>
      <c r="H65" s="1">
        <f ca="1">IFERROR(H235*'2.2 Skjult ventetid person B'!H31,0)</f>
        <v>0</v>
      </c>
      <c r="I65" s="1">
        <f ca="1">IFERROR(I235*'2.2 Skjult ventetid person B'!I31,0)</f>
        <v>0</v>
      </c>
      <c r="J65" s="1">
        <f ca="1">IFERROR(J235*'2.2 Skjult ventetid person B'!J31,0)</f>
        <v>0</v>
      </c>
      <c r="K65" s="1">
        <f ca="1">IFERROR(K235*'2.2 Skjult ventetid person B'!K31,0)</f>
        <v>0</v>
      </c>
      <c r="L65" s="1">
        <f ca="1">IFERROR(L235*'2.2 Skjult ventetid person B'!L31,0)</f>
        <v>0</v>
      </c>
      <c r="M65" s="1">
        <f ca="1">IFERROR(M235*'2.2 Skjult ventetid person B'!M31,0)</f>
        <v>0</v>
      </c>
      <c r="N65" s="1">
        <f ca="1">IFERROR(N235*'2.2 Skjult ventetid person B'!N31,0)</f>
        <v>0</v>
      </c>
      <c r="O65" s="1">
        <f ca="1">IFERROR(O235*'2.2 Skjult ventetid person B'!O31,0)</f>
        <v>0</v>
      </c>
      <c r="P65" s="1">
        <f ca="1">IFERROR(P235*'2.2 Skjult ventetid person B'!P31,0)</f>
        <v>0</v>
      </c>
      <c r="Q65" s="1">
        <f ca="1">IFERROR(Q235*'2.2 Skjult ventetid person B'!Q31,0)</f>
        <v>0</v>
      </c>
      <c r="R65" s="1">
        <f ca="1">IFERROR(R235*'2.2 Skjult ventetid person B'!R31,0)</f>
        <v>0</v>
      </c>
      <c r="S65" s="1">
        <f ca="1">IFERROR(S235*'2.2 Skjult ventetid person B'!S31,0)</f>
        <v>0</v>
      </c>
      <c r="T65" s="1">
        <f ca="1">IFERROR(T235*'2.2 Skjult ventetid person B'!T31,0)</f>
        <v>0</v>
      </c>
      <c r="U65" s="1">
        <f ca="1">IFERROR(U235*'2.2 Skjult ventetid person B'!U31,0)</f>
        <v>0</v>
      </c>
      <c r="V65" s="1">
        <f ca="1">IFERROR(V235*'2.2 Skjult ventetid person B'!V31,0)</f>
        <v>0</v>
      </c>
      <c r="W65" s="1">
        <f ca="1">IFERROR(W235*'2.2 Skjult ventetid person B'!W31,0)</f>
        <v>0</v>
      </c>
      <c r="X65" s="1">
        <f ca="1">IFERROR(X235*'2.2 Skjult ventetid person B'!X31,0)</f>
        <v>0</v>
      </c>
      <c r="Y65" s="1">
        <f ca="1">IFERROR(Y235*'2.2 Skjult ventetid person B'!Y31,0)</f>
        <v>0</v>
      </c>
      <c r="Z65" s="1">
        <f ca="1">IFERROR(Z235*'2.2 Skjult ventetid person B'!Z31,0)</f>
        <v>0</v>
      </c>
      <c r="AA65" s="1">
        <f ca="1">IFERROR(AA235*'2.2 Skjult ventetid person B'!AA31,0)</f>
        <v>0</v>
      </c>
      <c r="AB65" s="1">
        <f ca="1">IFERROR(AB235*'2.2 Skjult ventetid person B'!AB31,0)</f>
        <v>0</v>
      </c>
      <c r="AC65" s="1">
        <f ca="1">IFERROR(AC235*'2.2 Skjult ventetid person B'!AC31,0)</f>
        <v>0</v>
      </c>
      <c r="AD65" s="1">
        <f ca="1">IFERROR(AD235*'2.2 Skjult ventetid person B'!AD31,0)</f>
        <v>0</v>
      </c>
      <c r="AE65" s="1">
        <f ca="1">IFERROR(AE235*'2.2 Skjult ventetid person B'!AE31,0)</f>
        <v>0</v>
      </c>
      <c r="AF65" s="1">
        <f ca="1">IFERROR(AF235*'2.2 Skjult ventetid person B'!AF31,0)</f>
        <v>0</v>
      </c>
    </row>
    <row r="66" spans="2:32" x14ac:dyDescent="0.2">
      <c r="B66" s="1" t="str">
        <f ca="1">IF(OFFSET('1.2 Alternativ B'!$E$19,0,ROW()-ROW($B$46))&gt;0,OFFSET('1.2 Alternativ B'!$E$19,0,ROW()-ROW($B$46)),"")</f>
        <v/>
      </c>
      <c r="C66" s="1">
        <f ca="1">IFERROR(C236*'2.2 Skjult ventetid person B'!C32,0)</f>
        <v>0</v>
      </c>
      <c r="D66" s="1">
        <f ca="1">IFERROR(D236*'2.2 Skjult ventetid person B'!D32,0)</f>
        <v>0</v>
      </c>
      <c r="E66" s="1">
        <f ca="1">IFERROR(E236*'2.2 Skjult ventetid person B'!E32,0)</f>
        <v>0</v>
      </c>
      <c r="F66" s="1">
        <f ca="1">IFERROR(F236*'2.2 Skjult ventetid person B'!F32,0)</f>
        <v>0</v>
      </c>
      <c r="G66" s="1">
        <f ca="1">IFERROR(G236*'2.2 Skjult ventetid person B'!G32,0)</f>
        <v>0</v>
      </c>
      <c r="H66" s="1">
        <f ca="1">IFERROR(H236*'2.2 Skjult ventetid person B'!H32,0)</f>
        <v>0</v>
      </c>
      <c r="I66" s="1">
        <f ca="1">IFERROR(I236*'2.2 Skjult ventetid person B'!I32,0)</f>
        <v>0</v>
      </c>
      <c r="J66" s="1">
        <f ca="1">IFERROR(J236*'2.2 Skjult ventetid person B'!J32,0)</f>
        <v>0</v>
      </c>
      <c r="K66" s="1">
        <f ca="1">IFERROR(K236*'2.2 Skjult ventetid person B'!K32,0)</f>
        <v>0</v>
      </c>
      <c r="L66" s="1">
        <f ca="1">IFERROR(L236*'2.2 Skjult ventetid person B'!L32,0)</f>
        <v>0</v>
      </c>
      <c r="M66" s="1">
        <f ca="1">IFERROR(M236*'2.2 Skjult ventetid person B'!M32,0)</f>
        <v>0</v>
      </c>
      <c r="N66" s="1">
        <f ca="1">IFERROR(N236*'2.2 Skjult ventetid person B'!N32,0)</f>
        <v>0</v>
      </c>
      <c r="O66" s="1">
        <f ca="1">IFERROR(O236*'2.2 Skjult ventetid person B'!O32,0)</f>
        <v>0</v>
      </c>
      <c r="P66" s="1">
        <f ca="1">IFERROR(P236*'2.2 Skjult ventetid person B'!P32,0)</f>
        <v>0</v>
      </c>
      <c r="Q66" s="1">
        <f ca="1">IFERROR(Q236*'2.2 Skjult ventetid person B'!Q32,0)</f>
        <v>0</v>
      </c>
      <c r="R66" s="1">
        <f ca="1">IFERROR(R236*'2.2 Skjult ventetid person B'!R32,0)</f>
        <v>0</v>
      </c>
      <c r="S66" s="1">
        <f ca="1">IFERROR(S236*'2.2 Skjult ventetid person B'!S32,0)</f>
        <v>0</v>
      </c>
      <c r="T66" s="1">
        <f ca="1">IFERROR(T236*'2.2 Skjult ventetid person B'!T32,0)</f>
        <v>0</v>
      </c>
      <c r="U66" s="1">
        <f ca="1">IFERROR(U236*'2.2 Skjult ventetid person B'!U32,0)</f>
        <v>0</v>
      </c>
      <c r="V66" s="1">
        <f ca="1">IFERROR(V236*'2.2 Skjult ventetid person B'!V32,0)</f>
        <v>0</v>
      </c>
      <c r="W66" s="1">
        <f ca="1">IFERROR(W236*'2.2 Skjult ventetid person B'!W32,0)</f>
        <v>0</v>
      </c>
      <c r="X66" s="1">
        <f ca="1">IFERROR(X236*'2.2 Skjult ventetid person B'!X32,0)</f>
        <v>0</v>
      </c>
      <c r="Y66" s="1">
        <f ca="1">IFERROR(Y236*'2.2 Skjult ventetid person B'!Y32,0)</f>
        <v>0</v>
      </c>
      <c r="Z66" s="1">
        <f ca="1">IFERROR(Z236*'2.2 Skjult ventetid person B'!Z32,0)</f>
        <v>0</v>
      </c>
      <c r="AA66" s="1">
        <f ca="1">IFERROR(AA236*'2.2 Skjult ventetid person B'!AA32,0)</f>
        <v>0</v>
      </c>
      <c r="AB66" s="1">
        <f ca="1">IFERROR(AB236*'2.2 Skjult ventetid person B'!AB32,0)</f>
        <v>0</v>
      </c>
      <c r="AC66" s="1">
        <f ca="1">IFERROR(AC236*'2.2 Skjult ventetid person B'!AC32,0)</f>
        <v>0</v>
      </c>
      <c r="AD66" s="1">
        <f ca="1">IFERROR(AD236*'2.2 Skjult ventetid person B'!AD32,0)</f>
        <v>0</v>
      </c>
      <c r="AE66" s="1">
        <f ca="1">IFERROR(AE236*'2.2 Skjult ventetid person B'!AE32,0)</f>
        <v>0</v>
      </c>
      <c r="AF66" s="1">
        <f ca="1">IFERROR(AF236*'2.2 Skjult ventetid person B'!AF32,0)</f>
        <v>0</v>
      </c>
    </row>
    <row r="67" spans="2:32" x14ac:dyDescent="0.2">
      <c r="B67" s="1" t="str">
        <f ca="1">IF(OFFSET('1.2 Alternativ B'!$E$19,0,ROW()-ROW($B$46))&gt;0,OFFSET('1.2 Alternativ B'!$E$19,0,ROW()-ROW($B$46)),"")</f>
        <v/>
      </c>
      <c r="C67" s="1">
        <f ca="1">IFERROR(C237*'2.2 Skjult ventetid person B'!C33,0)</f>
        <v>0</v>
      </c>
      <c r="D67" s="1">
        <f ca="1">IFERROR(D237*'2.2 Skjult ventetid person B'!D33,0)</f>
        <v>0</v>
      </c>
      <c r="E67" s="1">
        <f ca="1">IFERROR(E237*'2.2 Skjult ventetid person B'!E33,0)</f>
        <v>0</v>
      </c>
      <c r="F67" s="1">
        <f ca="1">IFERROR(F237*'2.2 Skjult ventetid person B'!F33,0)</f>
        <v>0</v>
      </c>
      <c r="G67" s="1">
        <f ca="1">IFERROR(G237*'2.2 Skjult ventetid person B'!G33,0)</f>
        <v>0</v>
      </c>
      <c r="H67" s="1">
        <f ca="1">IFERROR(H237*'2.2 Skjult ventetid person B'!H33,0)</f>
        <v>0</v>
      </c>
      <c r="I67" s="1">
        <f ca="1">IFERROR(I237*'2.2 Skjult ventetid person B'!I33,0)</f>
        <v>0</v>
      </c>
      <c r="J67" s="1">
        <f ca="1">IFERROR(J237*'2.2 Skjult ventetid person B'!J33,0)</f>
        <v>0</v>
      </c>
      <c r="K67" s="1">
        <f ca="1">IFERROR(K237*'2.2 Skjult ventetid person B'!K33,0)</f>
        <v>0</v>
      </c>
      <c r="L67" s="1">
        <f ca="1">IFERROR(L237*'2.2 Skjult ventetid person B'!L33,0)</f>
        <v>0</v>
      </c>
      <c r="M67" s="1">
        <f ca="1">IFERROR(M237*'2.2 Skjult ventetid person B'!M33,0)</f>
        <v>0</v>
      </c>
      <c r="N67" s="1">
        <f ca="1">IFERROR(N237*'2.2 Skjult ventetid person B'!N33,0)</f>
        <v>0</v>
      </c>
      <c r="O67" s="1">
        <f ca="1">IFERROR(O237*'2.2 Skjult ventetid person B'!O33,0)</f>
        <v>0</v>
      </c>
      <c r="P67" s="1">
        <f ca="1">IFERROR(P237*'2.2 Skjult ventetid person B'!P33,0)</f>
        <v>0</v>
      </c>
      <c r="Q67" s="1">
        <f ca="1">IFERROR(Q237*'2.2 Skjult ventetid person B'!Q33,0)</f>
        <v>0</v>
      </c>
      <c r="R67" s="1">
        <f ca="1">IFERROR(R237*'2.2 Skjult ventetid person B'!R33,0)</f>
        <v>0</v>
      </c>
      <c r="S67" s="1">
        <f ca="1">IFERROR(S237*'2.2 Skjult ventetid person B'!S33,0)</f>
        <v>0</v>
      </c>
      <c r="T67" s="1">
        <f ca="1">IFERROR(T237*'2.2 Skjult ventetid person B'!T33,0)</f>
        <v>0</v>
      </c>
      <c r="U67" s="1">
        <f ca="1">IFERROR(U237*'2.2 Skjult ventetid person B'!U33,0)</f>
        <v>0</v>
      </c>
      <c r="V67" s="1">
        <f ca="1">IFERROR(V237*'2.2 Skjult ventetid person B'!V33,0)</f>
        <v>0</v>
      </c>
      <c r="W67" s="1">
        <f ca="1">IFERROR(W237*'2.2 Skjult ventetid person B'!W33,0)</f>
        <v>0</v>
      </c>
      <c r="X67" s="1">
        <f ca="1">IFERROR(X237*'2.2 Skjult ventetid person B'!X33,0)</f>
        <v>0</v>
      </c>
      <c r="Y67" s="1">
        <f ca="1">IFERROR(Y237*'2.2 Skjult ventetid person B'!Y33,0)</f>
        <v>0</v>
      </c>
      <c r="Z67" s="1">
        <f ca="1">IFERROR(Z237*'2.2 Skjult ventetid person B'!Z33,0)</f>
        <v>0</v>
      </c>
      <c r="AA67" s="1">
        <f ca="1">IFERROR(AA237*'2.2 Skjult ventetid person B'!AA33,0)</f>
        <v>0</v>
      </c>
      <c r="AB67" s="1">
        <f ca="1">IFERROR(AB237*'2.2 Skjult ventetid person B'!AB33,0)</f>
        <v>0</v>
      </c>
      <c r="AC67" s="1">
        <f ca="1">IFERROR(AC237*'2.2 Skjult ventetid person B'!AC33,0)</f>
        <v>0</v>
      </c>
      <c r="AD67" s="1">
        <f ca="1">IFERROR(AD237*'2.2 Skjult ventetid person B'!AD33,0)</f>
        <v>0</v>
      </c>
      <c r="AE67" s="1">
        <f ca="1">IFERROR(AE237*'2.2 Skjult ventetid person B'!AE33,0)</f>
        <v>0</v>
      </c>
      <c r="AF67" s="1">
        <f ca="1">IFERROR(AF237*'2.2 Skjult ventetid person B'!AF33,0)</f>
        <v>0</v>
      </c>
    </row>
    <row r="68" spans="2:32" x14ac:dyDescent="0.2">
      <c r="B68" s="1" t="str">
        <f ca="1">IF(OFFSET('1.2 Alternativ B'!$E$19,0,ROW()-ROW($B$46))&gt;0,OFFSET('1.2 Alternativ B'!$E$19,0,ROW()-ROW($B$46)),"")</f>
        <v/>
      </c>
      <c r="C68" s="1">
        <f ca="1">IFERROR(C238*'2.2 Skjult ventetid person B'!C34,0)</f>
        <v>0</v>
      </c>
      <c r="D68" s="1">
        <f ca="1">IFERROR(D238*'2.2 Skjult ventetid person B'!D34,0)</f>
        <v>0</v>
      </c>
      <c r="E68" s="1">
        <f ca="1">IFERROR(E238*'2.2 Skjult ventetid person B'!E34,0)</f>
        <v>0</v>
      </c>
      <c r="F68" s="1">
        <f ca="1">IFERROR(F238*'2.2 Skjult ventetid person B'!F34,0)</f>
        <v>0</v>
      </c>
      <c r="G68" s="1">
        <f ca="1">IFERROR(G238*'2.2 Skjult ventetid person B'!G34,0)</f>
        <v>0</v>
      </c>
      <c r="H68" s="1">
        <f ca="1">IFERROR(H238*'2.2 Skjult ventetid person B'!H34,0)</f>
        <v>0</v>
      </c>
      <c r="I68" s="1">
        <f ca="1">IFERROR(I238*'2.2 Skjult ventetid person B'!I34,0)</f>
        <v>0</v>
      </c>
      <c r="J68" s="1">
        <f ca="1">IFERROR(J238*'2.2 Skjult ventetid person B'!J34,0)</f>
        <v>0</v>
      </c>
      <c r="K68" s="1">
        <f ca="1">IFERROR(K238*'2.2 Skjult ventetid person B'!K34,0)</f>
        <v>0</v>
      </c>
      <c r="L68" s="1">
        <f ca="1">IFERROR(L238*'2.2 Skjult ventetid person B'!L34,0)</f>
        <v>0</v>
      </c>
      <c r="M68" s="1">
        <f ca="1">IFERROR(M238*'2.2 Skjult ventetid person B'!M34,0)</f>
        <v>0</v>
      </c>
      <c r="N68" s="1">
        <f ca="1">IFERROR(N238*'2.2 Skjult ventetid person B'!N34,0)</f>
        <v>0</v>
      </c>
      <c r="O68" s="1">
        <f ca="1">IFERROR(O238*'2.2 Skjult ventetid person B'!O34,0)</f>
        <v>0</v>
      </c>
      <c r="P68" s="1">
        <f ca="1">IFERROR(P238*'2.2 Skjult ventetid person B'!P34,0)</f>
        <v>0</v>
      </c>
      <c r="Q68" s="1">
        <f ca="1">IFERROR(Q238*'2.2 Skjult ventetid person B'!Q34,0)</f>
        <v>0</v>
      </c>
      <c r="R68" s="1">
        <f ca="1">IFERROR(R238*'2.2 Skjult ventetid person B'!R34,0)</f>
        <v>0</v>
      </c>
      <c r="S68" s="1">
        <f ca="1">IFERROR(S238*'2.2 Skjult ventetid person B'!S34,0)</f>
        <v>0</v>
      </c>
      <c r="T68" s="1">
        <f ca="1">IFERROR(T238*'2.2 Skjult ventetid person B'!T34,0)</f>
        <v>0</v>
      </c>
      <c r="U68" s="1">
        <f ca="1">IFERROR(U238*'2.2 Skjult ventetid person B'!U34,0)</f>
        <v>0</v>
      </c>
      <c r="V68" s="1">
        <f ca="1">IFERROR(V238*'2.2 Skjult ventetid person B'!V34,0)</f>
        <v>0</v>
      </c>
      <c r="W68" s="1">
        <f ca="1">IFERROR(W238*'2.2 Skjult ventetid person B'!W34,0)</f>
        <v>0</v>
      </c>
      <c r="X68" s="1">
        <f ca="1">IFERROR(X238*'2.2 Skjult ventetid person B'!X34,0)</f>
        <v>0</v>
      </c>
      <c r="Y68" s="1">
        <f ca="1">IFERROR(Y238*'2.2 Skjult ventetid person B'!Y34,0)</f>
        <v>0</v>
      </c>
      <c r="Z68" s="1">
        <f ca="1">IFERROR(Z238*'2.2 Skjult ventetid person B'!Z34,0)</f>
        <v>0</v>
      </c>
      <c r="AA68" s="1">
        <f ca="1">IFERROR(AA238*'2.2 Skjult ventetid person B'!AA34,0)</f>
        <v>0</v>
      </c>
      <c r="AB68" s="1">
        <f ca="1">IFERROR(AB238*'2.2 Skjult ventetid person B'!AB34,0)</f>
        <v>0</v>
      </c>
      <c r="AC68" s="1">
        <f ca="1">IFERROR(AC238*'2.2 Skjult ventetid person B'!AC34,0)</f>
        <v>0</v>
      </c>
      <c r="AD68" s="1">
        <f ca="1">IFERROR(AD238*'2.2 Skjult ventetid person B'!AD34,0)</f>
        <v>0</v>
      </c>
      <c r="AE68" s="1">
        <f ca="1">IFERROR(AE238*'2.2 Skjult ventetid person B'!AE34,0)</f>
        <v>0</v>
      </c>
      <c r="AF68" s="1">
        <f ca="1">IFERROR(AF238*'2.2 Skjult ventetid person B'!AF34,0)</f>
        <v>0</v>
      </c>
    </row>
    <row r="69" spans="2:32" x14ac:dyDescent="0.2">
      <c r="B69" s="1" t="str">
        <f ca="1">IF(OFFSET('1.2 Alternativ B'!$E$19,0,ROW()-ROW($B$46))&gt;0,OFFSET('1.2 Alternativ B'!$E$19,0,ROW()-ROW($B$46)),"")</f>
        <v/>
      </c>
      <c r="C69" s="1">
        <f ca="1">IFERROR(C239*'2.2 Skjult ventetid person B'!C35,0)</f>
        <v>0</v>
      </c>
      <c r="D69" s="1">
        <f ca="1">IFERROR(D239*'2.2 Skjult ventetid person B'!D35,0)</f>
        <v>0</v>
      </c>
      <c r="E69" s="1">
        <f ca="1">IFERROR(E239*'2.2 Skjult ventetid person B'!E35,0)</f>
        <v>0</v>
      </c>
      <c r="F69" s="1">
        <f ca="1">IFERROR(F239*'2.2 Skjult ventetid person B'!F35,0)</f>
        <v>0</v>
      </c>
      <c r="G69" s="1">
        <f ca="1">IFERROR(G239*'2.2 Skjult ventetid person B'!G35,0)</f>
        <v>0</v>
      </c>
      <c r="H69" s="1">
        <f ca="1">IFERROR(H239*'2.2 Skjult ventetid person B'!H35,0)</f>
        <v>0</v>
      </c>
      <c r="I69" s="1">
        <f ca="1">IFERROR(I239*'2.2 Skjult ventetid person B'!I35,0)</f>
        <v>0</v>
      </c>
      <c r="J69" s="1">
        <f ca="1">IFERROR(J239*'2.2 Skjult ventetid person B'!J35,0)</f>
        <v>0</v>
      </c>
      <c r="K69" s="1">
        <f ca="1">IFERROR(K239*'2.2 Skjult ventetid person B'!K35,0)</f>
        <v>0</v>
      </c>
      <c r="L69" s="1">
        <f ca="1">IFERROR(L239*'2.2 Skjult ventetid person B'!L35,0)</f>
        <v>0</v>
      </c>
      <c r="M69" s="1">
        <f ca="1">IFERROR(M239*'2.2 Skjult ventetid person B'!M35,0)</f>
        <v>0</v>
      </c>
      <c r="N69" s="1">
        <f ca="1">IFERROR(N239*'2.2 Skjult ventetid person B'!N35,0)</f>
        <v>0</v>
      </c>
      <c r="O69" s="1">
        <f ca="1">IFERROR(O239*'2.2 Skjult ventetid person B'!O35,0)</f>
        <v>0</v>
      </c>
      <c r="P69" s="1">
        <f ca="1">IFERROR(P239*'2.2 Skjult ventetid person B'!P35,0)</f>
        <v>0</v>
      </c>
      <c r="Q69" s="1">
        <f ca="1">IFERROR(Q239*'2.2 Skjult ventetid person B'!Q35,0)</f>
        <v>0</v>
      </c>
      <c r="R69" s="1">
        <f ca="1">IFERROR(R239*'2.2 Skjult ventetid person B'!R35,0)</f>
        <v>0</v>
      </c>
      <c r="S69" s="1">
        <f ca="1">IFERROR(S239*'2.2 Skjult ventetid person B'!S35,0)</f>
        <v>0</v>
      </c>
      <c r="T69" s="1">
        <f ca="1">IFERROR(T239*'2.2 Skjult ventetid person B'!T35,0)</f>
        <v>0</v>
      </c>
      <c r="U69" s="1">
        <f ca="1">IFERROR(U239*'2.2 Skjult ventetid person B'!U35,0)</f>
        <v>0</v>
      </c>
      <c r="V69" s="1">
        <f ca="1">IFERROR(V239*'2.2 Skjult ventetid person B'!V35,0)</f>
        <v>0</v>
      </c>
      <c r="W69" s="1">
        <f ca="1">IFERROR(W239*'2.2 Skjult ventetid person B'!W35,0)</f>
        <v>0</v>
      </c>
      <c r="X69" s="1">
        <f ca="1">IFERROR(X239*'2.2 Skjult ventetid person B'!X35,0)</f>
        <v>0</v>
      </c>
      <c r="Y69" s="1">
        <f ca="1">IFERROR(Y239*'2.2 Skjult ventetid person B'!Y35,0)</f>
        <v>0</v>
      </c>
      <c r="Z69" s="1">
        <f ca="1">IFERROR(Z239*'2.2 Skjult ventetid person B'!Z35,0)</f>
        <v>0</v>
      </c>
      <c r="AA69" s="1">
        <f ca="1">IFERROR(AA239*'2.2 Skjult ventetid person B'!AA35,0)</f>
        <v>0</v>
      </c>
      <c r="AB69" s="1">
        <f ca="1">IFERROR(AB239*'2.2 Skjult ventetid person B'!AB35,0)</f>
        <v>0</v>
      </c>
      <c r="AC69" s="1">
        <f ca="1">IFERROR(AC239*'2.2 Skjult ventetid person B'!AC35,0)</f>
        <v>0</v>
      </c>
      <c r="AD69" s="1">
        <f ca="1">IFERROR(AD239*'2.2 Skjult ventetid person B'!AD35,0)</f>
        <v>0</v>
      </c>
      <c r="AE69" s="1">
        <f ca="1">IFERROR(AE239*'2.2 Skjult ventetid person B'!AE35,0)</f>
        <v>0</v>
      </c>
      <c r="AF69" s="1">
        <f ca="1">IFERROR(AF239*'2.2 Skjult ventetid person B'!AF35,0)</f>
        <v>0</v>
      </c>
    </row>
    <row r="70" spans="2:32" x14ac:dyDescent="0.2">
      <c r="B70" s="1" t="str">
        <f ca="1">IF(OFFSET('1.2 Alternativ B'!$E$19,0,ROW()-ROW($B$46))&gt;0,OFFSET('1.2 Alternativ B'!$E$19,0,ROW()-ROW($B$46)),"")</f>
        <v/>
      </c>
      <c r="C70" s="1">
        <f ca="1">IFERROR(C240*'2.2 Skjult ventetid person B'!C36,0)</f>
        <v>0</v>
      </c>
      <c r="D70" s="1">
        <f ca="1">IFERROR(D240*'2.2 Skjult ventetid person B'!D36,0)</f>
        <v>0</v>
      </c>
      <c r="E70" s="1">
        <f ca="1">IFERROR(E240*'2.2 Skjult ventetid person B'!E36,0)</f>
        <v>0</v>
      </c>
      <c r="F70" s="1">
        <f ca="1">IFERROR(F240*'2.2 Skjult ventetid person B'!F36,0)</f>
        <v>0</v>
      </c>
      <c r="G70" s="1">
        <f ca="1">IFERROR(G240*'2.2 Skjult ventetid person B'!G36,0)</f>
        <v>0</v>
      </c>
      <c r="H70" s="1">
        <f ca="1">IFERROR(H240*'2.2 Skjult ventetid person B'!H36,0)</f>
        <v>0</v>
      </c>
      <c r="I70" s="1">
        <f ca="1">IFERROR(I240*'2.2 Skjult ventetid person B'!I36,0)</f>
        <v>0</v>
      </c>
      <c r="J70" s="1">
        <f ca="1">IFERROR(J240*'2.2 Skjult ventetid person B'!J36,0)</f>
        <v>0</v>
      </c>
      <c r="K70" s="1">
        <f ca="1">IFERROR(K240*'2.2 Skjult ventetid person B'!K36,0)</f>
        <v>0</v>
      </c>
      <c r="L70" s="1">
        <f ca="1">IFERROR(L240*'2.2 Skjult ventetid person B'!L36,0)</f>
        <v>0</v>
      </c>
      <c r="M70" s="1">
        <f ca="1">IFERROR(M240*'2.2 Skjult ventetid person B'!M36,0)</f>
        <v>0</v>
      </c>
      <c r="N70" s="1">
        <f ca="1">IFERROR(N240*'2.2 Skjult ventetid person B'!N36,0)</f>
        <v>0</v>
      </c>
      <c r="O70" s="1">
        <f ca="1">IFERROR(O240*'2.2 Skjult ventetid person B'!O36,0)</f>
        <v>0</v>
      </c>
      <c r="P70" s="1">
        <f ca="1">IFERROR(P240*'2.2 Skjult ventetid person B'!P36,0)</f>
        <v>0</v>
      </c>
      <c r="Q70" s="1">
        <f ca="1">IFERROR(Q240*'2.2 Skjult ventetid person B'!Q36,0)</f>
        <v>0</v>
      </c>
      <c r="R70" s="1">
        <f ca="1">IFERROR(R240*'2.2 Skjult ventetid person B'!R36,0)</f>
        <v>0</v>
      </c>
      <c r="S70" s="1">
        <f ca="1">IFERROR(S240*'2.2 Skjult ventetid person B'!S36,0)</f>
        <v>0</v>
      </c>
      <c r="T70" s="1">
        <f ca="1">IFERROR(T240*'2.2 Skjult ventetid person B'!T36,0)</f>
        <v>0</v>
      </c>
      <c r="U70" s="1">
        <f ca="1">IFERROR(U240*'2.2 Skjult ventetid person B'!U36,0)</f>
        <v>0</v>
      </c>
      <c r="V70" s="1">
        <f ca="1">IFERROR(V240*'2.2 Skjult ventetid person B'!V36,0)</f>
        <v>0</v>
      </c>
      <c r="W70" s="1">
        <f ca="1">IFERROR(W240*'2.2 Skjult ventetid person B'!W36,0)</f>
        <v>0</v>
      </c>
      <c r="X70" s="1">
        <f ca="1">IFERROR(X240*'2.2 Skjult ventetid person B'!X36,0)</f>
        <v>0</v>
      </c>
      <c r="Y70" s="1">
        <f ca="1">IFERROR(Y240*'2.2 Skjult ventetid person B'!Y36,0)</f>
        <v>0</v>
      </c>
      <c r="Z70" s="1">
        <f ca="1">IFERROR(Z240*'2.2 Skjult ventetid person B'!Z36,0)</f>
        <v>0</v>
      </c>
      <c r="AA70" s="1">
        <f ca="1">IFERROR(AA240*'2.2 Skjult ventetid person B'!AA36,0)</f>
        <v>0</v>
      </c>
      <c r="AB70" s="1">
        <f ca="1">IFERROR(AB240*'2.2 Skjult ventetid person B'!AB36,0)</f>
        <v>0</v>
      </c>
      <c r="AC70" s="1">
        <f ca="1">IFERROR(AC240*'2.2 Skjult ventetid person B'!AC36,0)</f>
        <v>0</v>
      </c>
      <c r="AD70" s="1">
        <f ca="1">IFERROR(AD240*'2.2 Skjult ventetid person B'!AD36,0)</f>
        <v>0</v>
      </c>
      <c r="AE70" s="1">
        <f ca="1">IFERROR(AE240*'2.2 Skjult ventetid person B'!AE36,0)</f>
        <v>0</v>
      </c>
      <c r="AF70" s="1">
        <f ca="1">IFERROR(AF240*'2.2 Skjult ventetid person B'!AF36,0)</f>
        <v>0</v>
      </c>
    </row>
    <row r="71" spans="2:32" x14ac:dyDescent="0.2">
      <c r="B71" s="1" t="str">
        <f ca="1">IF(OFFSET('1.2 Alternativ B'!$E$19,0,ROW()-ROW($B$46))&gt;0,OFFSET('1.2 Alternativ B'!$E$19,0,ROW()-ROW($B$46)),"")</f>
        <v/>
      </c>
      <c r="C71" s="1">
        <f ca="1">IFERROR(C241*'2.2 Skjult ventetid person B'!C37,0)</f>
        <v>0</v>
      </c>
      <c r="D71" s="1">
        <f ca="1">IFERROR(D241*'2.2 Skjult ventetid person B'!D37,0)</f>
        <v>0</v>
      </c>
      <c r="E71" s="1">
        <f ca="1">IFERROR(E241*'2.2 Skjult ventetid person B'!E37,0)</f>
        <v>0</v>
      </c>
      <c r="F71" s="1">
        <f ca="1">IFERROR(F241*'2.2 Skjult ventetid person B'!F37,0)</f>
        <v>0</v>
      </c>
      <c r="G71" s="1">
        <f ca="1">IFERROR(G241*'2.2 Skjult ventetid person B'!G37,0)</f>
        <v>0</v>
      </c>
      <c r="H71" s="1">
        <f ca="1">IFERROR(H241*'2.2 Skjult ventetid person B'!H37,0)</f>
        <v>0</v>
      </c>
      <c r="I71" s="1">
        <f ca="1">IFERROR(I241*'2.2 Skjult ventetid person B'!I37,0)</f>
        <v>0</v>
      </c>
      <c r="J71" s="1">
        <f ca="1">IFERROR(J241*'2.2 Skjult ventetid person B'!J37,0)</f>
        <v>0</v>
      </c>
      <c r="K71" s="1">
        <f ca="1">IFERROR(K241*'2.2 Skjult ventetid person B'!K37,0)</f>
        <v>0</v>
      </c>
      <c r="L71" s="1">
        <f ca="1">IFERROR(L241*'2.2 Skjult ventetid person B'!L37,0)</f>
        <v>0</v>
      </c>
      <c r="M71" s="1">
        <f ca="1">IFERROR(M241*'2.2 Skjult ventetid person B'!M37,0)</f>
        <v>0</v>
      </c>
      <c r="N71" s="1">
        <f ca="1">IFERROR(N241*'2.2 Skjult ventetid person B'!N37,0)</f>
        <v>0</v>
      </c>
      <c r="O71" s="1">
        <f ca="1">IFERROR(O241*'2.2 Skjult ventetid person B'!O37,0)</f>
        <v>0</v>
      </c>
      <c r="P71" s="1">
        <f ca="1">IFERROR(P241*'2.2 Skjult ventetid person B'!P37,0)</f>
        <v>0</v>
      </c>
      <c r="Q71" s="1">
        <f ca="1">IFERROR(Q241*'2.2 Skjult ventetid person B'!Q37,0)</f>
        <v>0</v>
      </c>
      <c r="R71" s="1">
        <f ca="1">IFERROR(R241*'2.2 Skjult ventetid person B'!R37,0)</f>
        <v>0</v>
      </c>
      <c r="S71" s="1">
        <f ca="1">IFERROR(S241*'2.2 Skjult ventetid person B'!S37,0)</f>
        <v>0</v>
      </c>
      <c r="T71" s="1">
        <f ca="1">IFERROR(T241*'2.2 Skjult ventetid person B'!T37,0)</f>
        <v>0</v>
      </c>
      <c r="U71" s="1">
        <f ca="1">IFERROR(U241*'2.2 Skjult ventetid person B'!U37,0)</f>
        <v>0</v>
      </c>
      <c r="V71" s="1">
        <f ca="1">IFERROR(V241*'2.2 Skjult ventetid person B'!V37,0)</f>
        <v>0</v>
      </c>
      <c r="W71" s="1">
        <f ca="1">IFERROR(W241*'2.2 Skjult ventetid person B'!W37,0)</f>
        <v>0</v>
      </c>
      <c r="X71" s="1">
        <f ca="1">IFERROR(X241*'2.2 Skjult ventetid person B'!X37,0)</f>
        <v>0</v>
      </c>
      <c r="Y71" s="1">
        <f ca="1">IFERROR(Y241*'2.2 Skjult ventetid person B'!Y37,0)</f>
        <v>0</v>
      </c>
      <c r="Z71" s="1">
        <f ca="1">IFERROR(Z241*'2.2 Skjult ventetid person B'!Z37,0)</f>
        <v>0</v>
      </c>
      <c r="AA71" s="1">
        <f ca="1">IFERROR(AA241*'2.2 Skjult ventetid person B'!AA37,0)</f>
        <v>0</v>
      </c>
      <c r="AB71" s="1">
        <f ca="1">IFERROR(AB241*'2.2 Skjult ventetid person B'!AB37,0)</f>
        <v>0</v>
      </c>
      <c r="AC71" s="1">
        <f ca="1">IFERROR(AC241*'2.2 Skjult ventetid person B'!AC37,0)</f>
        <v>0</v>
      </c>
      <c r="AD71" s="1">
        <f ca="1">IFERROR(AD241*'2.2 Skjult ventetid person B'!AD37,0)</f>
        <v>0</v>
      </c>
      <c r="AE71" s="1">
        <f ca="1">IFERROR(AE241*'2.2 Skjult ventetid person B'!AE37,0)</f>
        <v>0</v>
      </c>
      <c r="AF71" s="1">
        <f ca="1">IFERROR(AF241*'2.2 Skjult ventetid person B'!AF37,0)</f>
        <v>0</v>
      </c>
    </row>
    <row r="72" spans="2:32" x14ac:dyDescent="0.2">
      <c r="B72" s="1" t="str">
        <f ca="1">IF(OFFSET('1.2 Alternativ B'!$E$19,0,ROW()-ROW($B$46))&gt;0,OFFSET('1.2 Alternativ B'!$E$19,0,ROW()-ROW($B$46)),"")</f>
        <v/>
      </c>
      <c r="C72" s="1">
        <f ca="1">IFERROR(C242*'2.2 Skjult ventetid person B'!C38,0)</f>
        <v>0</v>
      </c>
      <c r="D72" s="1">
        <f ca="1">IFERROR(D242*'2.2 Skjult ventetid person B'!D38,0)</f>
        <v>0</v>
      </c>
      <c r="E72" s="1">
        <f ca="1">IFERROR(E242*'2.2 Skjult ventetid person B'!E38,0)</f>
        <v>0</v>
      </c>
      <c r="F72" s="1">
        <f ca="1">IFERROR(F242*'2.2 Skjult ventetid person B'!F38,0)</f>
        <v>0</v>
      </c>
      <c r="G72" s="1">
        <f ca="1">IFERROR(G242*'2.2 Skjult ventetid person B'!G38,0)</f>
        <v>0</v>
      </c>
      <c r="H72" s="1">
        <f ca="1">IFERROR(H242*'2.2 Skjult ventetid person B'!H38,0)</f>
        <v>0</v>
      </c>
      <c r="I72" s="1">
        <f ca="1">IFERROR(I242*'2.2 Skjult ventetid person B'!I38,0)</f>
        <v>0</v>
      </c>
      <c r="J72" s="1">
        <f ca="1">IFERROR(J242*'2.2 Skjult ventetid person B'!J38,0)</f>
        <v>0</v>
      </c>
      <c r="K72" s="1">
        <f ca="1">IFERROR(K242*'2.2 Skjult ventetid person B'!K38,0)</f>
        <v>0</v>
      </c>
      <c r="L72" s="1">
        <f ca="1">IFERROR(L242*'2.2 Skjult ventetid person B'!L38,0)</f>
        <v>0</v>
      </c>
      <c r="M72" s="1">
        <f ca="1">IFERROR(M242*'2.2 Skjult ventetid person B'!M38,0)</f>
        <v>0</v>
      </c>
      <c r="N72" s="1">
        <f ca="1">IFERROR(N242*'2.2 Skjult ventetid person B'!N38,0)</f>
        <v>0</v>
      </c>
      <c r="O72" s="1">
        <f ca="1">IFERROR(O242*'2.2 Skjult ventetid person B'!O38,0)</f>
        <v>0</v>
      </c>
      <c r="P72" s="1">
        <f ca="1">IFERROR(P242*'2.2 Skjult ventetid person B'!P38,0)</f>
        <v>0</v>
      </c>
      <c r="Q72" s="1">
        <f ca="1">IFERROR(Q242*'2.2 Skjult ventetid person B'!Q38,0)</f>
        <v>0</v>
      </c>
      <c r="R72" s="1">
        <f ca="1">IFERROR(R242*'2.2 Skjult ventetid person B'!R38,0)</f>
        <v>0</v>
      </c>
      <c r="S72" s="1">
        <f ca="1">IFERROR(S242*'2.2 Skjult ventetid person B'!S38,0)</f>
        <v>0</v>
      </c>
      <c r="T72" s="1">
        <f ca="1">IFERROR(T242*'2.2 Skjult ventetid person B'!T38,0)</f>
        <v>0</v>
      </c>
      <c r="U72" s="1">
        <f ca="1">IFERROR(U242*'2.2 Skjult ventetid person B'!U38,0)</f>
        <v>0</v>
      </c>
      <c r="V72" s="1">
        <f ca="1">IFERROR(V242*'2.2 Skjult ventetid person B'!V38,0)</f>
        <v>0</v>
      </c>
      <c r="W72" s="1">
        <f ca="1">IFERROR(W242*'2.2 Skjult ventetid person B'!W38,0)</f>
        <v>0</v>
      </c>
      <c r="X72" s="1">
        <f ca="1">IFERROR(X242*'2.2 Skjult ventetid person B'!X38,0)</f>
        <v>0</v>
      </c>
      <c r="Y72" s="1">
        <f ca="1">IFERROR(Y242*'2.2 Skjult ventetid person B'!Y38,0)</f>
        <v>0</v>
      </c>
      <c r="Z72" s="1">
        <f ca="1">IFERROR(Z242*'2.2 Skjult ventetid person B'!Z38,0)</f>
        <v>0</v>
      </c>
      <c r="AA72" s="1">
        <f ca="1">IFERROR(AA242*'2.2 Skjult ventetid person B'!AA38,0)</f>
        <v>0</v>
      </c>
      <c r="AB72" s="1">
        <f ca="1">IFERROR(AB242*'2.2 Skjult ventetid person B'!AB38,0)</f>
        <v>0</v>
      </c>
      <c r="AC72" s="1">
        <f ca="1">IFERROR(AC242*'2.2 Skjult ventetid person B'!AC38,0)</f>
        <v>0</v>
      </c>
      <c r="AD72" s="1">
        <f ca="1">IFERROR(AD242*'2.2 Skjult ventetid person B'!AD38,0)</f>
        <v>0</v>
      </c>
      <c r="AE72" s="1">
        <f ca="1">IFERROR(AE242*'2.2 Skjult ventetid person B'!AE38,0)</f>
        <v>0</v>
      </c>
      <c r="AF72" s="1">
        <f ca="1">IFERROR(AF242*'2.2 Skjult ventetid person B'!AF38,0)</f>
        <v>0</v>
      </c>
    </row>
    <row r="73" spans="2:32" x14ac:dyDescent="0.2">
      <c r="B73" s="1" t="str">
        <f ca="1">IF(OFFSET('1.2 Alternativ B'!$E$19,0,ROW()-ROW($B$46))&gt;0,OFFSET('1.2 Alternativ B'!$E$19,0,ROW()-ROW($B$46)),"")</f>
        <v/>
      </c>
      <c r="C73" s="1">
        <f ca="1">IFERROR(C243*'2.2 Skjult ventetid person B'!C39,0)</f>
        <v>0</v>
      </c>
      <c r="D73" s="1">
        <f ca="1">IFERROR(D243*'2.2 Skjult ventetid person B'!D39,0)</f>
        <v>0</v>
      </c>
      <c r="E73" s="1">
        <f ca="1">IFERROR(E243*'2.2 Skjult ventetid person B'!E39,0)</f>
        <v>0</v>
      </c>
      <c r="F73" s="1">
        <f ca="1">IFERROR(F243*'2.2 Skjult ventetid person B'!F39,0)</f>
        <v>0</v>
      </c>
      <c r="G73" s="1">
        <f ca="1">IFERROR(G243*'2.2 Skjult ventetid person B'!G39,0)</f>
        <v>0</v>
      </c>
      <c r="H73" s="1">
        <f ca="1">IFERROR(H243*'2.2 Skjult ventetid person B'!H39,0)</f>
        <v>0</v>
      </c>
      <c r="I73" s="1">
        <f ca="1">IFERROR(I243*'2.2 Skjult ventetid person B'!I39,0)</f>
        <v>0</v>
      </c>
      <c r="J73" s="1">
        <f ca="1">IFERROR(J243*'2.2 Skjult ventetid person B'!J39,0)</f>
        <v>0</v>
      </c>
      <c r="K73" s="1">
        <f ca="1">IFERROR(K243*'2.2 Skjult ventetid person B'!K39,0)</f>
        <v>0</v>
      </c>
      <c r="L73" s="1">
        <f ca="1">IFERROR(L243*'2.2 Skjult ventetid person B'!L39,0)</f>
        <v>0</v>
      </c>
      <c r="M73" s="1">
        <f ca="1">IFERROR(M243*'2.2 Skjult ventetid person B'!M39,0)</f>
        <v>0</v>
      </c>
      <c r="N73" s="1">
        <f ca="1">IFERROR(N243*'2.2 Skjult ventetid person B'!N39,0)</f>
        <v>0</v>
      </c>
      <c r="O73" s="1">
        <f ca="1">IFERROR(O243*'2.2 Skjult ventetid person B'!O39,0)</f>
        <v>0</v>
      </c>
      <c r="P73" s="1">
        <f ca="1">IFERROR(P243*'2.2 Skjult ventetid person B'!P39,0)</f>
        <v>0</v>
      </c>
      <c r="Q73" s="1">
        <f ca="1">IFERROR(Q243*'2.2 Skjult ventetid person B'!Q39,0)</f>
        <v>0</v>
      </c>
      <c r="R73" s="1">
        <f ca="1">IFERROR(R243*'2.2 Skjult ventetid person B'!R39,0)</f>
        <v>0</v>
      </c>
      <c r="S73" s="1">
        <f ca="1">IFERROR(S243*'2.2 Skjult ventetid person B'!S39,0)</f>
        <v>0</v>
      </c>
      <c r="T73" s="1">
        <f ca="1">IFERROR(T243*'2.2 Skjult ventetid person B'!T39,0)</f>
        <v>0</v>
      </c>
      <c r="U73" s="1">
        <f ca="1">IFERROR(U243*'2.2 Skjult ventetid person B'!U39,0)</f>
        <v>0</v>
      </c>
      <c r="V73" s="1">
        <f ca="1">IFERROR(V243*'2.2 Skjult ventetid person B'!V39,0)</f>
        <v>0</v>
      </c>
      <c r="W73" s="1">
        <f ca="1">IFERROR(W243*'2.2 Skjult ventetid person B'!W39,0)</f>
        <v>0</v>
      </c>
      <c r="X73" s="1">
        <f ca="1">IFERROR(X243*'2.2 Skjult ventetid person B'!X39,0)</f>
        <v>0</v>
      </c>
      <c r="Y73" s="1">
        <f ca="1">IFERROR(Y243*'2.2 Skjult ventetid person B'!Y39,0)</f>
        <v>0</v>
      </c>
      <c r="Z73" s="1">
        <f ca="1">IFERROR(Z243*'2.2 Skjult ventetid person B'!Z39,0)</f>
        <v>0</v>
      </c>
      <c r="AA73" s="1">
        <f ca="1">IFERROR(AA243*'2.2 Skjult ventetid person B'!AA39,0)</f>
        <v>0</v>
      </c>
      <c r="AB73" s="1">
        <f ca="1">IFERROR(AB243*'2.2 Skjult ventetid person B'!AB39,0)</f>
        <v>0</v>
      </c>
      <c r="AC73" s="1">
        <f ca="1">IFERROR(AC243*'2.2 Skjult ventetid person B'!AC39,0)</f>
        <v>0</v>
      </c>
      <c r="AD73" s="1">
        <f ca="1">IFERROR(AD243*'2.2 Skjult ventetid person B'!AD39,0)</f>
        <v>0</v>
      </c>
      <c r="AE73" s="1">
        <f ca="1">IFERROR(AE243*'2.2 Skjult ventetid person B'!AE39,0)</f>
        <v>0</v>
      </c>
      <c r="AF73" s="1">
        <f ca="1">IFERROR(AF243*'2.2 Skjult ventetid person B'!AF39,0)</f>
        <v>0</v>
      </c>
    </row>
    <row r="74" spans="2:32" x14ac:dyDescent="0.2">
      <c r="B74" s="1" t="str">
        <f ca="1">IF(OFFSET('1.2 Alternativ B'!$E$19,0,ROW()-ROW($B$46))&gt;0,OFFSET('1.2 Alternativ B'!$E$19,0,ROW()-ROW($B$46)),"")</f>
        <v/>
      </c>
      <c r="C74" s="1">
        <f ca="1">IFERROR(C244*'2.2 Skjult ventetid person B'!C40,0)</f>
        <v>0</v>
      </c>
      <c r="D74" s="1">
        <f ca="1">IFERROR(D244*'2.2 Skjult ventetid person B'!D40,0)</f>
        <v>0</v>
      </c>
      <c r="E74" s="1">
        <f ca="1">IFERROR(E244*'2.2 Skjult ventetid person B'!E40,0)</f>
        <v>0</v>
      </c>
      <c r="F74" s="1">
        <f ca="1">IFERROR(F244*'2.2 Skjult ventetid person B'!F40,0)</f>
        <v>0</v>
      </c>
      <c r="G74" s="1">
        <f ca="1">IFERROR(G244*'2.2 Skjult ventetid person B'!G40,0)</f>
        <v>0</v>
      </c>
      <c r="H74" s="1">
        <f ca="1">IFERROR(H244*'2.2 Skjult ventetid person B'!H40,0)</f>
        <v>0</v>
      </c>
      <c r="I74" s="1">
        <f ca="1">IFERROR(I244*'2.2 Skjult ventetid person B'!I40,0)</f>
        <v>0</v>
      </c>
      <c r="J74" s="1">
        <f ca="1">IFERROR(J244*'2.2 Skjult ventetid person B'!J40,0)</f>
        <v>0</v>
      </c>
      <c r="K74" s="1">
        <f ca="1">IFERROR(K244*'2.2 Skjult ventetid person B'!K40,0)</f>
        <v>0</v>
      </c>
      <c r="L74" s="1">
        <f ca="1">IFERROR(L244*'2.2 Skjult ventetid person B'!L40,0)</f>
        <v>0</v>
      </c>
      <c r="M74" s="1">
        <f ca="1">IFERROR(M244*'2.2 Skjult ventetid person B'!M40,0)</f>
        <v>0</v>
      </c>
      <c r="N74" s="1">
        <f ca="1">IFERROR(N244*'2.2 Skjult ventetid person B'!N40,0)</f>
        <v>0</v>
      </c>
      <c r="O74" s="1">
        <f ca="1">IFERROR(O244*'2.2 Skjult ventetid person B'!O40,0)</f>
        <v>0</v>
      </c>
      <c r="P74" s="1">
        <f ca="1">IFERROR(P244*'2.2 Skjult ventetid person B'!P40,0)</f>
        <v>0</v>
      </c>
      <c r="Q74" s="1">
        <f ca="1">IFERROR(Q244*'2.2 Skjult ventetid person B'!Q40,0)</f>
        <v>0</v>
      </c>
      <c r="R74" s="1">
        <f ca="1">IFERROR(R244*'2.2 Skjult ventetid person B'!R40,0)</f>
        <v>0</v>
      </c>
      <c r="S74" s="1">
        <f ca="1">IFERROR(S244*'2.2 Skjult ventetid person B'!S40,0)</f>
        <v>0</v>
      </c>
      <c r="T74" s="1">
        <f ca="1">IFERROR(T244*'2.2 Skjult ventetid person B'!T40,0)</f>
        <v>0</v>
      </c>
      <c r="U74" s="1">
        <f ca="1">IFERROR(U244*'2.2 Skjult ventetid person B'!U40,0)</f>
        <v>0</v>
      </c>
      <c r="V74" s="1">
        <f ca="1">IFERROR(V244*'2.2 Skjult ventetid person B'!V40,0)</f>
        <v>0</v>
      </c>
      <c r="W74" s="1">
        <f ca="1">IFERROR(W244*'2.2 Skjult ventetid person B'!W40,0)</f>
        <v>0</v>
      </c>
      <c r="X74" s="1">
        <f ca="1">IFERROR(X244*'2.2 Skjult ventetid person B'!X40,0)</f>
        <v>0</v>
      </c>
      <c r="Y74" s="1">
        <f ca="1">IFERROR(Y244*'2.2 Skjult ventetid person B'!Y40,0)</f>
        <v>0</v>
      </c>
      <c r="Z74" s="1">
        <f ca="1">IFERROR(Z244*'2.2 Skjult ventetid person B'!Z40,0)</f>
        <v>0</v>
      </c>
      <c r="AA74" s="1">
        <f ca="1">IFERROR(AA244*'2.2 Skjult ventetid person B'!AA40,0)</f>
        <v>0</v>
      </c>
      <c r="AB74" s="1">
        <f ca="1">IFERROR(AB244*'2.2 Skjult ventetid person B'!AB40,0)</f>
        <v>0</v>
      </c>
      <c r="AC74" s="1">
        <f ca="1">IFERROR(AC244*'2.2 Skjult ventetid person B'!AC40,0)</f>
        <v>0</v>
      </c>
      <c r="AD74" s="1">
        <f ca="1">IFERROR(AD244*'2.2 Skjult ventetid person B'!AD40,0)</f>
        <v>0</v>
      </c>
      <c r="AE74" s="1">
        <f ca="1">IFERROR(AE244*'2.2 Skjult ventetid person B'!AE40,0)</f>
        <v>0</v>
      </c>
      <c r="AF74" s="1">
        <f ca="1">IFERROR(AF244*'2.2 Skjult ventetid person B'!AF40,0)</f>
        <v>0</v>
      </c>
    </row>
    <row r="75" spans="2:32" x14ac:dyDescent="0.2">
      <c r="B75" s="1" t="str">
        <f ca="1">IF(OFFSET('1.2 Alternativ B'!$E$19,0,ROW()-ROW($B$46))&gt;0,OFFSET('1.2 Alternativ B'!$E$19,0,ROW()-ROW($B$46)),"")</f>
        <v/>
      </c>
      <c r="C75" s="1">
        <f ca="1">IFERROR(C245*'2.2 Skjult ventetid person B'!C41,0)</f>
        <v>0</v>
      </c>
      <c r="D75" s="1">
        <f ca="1">IFERROR(D245*'2.2 Skjult ventetid person B'!D41,0)</f>
        <v>0</v>
      </c>
      <c r="E75" s="1">
        <f ca="1">IFERROR(E245*'2.2 Skjult ventetid person B'!E41,0)</f>
        <v>0</v>
      </c>
      <c r="F75" s="1">
        <f ca="1">IFERROR(F245*'2.2 Skjult ventetid person B'!F41,0)</f>
        <v>0</v>
      </c>
      <c r="G75" s="1">
        <f ca="1">IFERROR(G245*'2.2 Skjult ventetid person B'!G41,0)</f>
        <v>0</v>
      </c>
      <c r="H75" s="1">
        <f ca="1">IFERROR(H245*'2.2 Skjult ventetid person B'!H41,0)</f>
        <v>0</v>
      </c>
      <c r="I75" s="1">
        <f ca="1">IFERROR(I245*'2.2 Skjult ventetid person B'!I41,0)</f>
        <v>0</v>
      </c>
      <c r="J75" s="1">
        <f ca="1">IFERROR(J245*'2.2 Skjult ventetid person B'!J41,0)</f>
        <v>0</v>
      </c>
      <c r="K75" s="1">
        <f ca="1">IFERROR(K245*'2.2 Skjult ventetid person B'!K41,0)</f>
        <v>0</v>
      </c>
      <c r="L75" s="1">
        <f ca="1">IFERROR(L245*'2.2 Skjult ventetid person B'!L41,0)</f>
        <v>0</v>
      </c>
      <c r="M75" s="1">
        <f ca="1">IFERROR(M245*'2.2 Skjult ventetid person B'!M41,0)</f>
        <v>0</v>
      </c>
      <c r="N75" s="1">
        <f ca="1">IFERROR(N245*'2.2 Skjult ventetid person B'!N41,0)</f>
        <v>0</v>
      </c>
      <c r="O75" s="1">
        <f ca="1">IFERROR(O245*'2.2 Skjult ventetid person B'!O41,0)</f>
        <v>0</v>
      </c>
      <c r="P75" s="1">
        <f ca="1">IFERROR(P245*'2.2 Skjult ventetid person B'!P41,0)</f>
        <v>0</v>
      </c>
      <c r="Q75" s="1">
        <f ca="1">IFERROR(Q245*'2.2 Skjult ventetid person B'!Q41,0)</f>
        <v>0</v>
      </c>
      <c r="R75" s="1">
        <f ca="1">IFERROR(R245*'2.2 Skjult ventetid person B'!R41,0)</f>
        <v>0</v>
      </c>
      <c r="S75" s="1">
        <f ca="1">IFERROR(S245*'2.2 Skjult ventetid person B'!S41,0)</f>
        <v>0</v>
      </c>
      <c r="T75" s="1">
        <f ca="1">IFERROR(T245*'2.2 Skjult ventetid person B'!T41,0)</f>
        <v>0</v>
      </c>
      <c r="U75" s="1">
        <f ca="1">IFERROR(U245*'2.2 Skjult ventetid person B'!U41,0)</f>
        <v>0</v>
      </c>
      <c r="V75" s="1">
        <f ca="1">IFERROR(V245*'2.2 Skjult ventetid person B'!V41,0)</f>
        <v>0</v>
      </c>
      <c r="W75" s="1">
        <f ca="1">IFERROR(W245*'2.2 Skjult ventetid person B'!W41,0)</f>
        <v>0</v>
      </c>
      <c r="X75" s="1">
        <f ca="1">IFERROR(X245*'2.2 Skjult ventetid person B'!X41,0)</f>
        <v>0</v>
      </c>
      <c r="Y75" s="1">
        <f ca="1">IFERROR(Y245*'2.2 Skjult ventetid person B'!Y41,0)</f>
        <v>0</v>
      </c>
      <c r="Z75" s="1">
        <f ca="1">IFERROR(Z245*'2.2 Skjult ventetid person B'!Z41,0)</f>
        <v>0</v>
      </c>
      <c r="AA75" s="1">
        <f ca="1">IFERROR(AA245*'2.2 Skjult ventetid person B'!AA41,0)</f>
        <v>0</v>
      </c>
      <c r="AB75" s="1">
        <f ca="1">IFERROR(AB245*'2.2 Skjult ventetid person B'!AB41,0)</f>
        <v>0</v>
      </c>
      <c r="AC75" s="1">
        <f ca="1">IFERROR(AC245*'2.2 Skjult ventetid person B'!AC41,0)</f>
        <v>0</v>
      </c>
      <c r="AD75" s="1">
        <f ca="1">IFERROR(AD245*'2.2 Skjult ventetid person B'!AD41,0)</f>
        <v>0</v>
      </c>
      <c r="AE75" s="1">
        <f ca="1">IFERROR(AE245*'2.2 Skjult ventetid person B'!AE41,0)</f>
        <v>0</v>
      </c>
      <c r="AF75" s="1">
        <f ca="1">IFERROR(AF245*'2.2 Skjult ventetid person B'!AF41,0)</f>
        <v>0</v>
      </c>
    </row>
    <row r="76" spans="2:32" x14ac:dyDescent="0.2">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2:32" x14ac:dyDescent="0.2">
      <c r="Z77"/>
      <c r="AA77"/>
      <c r="AB77"/>
      <c r="AC77"/>
      <c r="AD77"/>
      <c r="AE77"/>
      <c r="AF77"/>
    </row>
    <row r="78" spans="2:32" x14ac:dyDescent="0.2">
      <c r="B78" s="46" t="s">
        <v>465</v>
      </c>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row>
    <row r="79" spans="2:32" x14ac:dyDescent="0.2">
      <c r="B79" s="1"/>
      <c r="C79" s="1" t="str">
        <f>IF('1.2 Alternativ B'!E19&gt;0,'1.2 Alternativ B'!E19,"")</f>
        <v/>
      </c>
      <c r="D79" s="1" t="str">
        <f>IF('1.2 Alternativ B'!F19&gt;0,'1.2 Alternativ B'!F19,"")</f>
        <v/>
      </c>
      <c r="E79" s="1" t="str">
        <f>IF('1.2 Alternativ B'!G19&gt;0,'1.2 Alternativ B'!G19,"")</f>
        <v/>
      </c>
      <c r="F79" s="1" t="str">
        <f>IF('1.2 Alternativ B'!H19&gt;0,'1.2 Alternativ B'!H19,"")</f>
        <v/>
      </c>
      <c r="G79" s="1" t="str">
        <f>IF('1.2 Alternativ B'!I19&gt;0,'1.2 Alternativ B'!I19,"")</f>
        <v/>
      </c>
      <c r="H79" s="1" t="str">
        <f>IF('1.2 Alternativ B'!J19&gt;0,'1.2 Alternativ B'!J19,"")</f>
        <v/>
      </c>
      <c r="I79" s="1" t="str">
        <f>IF('1.2 Alternativ B'!K19&gt;0,'1.2 Alternativ B'!K19,"")</f>
        <v/>
      </c>
      <c r="J79" s="1" t="str">
        <f>IF('1.2 Alternativ B'!L19&gt;0,'1.2 Alternativ B'!L19,"")</f>
        <v/>
      </c>
      <c r="K79" s="1" t="str">
        <f>IF('1.2 Alternativ B'!M19&gt;0,'1.2 Alternativ B'!M19,"")</f>
        <v/>
      </c>
      <c r="L79" s="1" t="str">
        <f>IF('1.2 Alternativ B'!N19&gt;0,'1.2 Alternativ B'!N19,"")</f>
        <v/>
      </c>
      <c r="M79" s="1" t="str">
        <f>IF('1.2 Alternativ B'!O19&gt;0,'1.2 Alternativ B'!O19,"")</f>
        <v/>
      </c>
      <c r="N79" s="1" t="str">
        <f>IF('1.2 Alternativ B'!P19&gt;0,'1.2 Alternativ B'!P19,"")</f>
        <v/>
      </c>
      <c r="O79" s="1" t="str">
        <f>IF('1.2 Alternativ B'!Q19&gt;0,'1.2 Alternativ B'!Q19,"")</f>
        <v/>
      </c>
      <c r="P79" s="1" t="str">
        <f>IF('1.2 Alternativ B'!R19&gt;0,'1.2 Alternativ B'!R19,"")</f>
        <v/>
      </c>
      <c r="Q79" s="1" t="str">
        <f>IF('1.2 Alternativ B'!S19&gt;0,'1.2 Alternativ B'!S19,"")</f>
        <v/>
      </c>
      <c r="R79" s="1" t="str">
        <f>IF('1.2 Alternativ B'!T19&gt;0,'1.2 Alternativ B'!T19,"")</f>
        <v/>
      </c>
      <c r="S79" s="1" t="str">
        <f>IF('1.2 Alternativ B'!U19&gt;0,'1.2 Alternativ B'!U19,"")</f>
        <v/>
      </c>
      <c r="T79" s="1" t="str">
        <f>IF('1.2 Alternativ B'!V19&gt;0,'1.2 Alternativ B'!V19,"")</f>
        <v/>
      </c>
      <c r="U79" s="1" t="str">
        <f>IF('1.2 Alternativ B'!W19&gt;0,'1.2 Alternativ B'!W19,"")</f>
        <v/>
      </c>
      <c r="V79" s="1" t="str">
        <f>IF('1.2 Alternativ B'!X19&gt;0,'1.2 Alternativ B'!X19,"")</f>
        <v/>
      </c>
      <c r="W79" s="1" t="str">
        <f>IF('1.2 Alternativ B'!Y19&gt;0,'1.2 Alternativ B'!Y19,"")</f>
        <v/>
      </c>
      <c r="X79" s="1" t="str">
        <f>IF('1.2 Alternativ B'!Z19&gt;0,'1.2 Alternativ B'!Z19,"")</f>
        <v/>
      </c>
      <c r="Y79" s="1" t="str">
        <f>IF('1.2 Alternativ B'!AA19&gt;0,'1.2 Alternativ B'!AA19,"")</f>
        <v/>
      </c>
      <c r="Z79" s="1" t="str">
        <f>IF('1.2 Alternativ B'!AB19&gt;0,'1.2 Alternativ B'!AB19,"")</f>
        <v/>
      </c>
      <c r="AA79" s="1" t="str">
        <f>IF('1.2 Alternativ B'!AC19&gt;0,'1.2 Alternativ B'!AC19,"")</f>
        <v/>
      </c>
      <c r="AB79" s="1" t="str">
        <f>IF('1.2 Alternativ B'!AD19&gt;0,'1.2 Alternativ B'!AD19,"")</f>
        <v/>
      </c>
      <c r="AC79" s="1" t="str">
        <f>IF('1.2 Alternativ B'!AE19&gt;0,'1.2 Alternativ B'!AE19,"")</f>
        <v/>
      </c>
      <c r="AD79" s="1" t="str">
        <f>IF('1.2 Alternativ B'!AF19&gt;0,'1.2 Alternativ B'!AF19,"")</f>
        <v/>
      </c>
      <c r="AE79" s="1" t="str">
        <f>IF('1.2 Alternativ B'!AG19&gt;0,'1.2 Alternativ B'!AG19,"")</f>
        <v/>
      </c>
      <c r="AF79" s="1" t="str">
        <f>IF('1.2 Alternativ B'!AH19&gt;0,'1.2 Alternativ B'!AH19,"")</f>
        <v/>
      </c>
    </row>
    <row r="80" spans="2:32" x14ac:dyDescent="0.2">
      <c r="B80" s="1" t="str">
        <f ca="1">IF(OFFSET('1.2 Alternativ B'!$E$19,0,ROW()-ROW($B$80))&gt;0,OFFSET('1.2 Alternativ B'!$E$19,0,ROW()-ROW($B$80)),"")</f>
        <v/>
      </c>
      <c r="C80" s="1">
        <f>IFERROR(IF('1.2 Alternativ B'!D236&lt;70,'2.2 Skjult ventetid person B'!C46,0),0)</f>
        <v>0</v>
      </c>
      <c r="D80" s="1">
        <f>IFERROR(IF('1.2 Alternativ B'!E236&lt;70,'2.2 Skjult ventetid person B'!D46,0),0)</f>
        <v>0</v>
      </c>
      <c r="E80" s="1">
        <f>IFERROR(IF('1.2 Alternativ B'!F236&lt;70,'2.2 Skjult ventetid person B'!E46,0),0)</f>
        <v>0</v>
      </c>
      <c r="F80" s="1">
        <f>IFERROR(IF('1.2 Alternativ B'!G236&lt;70,'2.2 Skjult ventetid person B'!F46,0),0)</f>
        <v>0</v>
      </c>
      <c r="G80" s="1">
        <f>IFERROR(IF('1.2 Alternativ B'!H236&lt;70,'2.2 Skjult ventetid person B'!G46,0),0)</f>
        <v>0</v>
      </c>
      <c r="H80" s="1">
        <f>IFERROR(IF('1.2 Alternativ B'!I236&lt;70,'2.2 Skjult ventetid person B'!H46,0),0)</f>
        <v>0</v>
      </c>
      <c r="I80" s="1">
        <f>IFERROR(IF('1.2 Alternativ B'!J236&lt;70,'2.2 Skjult ventetid person B'!I46,0),0)</f>
        <v>0</v>
      </c>
      <c r="J80" s="1">
        <f>IFERROR(IF('1.2 Alternativ B'!K236&lt;70,'2.2 Skjult ventetid person B'!J46,0),0)</f>
        <v>0</v>
      </c>
      <c r="K80" s="1">
        <f>IFERROR(IF('1.2 Alternativ B'!L236&lt;70,'2.2 Skjult ventetid person B'!K46,0),0)</f>
        <v>0</v>
      </c>
      <c r="L80" s="1">
        <f>IFERROR(IF('1.2 Alternativ B'!M236&lt;70,'2.2 Skjult ventetid person B'!L46,0),0)</f>
        <v>0</v>
      </c>
      <c r="M80" s="1">
        <f>IFERROR(IF('1.2 Alternativ B'!N236&lt;70,'2.2 Skjult ventetid person B'!M46,0),0)</f>
        <v>0</v>
      </c>
      <c r="N80" s="1">
        <f>IFERROR(IF('1.2 Alternativ B'!O236&lt;70,'2.2 Skjult ventetid person B'!N46,0),0)</f>
        <v>0</v>
      </c>
      <c r="O80" s="1">
        <f>IFERROR(IF('1.2 Alternativ B'!P236&lt;70,'2.2 Skjult ventetid person B'!O46,0),0)</f>
        <v>0</v>
      </c>
      <c r="P80" s="1">
        <f>IFERROR(IF('1.2 Alternativ B'!Q236&lt;70,'2.2 Skjult ventetid person B'!P46,0),0)</f>
        <v>0</v>
      </c>
      <c r="Q80" s="1">
        <f>IFERROR(IF('1.2 Alternativ B'!R236&lt;70,'2.2 Skjult ventetid person B'!Q46,0),0)</f>
        <v>0</v>
      </c>
      <c r="R80" s="1">
        <f>IFERROR(IF('1.2 Alternativ B'!S236&lt;70,'2.2 Skjult ventetid person B'!R46,0),0)</f>
        <v>0</v>
      </c>
      <c r="S80" s="1">
        <f>IFERROR(IF('1.2 Alternativ B'!T236&lt;70,'2.2 Skjult ventetid person B'!S46,0),0)</f>
        <v>0</v>
      </c>
      <c r="T80" s="1">
        <f>IFERROR(IF('1.2 Alternativ B'!U236&lt;70,'2.2 Skjult ventetid person B'!T46,0),0)</f>
        <v>0</v>
      </c>
      <c r="U80" s="1">
        <f>IFERROR(IF('1.2 Alternativ B'!V236&lt;70,'2.2 Skjult ventetid person B'!U46,0),0)</f>
        <v>0</v>
      </c>
      <c r="V80" s="1">
        <f>IFERROR(IF('1.2 Alternativ B'!W236&lt;70,'2.2 Skjult ventetid person B'!V46,0),0)</f>
        <v>0</v>
      </c>
      <c r="W80" s="1">
        <f>IFERROR(IF('1.2 Alternativ B'!X236&lt;70,'2.2 Skjult ventetid person B'!W46,0),0)</f>
        <v>0</v>
      </c>
      <c r="X80" s="1">
        <f>IFERROR(IF('1.2 Alternativ B'!Y236&lt;70,'2.2 Skjult ventetid person B'!X46,0),0)</f>
        <v>0</v>
      </c>
      <c r="Y80" s="1">
        <f>IFERROR(IF('1.2 Alternativ B'!Z236&lt;70,'2.2 Skjult ventetid person B'!Y46,0),0)</f>
        <v>0</v>
      </c>
      <c r="Z80" s="1">
        <f>IFERROR(IF('1.2 Alternativ B'!AA236&lt;70,'2.2 Skjult ventetid person B'!Z46,0),0)</f>
        <v>0</v>
      </c>
      <c r="AA80" s="1">
        <f>IFERROR(IF('1.2 Alternativ B'!AB236&lt;70,'2.2 Skjult ventetid person B'!AA46,0),0)</f>
        <v>0</v>
      </c>
      <c r="AB80" s="1">
        <f>IFERROR(IF('1.2 Alternativ B'!AC236&lt;70,'2.2 Skjult ventetid person B'!AB46,0),0)</f>
        <v>0</v>
      </c>
      <c r="AC80" s="1">
        <f>IFERROR(IF('1.2 Alternativ B'!AD236&lt;70,'2.2 Skjult ventetid person B'!AC46,0),0)</f>
        <v>0</v>
      </c>
      <c r="AD80" s="1">
        <f>IFERROR(IF('1.2 Alternativ B'!AE236&lt;70,'2.2 Skjult ventetid person B'!AD46,0),0)</f>
        <v>0</v>
      </c>
      <c r="AE80" s="1">
        <f>IFERROR(IF('1.2 Alternativ B'!AF236&lt;70,'2.2 Skjult ventetid person B'!AE46,0),0)</f>
        <v>0</v>
      </c>
      <c r="AF80" s="1">
        <f>IFERROR(IF('1.2 Alternativ B'!AG236&lt;70,'2.2 Skjult ventetid person B'!AF46,0),0)</f>
        <v>0</v>
      </c>
    </row>
    <row r="81" spans="2:32" x14ac:dyDescent="0.2">
      <c r="B81" s="1" t="str">
        <f ca="1">IF(OFFSET('1.2 Alternativ B'!$E$19,0,ROW()-ROW($B$80))&gt;0,OFFSET('1.2 Alternativ B'!$E$19,0,ROW()-ROW($B$80)),"")</f>
        <v/>
      </c>
      <c r="C81" s="1">
        <f>IFERROR(IF('1.2 Alternativ B'!D237&lt;70,'2.2 Skjult ventetid person B'!C47,0),0)</f>
        <v>0</v>
      </c>
      <c r="D81" s="1">
        <f>IFERROR(IF('1.2 Alternativ B'!E237&lt;70,'2.2 Skjult ventetid person B'!D47,0),0)</f>
        <v>0</v>
      </c>
      <c r="E81" s="1">
        <f>IFERROR(IF('1.2 Alternativ B'!F237&lt;70,'2.2 Skjult ventetid person B'!E47,0),0)</f>
        <v>0</v>
      </c>
      <c r="F81" s="1">
        <f>IFERROR(IF('1.2 Alternativ B'!G237&lt;70,'2.2 Skjult ventetid person B'!F47,0),0)</f>
        <v>0</v>
      </c>
      <c r="G81" s="1">
        <f>IFERROR(IF('1.2 Alternativ B'!H237&lt;70,'2.2 Skjult ventetid person B'!G47,0),0)</f>
        <v>0</v>
      </c>
      <c r="H81" s="1">
        <f>IFERROR(IF('1.2 Alternativ B'!I237&lt;70,'2.2 Skjult ventetid person B'!H47,0),0)</f>
        <v>0</v>
      </c>
      <c r="I81" s="1">
        <f>IFERROR(IF('1.2 Alternativ B'!J237&lt;70,'2.2 Skjult ventetid person B'!I47,0),0)</f>
        <v>0</v>
      </c>
      <c r="J81" s="1">
        <f>IFERROR(IF('1.2 Alternativ B'!K237&lt;70,'2.2 Skjult ventetid person B'!J47,0),0)</f>
        <v>0</v>
      </c>
      <c r="K81" s="1">
        <f>IFERROR(IF('1.2 Alternativ B'!L237&lt;70,'2.2 Skjult ventetid person B'!K47,0),0)</f>
        <v>0</v>
      </c>
      <c r="L81" s="1">
        <f>IFERROR(IF('1.2 Alternativ B'!M237&lt;70,'2.2 Skjult ventetid person B'!L47,0),0)</f>
        <v>0</v>
      </c>
      <c r="M81" s="1">
        <f>IFERROR(IF('1.2 Alternativ B'!N237&lt;70,'2.2 Skjult ventetid person B'!M47,0),0)</f>
        <v>0</v>
      </c>
      <c r="N81" s="1">
        <f>IFERROR(IF('1.2 Alternativ B'!O237&lt;70,'2.2 Skjult ventetid person B'!N47,0),0)</f>
        <v>0</v>
      </c>
      <c r="O81" s="1">
        <f>IFERROR(IF('1.2 Alternativ B'!P237&lt;70,'2.2 Skjult ventetid person B'!O47,0),0)</f>
        <v>0</v>
      </c>
      <c r="P81" s="1">
        <f>IFERROR(IF('1.2 Alternativ B'!Q237&lt;70,'2.2 Skjult ventetid person B'!P47,0),0)</f>
        <v>0</v>
      </c>
      <c r="Q81" s="1">
        <f>IFERROR(IF('1.2 Alternativ B'!R237&lt;70,'2.2 Skjult ventetid person B'!Q47,0),0)</f>
        <v>0</v>
      </c>
      <c r="R81" s="1">
        <f>IFERROR(IF('1.2 Alternativ B'!S237&lt;70,'2.2 Skjult ventetid person B'!R47,0),0)</f>
        <v>0</v>
      </c>
      <c r="S81" s="1">
        <f>IFERROR(IF('1.2 Alternativ B'!T237&lt;70,'2.2 Skjult ventetid person B'!S47,0),0)</f>
        <v>0</v>
      </c>
      <c r="T81" s="1">
        <f>IFERROR(IF('1.2 Alternativ B'!U237&lt;70,'2.2 Skjult ventetid person B'!T47,0),0)</f>
        <v>0</v>
      </c>
      <c r="U81" s="1">
        <f>IFERROR(IF('1.2 Alternativ B'!V237&lt;70,'2.2 Skjult ventetid person B'!U47,0),0)</f>
        <v>0</v>
      </c>
      <c r="V81" s="1">
        <f>IFERROR(IF('1.2 Alternativ B'!W237&lt;70,'2.2 Skjult ventetid person B'!V47,0),0)</f>
        <v>0</v>
      </c>
      <c r="W81" s="1">
        <f>IFERROR(IF('1.2 Alternativ B'!X237&lt;70,'2.2 Skjult ventetid person B'!W47,0),0)</f>
        <v>0</v>
      </c>
      <c r="X81" s="1">
        <f>IFERROR(IF('1.2 Alternativ B'!Y237&lt;70,'2.2 Skjult ventetid person B'!X47,0),0)</f>
        <v>0</v>
      </c>
      <c r="Y81" s="1">
        <f>IFERROR(IF('1.2 Alternativ B'!Z237&lt;70,'2.2 Skjult ventetid person B'!Y47,0),0)</f>
        <v>0</v>
      </c>
      <c r="Z81" s="1">
        <f>IFERROR(IF('1.2 Alternativ B'!AA237&lt;70,'2.2 Skjult ventetid person B'!Z47,0),0)</f>
        <v>0</v>
      </c>
      <c r="AA81" s="1">
        <f>IFERROR(IF('1.2 Alternativ B'!AB237&lt;70,'2.2 Skjult ventetid person B'!AA47,0),0)</f>
        <v>0</v>
      </c>
      <c r="AB81" s="1">
        <f>IFERROR(IF('1.2 Alternativ B'!AC237&lt;70,'2.2 Skjult ventetid person B'!AB47,0),0)</f>
        <v>0</v>
      </c>
      <c r="AC81" s="1">
        <f>IFERROR(IF('1.2 Alternativ B'!AD237&lt;70,'2.2 Skjult ventetid person B'!AC47,0),0)</f>
        <v>0</v>
      </c>
      <c r="AD81" s="1">
        <f>IFERROR(IF('1.2 Alternativ B'!AE237&lt;70,'2.2 Skjult ventetid person B'!AD47,0),0)</f>
        <v>0</v>
      </c>
      <c r="AE81" s="1">
        <f>IFERROR(IF('1.2 Alternativ B'!AF237&lt;70,'2.2 Skjult ventetid person B'!AE47,0),0)</f>
        <v>0</v>
      </c>
      <c r="AF81" s="1">
        <f>IFERROR(IF('1.2 Alternativ B'!AG237&lt;70,'2.2 Skjult ventetid person B'!AF47,0),0)</f>
        <v>0</v>
      </c>
    </row>
    <row r="82" spans="2:32" x14ac:dyDescent="0.2">
      <c r="B82" s="1" t="str">
        <f ca="1">IF(OFFSET('1.2 Alternativ B'!$E$19,0,ROW()-ROW($B$80))&gt;0,OFFSET('1.2 Alternativ B'!$E$19,0,ROW()-ROW($B$80)),"")</f>
        <v/>
      </c>
      <c r="C82" s="1">
        <f>IFERROR(IF('1.2 Alternativ B'!D238&lt;70,'2.2 Skjult ventetid person B'!C48,0),0)</f>
        <v>0</v>
      </c>
      <c r="D82" s="1">
        <f>IFERROR(IF('1.2 Alternativ B'!E238&lt;70,'2.2 Skjult ventetid person B'!D48,0),0)</f>
        <v>0</v>
      </c>
      <c r="E82" s="1">
        <f>IFERROR(IF('1.2 Alternativ B'!F238&lt;70,'2.2 Skjult ventetid person B'!E48,0),0)</f>
        <v>0</v>
      </c>
      <c r="F82" s="1">
        <f>IFERROR(IF('1.2 Alternativ B'!G238&lt;70,'2.2 Skjult ventetid person B'!F48,0),0)</f>
        <v>0</v>
      </c>
      <c r="G82" s="1">
        <f>IFERROR(IF('1.2 Alternativ B'!H238&lt;70,'2.2 Skjult ventetid person B'!G48,0),0)</f>
        <v>0</v>
      </c>
      <c r="H82" s="1">
        <f>IFERROR(IF('1.2 Alternativ B'!I238&lt;70,'2.2 Skjult ventetid person B'!H48,0),0)</f>
        <v>0</v>
      </c>
      <c r="I82" s="1">
        <f>IFERROR(IF('1.2 Alternativ B'!J238&lt;70,'2.2 Skjult ventetid person B'!I48,0),0)</f>
        <v>0</v>
      </c>
      <c r="J82" s="1">
        <f>IFERROR(IF('1.2 Alternativ B'!K238&lt;70,'2.2 Skjult ventetid person B'!J48,0),0)</f>
        <v>0</v>
      </c>
      <c r="K82" s="1">
        <f>IFERROR(IF('1.2 Alternativ B'!L238&lt;70,'2.2 Skjult ventetid person B'!K48,0),0)</f>
        <v>0</v>
      </c>
      <c r="L82" s="1">
        <f>IFERROR(IF('1.2 Alternativ B'!M238&lt;70,'2.2 Skjult ventetid person B'!L48,0),0)</f>
        <v>0</v>
      </c>
      <c r="M82" s="1">
        <f>IFERROR(IF('1.2 Alternativ B'!N238&lt;70,'2.2 Skjult ventetid person B'!M48,0),0)</f>
        <v>0</v>
      </c>
      <c r="N82" s="1">
        <f>IFERROR(IF('1.2 Alternativ B'!O238&lt;70,'2.2 Skjult ventetid person B'!N48,0),0)</f>
        <v>0</v>
      </c>
      <c r="O82" s="1">
        <f>IFERROR(IF('1.2 Alternativ B'!P238&lt;70,'2.2 Skjult ventetid person B'!O48,0),0)</f>
        <v>0</v>
      </c>
      <c r="P82" s="1">
        <f>IFERROR(IF('1.2 Alternativ B'!Q238&lt;70,'2.2 Skjult ventetid person B'!P48,0),0)</f>
        <v>0</v>
      </c>
      <c r="Q82" s="1">
        <f>IFERROR(IF('1.2 Alternativ B'!R238&lt;70,'2.2 Skjult ventetid person B'!Q48,0),0)</f>
        <v>0</v>
      </c>
      <c r="R82" s="1">
        <f>IFERROR(IF('1.2 Alternativ B'!S238&lt;70,'2.2 Skjult ventetid person B'!R48,0),0)</f>
        <v>0</v>
      </c>
      <c r="S82" s="1">
        <f>IFERROR(IF('1.2 Alternativ B'!T238&lt;70,'2.2 Skjult ventetid person B'!S48,0),0)</f>
        <v>0</v>
      </c>
      <c r="T82" s="1">
        <f>IFERROR(IF('1.2 Alternativ B'!U238&lt;70,'2.2 Skjult ventetid person B'!T48,0),0)</f>
        <v>0</v>
      </c>
      <c r="U82" s="1">
        <f>IFERROR(IF('1.2 Alternativ B'!V238&lt;70,'2.2 Skjult ventetid person B'!U48,0),0)</f>
        <v>0</v>
      </c>
      <c r="V82" s="1">
        <f>IFERROR(IF('1.2 Alternativ B'!W238&lt;70,'2.2 Skjult ventetid person B'!V48,0),0)</f>
        <v>0</v>
      </c>
      <c r="W82" s="1">
        <f>IFERROR(IF('1.2 Alternativ B'!X238&lt;70,'2.2 Skjult ventetid person B'!W48,0),0)</f>
        <v>0</v>
      </c>
      <c r="X82" s="1">
        <f>IFERROR(IF('1.2 Alternativ B'!Y238&lt;70,'2.2 Skjult ventetid person B'!X48,0),0)</f>
        <v>0</v>
      </c>
      <c r="Y82" s="1">
        <f>IFERROR(IF('1.2 Alternativ B'!Z238&lt;70,'2.2 Skjult ventetid person B'!Y48,0),0)</f>
        <v>0</v>
      </c>
      <c r="Z82" s="1">
        <f>IFERROR(IF('1.2 Alternativ B'!AA238&lt;70,'2.2 Skjult ventetid person B'!Z48,0),0)</f>
        <v>0</v>
      </c>
      <c r="AA82" s="1">
        <f>IFERROR(IF('1.2 Alternativ B'!AB238&lt;70,'2.2 Skjult ventetid person B'!AA48,0),0)</f>
        <v>0</v>
      </c>
      <c r="AB82" s="1">
        <f>IFERROR(IF('1.2 Alternativ B'!AC238&lt;70,'2.2 Skjult ventetid person B'!AB48,0),0)</f>
        <v>0</v>
      </c>
      <c r="AC82" s="1">
        <f>IFERROR(IF('1.2 Alternativ B'!AD238&lt;70,'2.2 Skjult ventetid person B'!AC48,0),0)</f>
        <v>0</v>
      </c>
      <c r="AD82" s="1">
        <f>IFERROR(IF('1.2 Alternativ B'!AE238&lt;70,'2.2 Skjult ventetid person B'!AD48,0),0)</f>
        <v>0</v>
      </c>
      <c r="AE82" s="1">
        <f>IFERROR(IF('1.2 Alternativ B'!AF238&lt;70,'2.2 Skjult ventetid person B'!AE48,0),0)</f>
        <v>0</v>
      </c>
      <c r="AF82" s="1">
        <f>IFERROR(IF('1.2 Alternativ B'!AG238&lt;70,'2.2 Skjult ventetid person B'!AF48,0),0)</f>
        <v>0</v>
      </c>
    </row>
    <row r="83" spans="2:32" x14ac:dyDescent="0.2">
      <c r="B83" s="1" t="str">
        <f ca="1">IF(OFFSET('1.2 Alternativ B'!$E$19,0,ROW()-ROW($B$80))&gt;0,OFFSET('1.2 Alternativ B'!$E$19,0,ROW()-ROW($B$80)),"")</f>
        <v/>
      </c>
      <c r="C83" s="1">
        <f>IFERROR(IF('1.2 Alternativ B'!D239&lt;70,'2.2 Skjult ventetid person B'!C49,0),0)</f>
        <v>0</v>
      </c>
      <c r="D83" s="1">
        <f>IFERROR(IF('1.2 Alternativ B'!E239&lt;70,'2.2 Skjult ventetid person B'!D49,0),0)</f>
        <v>0</v>
      </c>
      <c r="E83" s="1">
        <f>IFERROR(IF('1.2 Alternativ B'!F239&lt;70,'2.2 Skjult ventetid person B'!E49,0),0)</f>
        <v>0</v>
      </c>
      <c r="F83" s="1">
        <f>IFERROR(IF('1.2 Alternativ B'!G239&lt;70,'2.2 Skjult ventetid person B'!F49,0),0)</f>
        <v>0</v>
      </c>
      <c r="G83" s="1">
        <f>IFERROR(IF('1.2 Alternativ B'!H239&lt;70,'2.2 Skjult ventetid person B'!G49,0),0)</f>
        <v>0</v>
      </c>
      <c r="H83" s="1">
        <f>IFERROR(IF('1.2 Alternativ B'!I239&lt;70,'2.2 Skjult ventetid person B'!H49,0),0)</f>
        <v>0</v>
      </c>
      <c r="I83" s="1">
        <f>IFERROR(IF('1.2 Alternativ B'!J239&lt;70,'2.2 Skjult ventetid person B'!I49,0),0)</f>
        <v>0</v>
      </c>
      <c r="J83" s="1">
        <f>IFERROR(IF('1.2 Alternativ B'!K239&lt;70,'2.2 Skjult ventetid person B'!J49,0),0)</f>
        <v>0</v>
      </c>
      <c r="K83" s="1">
        <f>IFERROR(IF('1.2 Alternativ B'!L239&lt;70,'2.2 Skjult ventetid person B'!K49,0),0)</f>
        <v>0</v>
      </c>
      <c r="L83" s="1">
        <f>IFERROR(IF('1.2 Alternativ B'!M239&lt;70,'2.2 Skjult ventetid person B'!L49,0),0)</f>
        <v>0</v>
      </c>
      <c r="M83" s="1">
        <f>IFERROR(IF('1.2 Alternativ B'!N239&lt;70,'2.2 Skjult ventetid person B'!M49,0),0)</f>
        <v>0</v>
      </c>
      <c r="N83" s="1">
        <f>IFERROR(IF('1.2 Alternativ B'!O239&lt;70,'2.2 Skjult ventetid person B'!N49,0),0)</f>
        <v>0</v>
      </c>
      <c r="O83" s="1">
        <f>IFERROR(IF('1.2 Alternativ B'!P239&lt;70,'2.2 Skjult ventetid person B'!O49,0),0)</f>
        <v>0</v>
      </c>
      <c r="P83" s="1">
        <f>IFERROR(IF('1.2 Alternativ B'!Q239&lt;70,'2.2 Skjult ventetid person B'!P49,0),0)</f>
        <v>0</v>
      </c>
      <c r="Q83" s="1">
        <f>IFERROR(IF('1.2 Alternativ B'!R239&lt;70,'2.2 Skjult ventetid person B'!Q49,0),0)</f>
        <v>0</v>
      </c>
      <c r="R83" s="1">
        <f>IFERROR(IF('1.2 Alternativ B'!S239&lt;70,'2.2 Skjult ventetid person B'!R49,0),0)</f>
        <v>0</v>
      </c>
      <c r="S83" s="1">
        <f>IFERROR(IF('1.2 Alternativ B'!T239&lt;70,'2.2 Skjult ventetid person B'!S49,0),0)</f>
        <v>0</v>
      </c>
      <c r="T83" s="1">
        <f>IFERROR(IF('1.2 Alternativ B'!U239&lt;70,'2.2 Skjult ventetid person B'!T49,0),0)</f>
        <v>0</v>
      </c>
      <c r="U83" s="1">
        <f>IFERROR(IF('1.2 Alternativ B'!V239&lt;70,'2.2 Skjult ventetid person B'!U49,0),0)</f>
        <v>0</v>
      </c>
      <c r="V83" s="1">
        <f>IFERROR(IF('1.2 Alternativ B'!W239&lt;70,'2.2 Skjult ventetid person B'!V49,0),0)</f>
        <v>0</v>
      </c>
      <c r="W83" s="1">
        <f>IFERROR(IF('1.2 Alternativ B'!X239&lt;70,'2.2 Skjult ventetid person B'!W49,0),0)</f>
        <v>0</v>
      </c>
      <c r="X83" s="1">
        <f>IFERROR(IF('1.2 Alternativ B'!Y239&lt;70,'2.2 Skjult ventetid person B'!X49,0),0)</f>
        <v>0</v>
      </c>
      <c r="Y83" s="1">
        <f>IFERROR(IF('1.2 Alternativ B'!Z239&lt;70,'2.2 Skjult ventetid person B'!Y49,0),0)</f>
        <v>0</v>
      </c>
      <c r="Z83" s="1">
        <f>IFERROR(IF('1.2 Alternativ B'!AA239&lt;70,'2.2 Skjult ventetid person B'!Z49,0),0)</f>
        <v>0</v>
      </c>
      <c r="AA83" s="1">
        <f>IFERROR(IF('1.2 Alternativ B'!AB239&lt;70,'2.2 Skjult ventetid person B'!AA49,0),0)</f>
        <v>0</v>
      </c>
      <c r="AB83" s="1">
        <f>IFERROR(IF('1.2 Alternativ B'!AC239&lt;70,'2.2 Skjult ventetid person B'!AB49,0),0)</f>
        <v>0</v>
      </c>
      <c r="AC83" s="1">
        <f>IFERROR(IF('1.2 Alternativ B'!AD239&lt;70,'2.2 Skjult ventetid person B'!AC49,0),0)</f>
        <v>0</v>
      </c>
      <c r="AD83" s="1">
        <f>IFERROR(IF('1.2 Alternativ B'!AE239&lt;70,'2.2 Skjult ventetid person B'!AD49,0),0)</f>
        <v>0</v>
      </c>
      <c r="AE83" s="1">
        <f>IFERROR(IF('1.2 Alternativ B'!AF239&lt;70,'2.2 Skjult ventetid person B'!AE49,0),0)</f>
        <v>0</v>
      </c>
      <c r="AF83" s="1">
        <f>IFERROR(IF('1.2 Alternativ B'!AG239&lt;70,'2.2 Skjult ventetid person B'!AF49,0),0)</f>
        <v>0</v>
      </c>
    </row>
    <row r="84" spans="2:32" x14ac:dyDescent="0.2">
      <c r="B84" s="1" t="str">
        <f ca="1">IF(OFFSET('1.2 Alternativ B'!$E$19,0,ROW()-ROW($B$80))&gt;0,OFFSET('1.2 Alternativ B'!$E$19,0,ROW()-ROW($B$80)),"")</f>
        <v/>
      </c>
      <c r="C84" s="1">
        <f>IFERROR(IF('1.2 Alternativ B'!D240&lt;70,'2.2 Skjult ventetid person B'!C50,0),0)</f>
        <v>0</v>
      </c>
      <c r="D84" s="1">
        <f>IFERROR(IF('1.2 Alternativ B'!E240&lt;70,'2.2 Skjult ventetid person B'!D50,0),0)</f>
        <v>0</v>
      </c>
      <c r="E84" s="1">
        <f>IFERROR(IF('1.2 Alternativ B'!F240&lt;70,'2.2 Skjult ventetid person B'!E50,0),0)</f>
        <v>0</v>
      </c>
      <c r="F84" s="1">
        <f>IFERROR(IF('1.2 Alternativ B'!G240&lt;70,'2.2 Skjult ventetid person B'!F50,0),0)</f>
        <v>0</v>
      </c>
      <c r="G84" s="1">
        <f>IFERROR(IF('1.2 Alternativ B'!H240&lt;70,'2.2 Skjult ventetid person B'!G50,0),0)</f>
        <v>0</v>
      </c>
      <c r="H84" s="1">
        <f>IFERROR(IF('1.2 Alternativ B'!I240&lt;70,'2.2 Skjult ventetid person B'!H50,0),0)</f>
        <v>0</v>
      </c>
      <c r="I84" s="1">
        <f>IFERROR(IF('1.2 Alternativ B'!J240&lt;70,'2.2 Skjult ventetid person B'!I50,0),0)</f>
        <v>0</v>
      </c>
      <c r="J84" s="1">
        <f>IFERROR(IF('1.2 Alternativ B'!K240&lt;70,'2.2 Skjult ventetid person B'!J50,0),0)</f>
        <v>0</v>
      </c>
      <c r="K84" s="1">
        <f>IFERROR(IF('1.2 Alternativ B'!L240&lt;70,'2.2 Skjult ventetid person B'!K50,0),0)</f>
        <v>0</v>
      </c>
      <c r="L84" s="1">
        <f>IFERROR(IF('1.2 Alternativ B'!M240&lt;70,'2.2 Skjult ventetid person B'!L50,0),0)</f>
        <v>0</v>
      </c>
      <c r="M84" s="1">
        <f>IFERROR(IF('1.2 Alternativ B'!N240&lt;70,'2.2 Skjult ventetid person B'!M50,0),0)</f>
        <v>0</v>
      </c>
      <c r="N84" s="1">
        <f>IFERROR(IF('1.2 Alternativ B'!O240&lt;70,'2.2 Skjult ventetid person B'!N50,0),0)</f>
        <v>0</v>
      </c>
      <c r="O84" s="1">
        <f>IFERROR(IF('1.2 Alternativ B'!P240&lt;70,'2.2 Skjult ventetid person B'!O50,0),0)</f>
        <v>0</v>
      </c>
      <c r="P84" s="1">
        <f>IFERROR(IF('1.2 Alternativ B'!Q240&lt;70,'2.2 Skjult ventetid person B'!P50,0),0)</f>
        <v>0</v>
      </c>
      <c r="Q84" s="1">
        <f>IFERROR(IF('1.2 Alternativ B'!R240&lt;70,'2.2 Skjult ventetid person B'!Q50,0),0)</f>
        <v>0</v>
      </c>
      <c r="R84" s="1">
        <f>IFERROR(IF('1.2 Alternativ B'!S240&lt;70,'2.2 Skjult ventetid person B'!R50,0),0)</f>
        <v>0</v>
      </c>
      <c r="S84" s="1">
        <f>IFERROR(IF('1.2 Alternativ B'!T240&lt;70,'2.2 Skjult ventetid person B'!S50,0),0)</f>
        <v>0</v>
      </c>
      <c r="T84" s="1">
        <f>IFERROR(IF('1.2 Alternativ B'!U240&lt;70,'2.2 Skjult ventetid person B'!T50,0),0)</f>
        <v>0</v>
      </c>
      <c r="U84" s="1">
        <f>IFERROR(IF('1.2 Alternativ B'!V240&lt;70,'2.2 Skjult ventetid person B'!U50,0),0)</f>
        <v>0</v>
      </c>
      <c r="V84" s="1">
        <f>IFERROR(IF('1.2 Alternativ B'!W240&lt;70,'2.2 Skjult ventetid person B'!V50,0),0)</f>
        <v>0</v>
      </c>
      <c r="W84" s="1">
        <f>IFERROR(IF('1.2 Alternativ B'!X240&lt;70,'2.2 Skjult ventetid person B'!W50,0),0)</f>
        <v>0</v>
      </c>
      <c r="X84" s="1">
        <f>IFERROR(IF('1.2 Alternativ B'!Y240&lt;70,'2.2 Skjult ventetid person B'!X50,0),0)</f>
        <v>0</v>
      </c>
      <c r="Y84" s="1">
        <f>IFERROR(IF('1.2 Alternativ B'!Z240&lt;70,'2.2 Skjult ventetid person B'!Y50,0),0)</f>
        <v>0</v>
      </c>
      <c r="Z84" s="1">
        <f>IFERROR(IF('1.2 Alternativ B'!AA240&lt;70,'2.2 Skjult ventetid person B'!Z50,0),0)</f>
        <v>0</v>
      </c>
      <c r="AA84" s="1">
        <f>IFERROR(IF('1.2 Alternativ B'!AB240&lt;70,'2.2 Skjult ventetid person B'!AA50,0),0)</f>
        <v>0</v>
      </c>
      <c r="AB84" s="1">
        <f>IFERROR(IF('1.2 Alternativ B'!AC240&lt;70,'2.2 Skjult ventetid person B'!AB50,0),0)</f>
        <v>0</v>
      </c>
      <c r="AC84" s="1">
        <f>IFERROR(IF('1.2 Alternativ B'!AD240&lt;70,'2.2 Skjult ventetid person B'!AC50,0),0)</f>
        <v>0</v>
      </c>
      <c r="AD84" s="1">
        <f>IFERROR(IF('1.2 Alternativ B'!AE240&lt;70,'2.2 Skjult ventetid person B'!AD50,0),0)</f>
        <v>0</v>
      </c>
      <c r="AE84" s="1">
        <f>IFERROR(IF('1.2 Alternativ B'!AF240&lt;70,'2.2 Skjult ventetid person B'!AE50,0),0)</f>
        <v>0</v>
      </c>
      <c r="AF84" s="1">
        <f>IFERROR(IF('1.2 Alternativ B'!AG240&lt;70,'2.2 Skjult ventetid person B'!AF50,0),0)</f>
        <v>0</v>
      </c>
    </row>
    <row r="85" spans="2:32" x14ac:dyDescent="0.2">
      <c r="B85" s="1" t="str">
        <f ca="1">IF(OFFSET('1.2 Alternativ B'!$E$19,0,ROW()-ROW($B$80))&gt;0,OFFSET('1.2 Alternativ B'!$E$19,0,ROW()-ROW($B$80)),"")</f>
        <v/>
      </c>
      <c r="C85" s="1">
        <f>IFERROR(IF('1.2 Alternativ B'!D241&lt;70,'2.2 Skjult ventetid person B'!C51,0),0)</f>
        <v>0</v>
      </c>
      <c r="D85" s="1">
        <f>IFERROR(IF('1.2 Alternativ B'!E241&lt;70,'2.2 Skjult ventetid person B'!D51,0),0)</f>
        <v>0</v>
      </c>
      <c r="E85" s="1">
        <f>IFERROR(IF('1.2 Alternativ B'!F241&lt;70,'2.2 Skjult ventetid person B'!E51,0),0)</f>
        <v>0</v>
      </c>
      <c r="F85" s="1">
        <f>IFERROR(IF('1.2 Alternativ B'!G241&lt;70,'2.2 Skjult ventetid person B'!F51,0),0)</f>
        <v>0</v>
      </c>
      <c r="G85" s="1">
        <f>IFERROR(IF('1.2 Alternativ B'!H241&lt;70,'2.2 Skjult ventetid person B'!G51,0),0)</f>
        <v>0</v>
      </c>
      <c r="H85" s="1">
        <f>IFERROR(IF('1.2 Alternativ B'!I241&lt;70,'2.2 Skjult ventetid person B'!H51,0),0)</f>
        <v>0</v>
      </c>
      <c r="I85" s="1">
        <f>IFERROR(IF('1.2 Alternativ B'!J241&lt;70,'2.2 Skjult ventetid person B'!I51,0),0)</f>
        <v>0</v>
      </c>
      <c r="J85" s="1">
        <f>IFERROR(IF('1.2 Alternativ B'!K241&lt;70,'2.2 Skjult ventetid person B'!J51,0),0)</f>
        <v>0</v>
      </c>
      <c r="K85" s="1">
        <f>IFERROR(IF('1.2 Alternativ B'!L241&lt;70,'2.2 Skjult ventetid person B'!K51,0),0)</f>
        <v>0</v>
      </c>
      <c r="L85" s="1">
        <f>IFERROR(IF('1.2 Alternativ B'!M241&lt;70,'2.2 Skjult ventetid person B'!L51,0),0)</f>
        <v>0</v>
      </c>
      <c r="M85" s="1">
        <f>IFERROR(IF('1.2 Alternativ B'!N241&lt;70,'2.2 Skjult ventetid person B'!M51,0),0)</f>
        <v>0</v>
      </c>
      <c r="N85" s="1">
        <f>IFERROR(IF('1.2 Alternativ B'!O241&lt;70,'2.2 Skjult ventetid person B'!N51,0),0)</f>
        <v>0</v>
      </c>
      <c r="O85" s="1">
        <f>IFERROR(IF('1.2 Alternativ B'!P241&lt;70,'2.2 Skjult ventetid person B'!O51,0),0)</f>
        <v>0</v>
      </c>
      <c r="P85" s="1">
        <f>IFERROR(IF('1.2 Alternativ B'!Q241&lt;70,'2.2 Skjult ventetid person B'!P51,0),0)</f>
        <v>0</v>
      </c>
      <c r="Q85" s="1">
        <f>IFERROR(IF('1.2 Alternativ B'!R241&lt;70,'2.2 Skjult ventetid person B'!Q51,0),0)</f>
        <v>0</v>
      </c>
      <c r="R85" s="1">
        <f>IFERROR(IF('1.2 Alternativ B'!S241&lt;70,'2.2 Skjult ventetid person B'!R51,0),0)</f>
        <v>0</v>
      </c>
      <c r="S85" s="1">
        <f>IFERROR(IF('1.2 Alternativ B'!T241&lt;70,'2.2 Skjult ventetid person B'!S51,0),0)</f>
        <v>0</v>
      </c>
      <c r="T85" s="1">
        <f>IFERROR(IF('1.2 Alternativ B'!U241&lt;70,'2.2 Skjult ventetid person B'!T51,0),0)</f>
        <v>0</v>
      </c>
      <c r="U85" s="1">
        <f>IFERROR(IF('1.2 Alternativ B'!V241&lt;70,'2.2 Skjult ventetid person B'!U51,0),0)</f>
        <v>0</v>
      </c>
      <c r="V85" s="1">
        <f>IFERROR(IF('1.2 Alternativ B'!W241&lt;70,'2.2 Skjult ventetid person B'!V51,0),0)</f>
        <v>0</v>
      </c>
      <c r="W85" s="1">
        <f>IFERROR(IF('1.2 Alternativ B'!X241&lt;70,'2.2 Skjult ventetid person B'!W51,0),0)</f>
        <v>0</v>
      </c>
      <c r="X85" s="1">
        <f>IFERROR(IF('1.2 Alternativ B'!Y241&lt;70,'2.2 Skjult ventetid person B'!X51,0),0)</f>
        <v>0</v>
      </c>
      <c r="Y85" s="1">
        <f>IFERROR(IF('1.2 Alternativ B'!Z241&lt;70,'2.2 Skjult ventetid person B'!Y51,0),0)</f>
        <v>0</v>
      </c>
      <c r="Z85" s="1">
        <f>IFERROR(IF('1.2 Alternativ B'!AA241&lt;70,'2.2 Skjult ventetid person B'!Z51,0),0)</f>
        <v>0</v>
      </c>
      <c r="AA85" s="1">
        <f>IFERROR(IF('1.2 Alternativ B'!AB241&lt;70,'2.2 Skjult ventetid person B'!AA51,0),0)</f>
        <v>0</v>
      </c>
      <c r="AB85" s="1">
        <f>IFERROR(IF('1.2 Alternativ B'!AC241&lt;70,'2.2 Skjult ventetid person B'!AB51,0),0)</f>
        <v>0</v>
      </c>
      <c r="AC85" s="1">
        <f>IFERROR(IF('1.2 Alternativ B'!AD241&lt;70,'2.2 Skjult ventetid person B'!AC51,0),0)</f>
        <v>0</v>
      </c>
      <c r="AD85" s="1">
        <f>IFERROR(IF('1.2 Alternativ B'!AE241&lt;70,'2.2 Skjult ventetid person B'!AD51,0),0)</f>
        <v>0</v>
      </c>
      <c r="AE85" s="1">
        <f>IFERROR(IF('1.2 Alternativ B'!AF241&lt;70,'2.2 Skjult ventetid person B'!AE51,0),0)</f>
        <v>0</v>
      </c>
      <c r="AF85" s="1">
        <f>IFERROR(IF('1.2 Alternativ B'!AG241&lt;70,'2.2 Skjult ventetid person B'!AF51,0),0)</f>
        <v>0</v>
      </c>
    </row>
    <row r="86" spans="2:32" x14ac:dyDescent="0.2">
      <c r="B86" s="1" t="str">
        <f ca="1">IF(OFFSET('1.2 Alternativ B'!$E$19,0,ROW()-ROW($B$80))&gt;0,OFFSET('1.2 Alternativ B'!$E$19,0,ROW()-ROW($B$80)),"")</f>
        <v/>
      </c>
      <c r="C86" s="1">
        <f>IFERROR(IF('1.2 Alternativ B'!D242&lt;70,'2.2 Skjult ventetid person B'!C52,0),0)</f>
        <v>0</v>
      </c>
      <c r="D86" s="1">
        <f>IFERROR(IF('1.2 Alternativ B'!E242&lt;70,'2.2 Skjult ventetid person B'!D52,0),0)</f>
        <v>0</v>
      </c>
      <c r="E86" s="1">
        <f>IFERROR(IF('1.2 Alternativ B'!F242&lt;70,'2.2 Skjult ventetid person B'!E52,0),0)</f>
        <v>0</v>
      </c>
      <c r="F86" s="1">
        <f>IFERROR(IF('1.2 Alternativ B'!G242&lt;70,'2.2 Skjult ventetid person B'!F52,0),0)</f>
        <v>0</v>
      </c>
      <c r="G86" s="1">
        <f>IFERROR(IF('1.2 Alternativ B'!H242&lt;70,'2.2 Skjult ventetid person B'!G52,0),0)</f>
        <v>0</v>
      </c>
      <c r="H86" s="1">
        <f>IFERROR(IF('1.2 Alternativ B'!I242&lt;70,'2.2 Skjult ventetid person B'!H52,0),0)</f>
        <v>0</v>
      </c>
      <c r="I86" s="1">
        <f>IFERROR(IF('1.2 Alternativ B'!J242&lt;70,'2.2 Skjult ventetid person B'!I52,0),0)</f>
        <v>0</v>
      </c>
      <c r="J86" s="1">
        <f>IFERROR(IF('1.2 Alternativ B'!K242&lt;70,'2.2 Skjult ventetid person B'!J52,0),0)</f>
        <v>0</v>
      </c>
      <c r="K86" s="1">
        <f>IFERROR(IF('1.2 Alternativ B'!L242&lt;70,'2.2 Skjult ventetid person B'!K52,0),0)</f>
        <v>0</v>
      </c>
      <c r="L86" s="1">
        <f>IFERROR(IF('1.2 Alternativ B'!M242&lt;70,'2.2 Skjult ventetid person B'!L52,0),0)</f>
        <v>0</v>
      </c>
      <c r="M86" s="1">
        <f>IFERROR(IF('1.2 Alternativ B'!N242&lt;70,'2.2 Skjult ventetid person B'!M52,0),0)</f>
        <v>0</v>
      </c>
      <c r="N86" s="1">
        <f>IFERROR(IF('1.2 Alternativ B'!O242&lt;70,'2.2 Skjult ventetid person B'!N52,0),0)</f>
        <v>0</v>
      </c>
      <c r="O86" s="1">
        <f>IFERROR(IF('1.2 Alternativ B'!P242&lt;70,'2.2 Skjult ventetid person B'!O52,0),0)</f>
        <v>0</v>
      </c>
      <c r="P86" s="1">
        <f>IFERROR(IF('1.2 Alternativ B'!Q242&lt;70,'2.2 Skjult ventetid person B'!P52,0),0)</f>
        <v>0</v>
      </c>
      <c r="Q86" s="1">
        <f>IFERROR(IF('1.2 Alternativ B'!R242&lt;70,'2.2 Skjult ventetid person B'!Q52,0),0)</f>
        <v>0</v>
      </c>
      <c r="R86" s="1">
        <f>IFERROR(IF('1.2 Alternativ B'!S242&lt;70,'2.2 Skjult ventetid person B'!R52,0),0)</f>
        <v>0</v>
      </c>
      <c r="S86" s="1">
        <f>IFERROR(IF('1.2 Alternativ B'!T242&lt;70,'2.2 Skjult ventetid person B'!S52,0),0)</f>
        <v>0</v>
      </c>
      <c r="T86" s="1">
        <f>IFERROR(IF('1.2 Alternativ B'!U242&lt;70,'2.2 Skjult ventetid person B'!T52,0),0)</f>
        <v>0</v>
      </c>
      <c r="U86" s="1">
        <f>IFERROR(IF('1.2 Alternativ B'!V242&lt;70,'2.2 Skjult ventetid person B'!U52,0),0)</f>
        <v>0</v>
      </c>
      <c r="V86" s="1">
        <f>IFERROR(IF('1.2 Alternativ B'!W242&lt;70,'2.2 Skjult ventetid person B'!V52,0),0)</f>
        <v>0</v>
      </c>
      <c r="W86" s="1">
        <f>IFERROR(IF('1.2 Alternativ B'!X242&lt;70,'2.2 Skjult ventetid person B'!W52,0),0)</f>
        <v>0</v>
      </c>
      <c r="X86" s="1">
        <f>IFERROR(IF('1.2 Alternativ B'!Y242&lt;70,'2.2 Skjult ventetid person B'!X52,0),0)</f>
        <v>0</v>
      </c>
      <c r="Y86" s="1">
        <f>IFERROR(IF('1.2 Alternativ B'!Z242&lt;70,'2.2 Skjult ventetid person B'!Y52,0),0)</f>
        <v>0</v>
      </c>
      <c r="Z86" s="1">
        <f>IFERROR(IF('1.2 Alternativ B'!AA242&lt;70,'2.2 Skjult ventetid person B'!Z52,0),0)</f>
        <v>0</v>
      </c>
      <c r="AA86" s="1">
        <f>IFERROR(IF('1.2 Alternativ B'!AB242&lt;70,'2.2 Skjult ventetid person B'!AA52,0),0)</f>
        <v>0</v>
      </c>
      <c r="AB86" s="1">
        <f>IFERROR(IF('1.2 Alternativ B'!AC242&lt;70,'2.2 Skjult ventetid person B'!AB52,0),0)</f>
        <v>0</v>
      </c>
      <c r="AC86" s="1">
        <f>IFERROR(IF('1.2 Alternativ B'!AD242&lt;70,'2.2 Skjult ventetid person B'!AC52,0),0)</f>
        <v>0</v>
      </c>
      <c r="AD86" s="1">
        <f>IFERROR(IF('1.2 Alternativ B'!AE242&lt;70,'2.2 Skjult ventetid person B'!AD52,0),0)</f>
        <v>0</v>
      </c>
      <c r="AE86" s="1">
        <f>IFERROR(IF('1.2 Alternativ B'!AF242&lt;70,'2.2 Skjult ventetid person B'!AE52,0),0)</f>
        <v>0</v>
      </c>
      <c r="AF86" s="1">
        <f>IFERROR(IF('1.2 Alternativ B'!AG242&lt;70,'2.2 Skjult ventetid person B'!AF52,0),0)</f>
        <v>0</v>
      </c>
    </row>
    <row r="87" spans="2:32" x14ac:dyDescent="0.2">
      <c r="B87" s="1" t="str">
        <f ca="1">IF(OFFSET('1.2 Alternativ B'!$E$19,0,ROW()-ROW($B$80))&gt;0,OFFSET('1.2 Alternativ B'!$E$19,0,ROW()-ROW($B$80)),"")</f>
        <v/>
      </c>
      <c r="C87" s="1">
        <f>IFERROR(IF('1.2 Alternativ B'!D243&lt;70,'2.2 Skjult ventetid person B'!C53,0),0)</f>
        <v>0</v>
      </c>
      <c r="D87" s="1">
        <f>IFERROR(IF('1.2 Alternativ B'!E243&lt;70,'2.2 Skjult ventetid person B'!D53,0),0)</f>
        <v>0</v>
      </c>
      <c r="E87" s="1">
        <f>IFERROR(IF('1.2 Alternativ B'!F243&lt;70,'2.2 Skjult ventetid person B'!E53,0),0)</f>
        <v>0</v>
      </c>
      <c r="F87" s="1">
        <f>IFERROR(IF('1.2 Alternativ B'!G243&lt;70,'2.2 Skjult ventetid person B'!F53,0),0)</f>
        <v>0</v>
      </c>
      <c r="G87" s="1">
        <f>IFERROR(IF('1.2 Alternativ B'!H243&lt;70,'2.2 Skjult ventetid person B'!G53,0),0)</f>
        <v>0</v>
      </c>
      <c r="H87" s="1">
        <f>IFERROR(IF('1.2 Alternativ B'!I243&lt;70,'2.2 Skjult ventetid person B'!H53,0),0)</f>
        <v>0</v>
      </c>
      <c r="I87" s="1">
        <f>IFERROR(IF('1.2 Alternativ B'!J243&lt;70,'2.2 Skjult ventetid person B'!I53,0),0)</f>
        <v>0</v>
      </c>
      <c r="J87" s="1">
        <f>IFERROR(IF('1.2 Alternativ B'!K243&lt;70,'2.2 Skjult ventetid person B'!J53,0),0)</f>
        <v>0</v>
      </c>
      <c r="K87" s="1">
        <f>IFERROR(IF('1.2 Alternativ B'!L243&lt;70,'2.2 Skjult ventetid person B'!K53,0),0)</f>
        <v>0</v>
      </c>
      <c r="L87" s="1">
        <f>IFERROR(IF('1.2 Alternativ B'!M243&lt;70,'2.2 Skjult ventetid person B'!L53,0),0)</f>
        <v>0</v>
      </c>
      <c r="M87" s="1">
        <f>IFERROR(IF('1.2 Alternativ B'!N243&lt;70,'2.2 Skjult ventetid person B'!M53,0),0)</f>
        <v>0</v>
      </c>
      <c r="N87" s="1">
        <f>IFERROR(IF('1.2 Alternativ B'!O243&lt;70,'2.2 Skjult ventetid person B'!N53,0),0)</f>
        <v>0</v>
      </c>
      <c r="O87" s="1">
        <f>IFERROR(IF('1.2 Alternativ B'!P243&lt;70,'2.2 Skjult ventetid person B'!O53,0),0)</f>
        <v>0</v>
      </c>
      <c r="P87" s="1">
        <f>IFERROR(IF('1.2 Alternativ B'!Q243&lt;70,'2.2 Skjult ventetid person B'!P53,0),0)</f>
        <v>0</v>
      </c>
      <c r="Q87" s="1">
        <f>IFERROR(IF('1.2 Alternativ B'!R243&lt;70,'2.2 Skjult ventetid person B'!Q53,0),0)</f>
        <v>0</v>
      </c>
      <c r="R87" s="1">
        <f>IFERROR(IF('1.2 Alternativ B'!S243&lt;70,'2.2 Skjult ventetid person B'!R53,0),0)</f>
        <v>0</v>
      </c>
      <c r="S87" s="1">
        <f>IFERROR(IF('1.2 Alternativ B'!T243&lt;70,'2.2 Skjult ventetid person B'!S53,0),0)</f>
        <v>0</v>
      </c>
      <c r="T87" s="1">
        <f>IFERROR(IF('1.2 Alternativ B'!U243&lt;70,'2.2 Skjult ventetid person B'!T53,0),0)</f>
        <v>0</v>
      </c>
      <c r="U87" s="1">
        <f>IFERROR(IF('1.2 Alternativ B'!V243&lt;70,'2.2 Skjult ventetid person B'!U53,0),0)</f>
        <v>0</v>
      </c>
      <c r="V87" s="1">
        <f>IFERROR(IF('1.2 Alternativ B'!W243&lt;70,'2.2 Skjult ventetid person B'!V53,0),0)</f>
        <v>0</v>
      </c>
      <c r="W87" s="1">
        <f>IFERROR(IF('1.2 Alternativ B'!X243&lt;70,'2.2 Skjult ventetid person B'!W53,0),0)</f>
        <v>0</v>
      </c>
      <c r="X87" s="1">
        <f>IFERROR(IF('1.2 Alternativ B'!Y243&lt;70,'2.2 Skjult ventetid person B'!X53,0),0)</f>
        <v>0</v>
      </c>
      <c r="Y87" s="1">
        <f>IFERROR(IF('1.2 Alternativ B'!Z243&lt;70,'2.2 Skjult ventetid person B'!Y53,0),0)</f>
        <v>0</v>
      </c>
      <c r="Z87" s="1">
        <f>IFERROR(IF('1.2 Alternativ B'!AA243&lt;70,'2.2 Skjult ventetid person B'!Z53,0),0)</f>
        <v>0</v>
      </c>
      <c r="AA87" s="1">
        <f>IFERROR(IF('1.2 Alternativ B'!AB243&lt;70,'2.2 Skjult ventetid person B'!AA53,0),0)</f>
        <v>0</v>
      </c>
      <c r="AB87" s="1">
        <f>IFERROR(IF('1.2 Alternativ B'!AC243&lt;70,'2.2 Skjult ventetid person B'!AB53,0),0)</f>
        <v>0</v>
      </c>
      <c r="AC87" s="1">
        <f>IFERROR(IF('1.2 Alternativ B'!AD243&lt;70,'2.2 Skjult ventetid person B'!AC53,0),0)</f>
        <v>0</v>
      </c>
      <c r="AD87" s="1">
        <f>IFERROR(IF('1.2 Alternativ B'!AE243&lt;70,'2.2 Skjult ventetid person B'!AD53,0),0)</f>
        <v>0</v>
      </c>
      <c r="AE87" s="1">
        <f>IFERROR(IF('1.2 Alternativ B'!AF243&lt;70,'2.2 Skjult ventetid person B'!AE53,0),0)</f>
        <v>0</v>
      </c>
      <c r="AF87" s="1">
        <f>IFERROR(IF('1.2 Alternativ B'!AG243&lt;70,'2.2 Skjult ventetid person B'!AF53,0),0)</f>
        <v>0</v>
      </c>
    </row>
    <row r="88" spans="2:32" x14ac:dyDescent="0.2">
      <c r="B88" s="1" t="str">
        <f ca="1">IF(OFFSET('1.2 Alternativ B'!$E$19,0,ROW()-ROW($B$80))&gt;0,OFFSET('1.2 Alternativ B'!$E$19,0,ROW()-ROW($B$80)),"")</f>
        <v/>
      </c>
      <c r="C88" s="1">
        <f>IFERROR(IF('1.2 Alternativ B'!D244&lt;70,'2.2 Skjult ventetid person B'!C54,0),0)</f>
        <v>0</v>
      </c>
      <c r="D88" s="1">
        <f>IFERROR(IF('1.2 Alternativ B'!E244&lt;70,'2.2 Skjult ventetid person B'!D54,0),0)</f>
        <v>0</v>
      </c>
      <c r="E88" s="1">
        <f>IFERROR(IF('1.2 Alternativ B'!F244&lt;70,'2.2 Skjult ventetid person B'!E54,0),0)</f>
        <v>0</v>
      </c>
      <c r="F88" s="1">
        <f>IFERROR(IF('1.2 Alternativ B'!G244&lt;70,'2.2 Skjult ventetid person B'!F54,0),0)</f>
        <v>0</v>
      </c>
      <c r="G88" s="1">
        <f>IFERROR(IF('1.2 Alternativ B'!H244&lt;70,'2.2 Skjult ventetid person B'!G54,0),0)</f>
        <v>0</v>
      </c>
      <c r="H88" s="1">
        <f>IFERROR(IF('1.2 Alternativ B'!I244&lt;70,'2.2 Skjult ventetid person B'!H54,0),0)</f>
        <v>0</v>
      </c>
      <c r="I88" s="1">
        <f>IFERROR(IF('1.2 Alternativ B'!J244&lt;70,'2.2 Skjult ventetid person B'!I54,0),0)</f>
        <v>0</v>
      </c>
      <c r="J88" s="1">
        <f>IFERROR(IF('1.2 Alternativ B'!K244&lt;70,'2.2 Skjult ventetid person B'!J54,0),0)</f>
        <v>0</v>
      </c>
      <c r="K88" s="1">
        <f>IFERROR(IF('1.2 Alternativ B'!L244&lt;70,'2.2 Skjult ventetid person B'!K54,0),0)</f>
        <v>0</v>
      </c>
      <c r="L88" s="1">
        <f>IFERROR(IF('1.2 Alternativ B'!M244&lt;70,'2.2 Skjult ventetid person B'!L54,0),0)</f>
        <v>0</v>
      </c>
      <c r="M88" s="1">
        <f>IFERROR(IF('1.2 Alternativ B'!N244&lt;70,'2.2 Skjult ventetid person B'!M54,0),0)</f>
        <v>0</v>
      </c>
      <c r="N88" s="1">
        <f>IFERROR(IF('1.2 Alternativ B'!O244&lt;70,'2.2 Skjult ventetid person B'!N54,0),0)</f>
        <v>0</v>
      </c>
      <c r="O88" s="1">
        <f>IFERROR(IF('1.2 Alternativ B'!P244&lt;70,'2.2 Skjult ventetid person B'!O54,0),0)</f>
        <v>0</v>
      </c>
      <c r="P88" s="1">
        <f>IFERROR(IF('1.2 Alternativ B'!Q244&lt;70,'2.2 Skjult ventetid person B'!P54,0),0)</f>
        <v>0</v>
      </c>
      <c r="Q88" s="1">
        <f>IFERROR(IF('1.2 Alternativ B'!R244&lt;70,'2.2 Skjult ventetid person B'!Q54,0),0)</f>
        <v>0</v>
      </c>
      <c r="R88" s="1">
        <f>IFERROR(IF('1.2 Alternativ B'!S244&lt;70,'2.2 Skjult ventetid person B'!R54,0),0)</f>
        <v>0</v>
      </c>
      <c r="S88" s="1">
        <f>IFERROR(IF('1.2 Alternativ B'!T244&lt;70,'2.2 Skjult ventetid person B'!S54,0),0)</f>
        <v>0</v>
      </c>
      <c r="T88" s="1">
        <f>IFERROR(IF('1.2 Alternativ B'!U244&lt;70,'2.2 Skjult ventetid person B'!T54,0),0)</f>
        <v>0</v>
      </c>
      <c r="U88" s="1">
        <f>IFERROR(IF('1.2 Alternativ B'!V244&lt;70,'2.2 Skjult ventetid person B'!U54,0),0)</f>
        <v>0</v>
      </c>
      <c r="V88" s="1">
        <f>IFERROR(IF('1.2 Alternativ B'!W244&lt;70,'2.2 Skjult ventetid person B'!V54,0),0)</f>
        <v>0</v>
      </c>
      <c r="W88" s="1">
        <f>IFERROR(IF('1.2 Alternativ B'!X244&lt;70,'2.2 Skjult ventetid person B'!W54,0),0)</f>
        <v>0</v>
      </c>
      <c r="X88" s="1">
        <f>IFERROR(IF('1.2 Alternativ B'!Y244&lt;70,'2.2 Skjult ventetid person B'!X54,0),0)</f>
        <v>0</v>
      </c>
      <c r="Y88" s="1">
        <f>IFERROR(IF('1.2 Alternativ B'!Z244&lt;70,'2.2 Skjult ventetid person B'!Y54,0),0)</f>
        <v>0</v>
      </c>
      <c r="Z88" s="1">
        <f>IFERROR(IF('1.2 Alternativ B'!AA244&lt;70,'2.2 Skjult ventetid person B'!Z54,0),0)</f>
        <v>0</v>
      </c>
      <c r="AA88" s="1">
        <f>IFERROR(IF('1.2 Alternativ B'!AB244&lt;70,'2.2 Skjult ventetid person B'!AA54,0),0)</f>
        <v>0</v>
      </c>
      <c r="AB88" s="1">
        <f>IFERROR(IF('1.2 Alternativ B'!AC244&lt;70,'2.2 Skjult ventetid person B'!AB54,0),0)</f>
        <v>0</v>
      </c>
      <c r="AC88" s="1">
        <f>IFERROR(IF('1.2 Alternativ B'!AD244&lt;70,'2.2 Skjult ventetid person B'!AC54,0),0)</f>
        <v>0</v>
      </c>
      <c r="AD88" s="1">
        <f>IFERROR(IF('1.2 Alternativ B'!AE244&lt;70,'2.2 Skjult ventetid person B'!AD54,0),0)</f>
        <v>0</v>
      </c>
      <c r="AE88" s="1">
        <f>IFERROR(IF('1.2 Alternativ B'!AF244&lt;70,'2.2 Skjult ventetid person B'!AE54,0),0)</f>
        <v>0</v>
      </c>
      <c r="AF88" s="1">
        <f>IFERROR(IF('1.2 Alternativ B'!AG244&lt;70,'2.2 Skjult ventetid person B'!AF54,0),0)</f>
        <v>0</v>
      </c>
    </row>
    <row r="89" spans="2:32" x14ac:dyDescent="0.2">
      <c r="B89" s="1" t="str">
        <f ca="1">IF(OFFSET('1.2 Alternativ B'!$E$19,0,ROW()-ROW($B$80))&gt;0,OFFSET('1.2 Alternativ B'!$E$19,0,ROW()-ROW($B$80)),"")</f>
        <v/>
      </c>
      <c r="C89" s="1">
        <f>IFERROR(IF('1.2 Alternativ B'!D245&lt;70,'2.2 Skjult ventetid person B'!C55,0),0)</f>
        <v>0</v>
      </c>
      <c r="D89" s="1">
        <f>IFERROR(IF('1.2 Alternativ B'!E245&lt;70,'2.2 Skjult ventetid person B'!D55,0),0)</f>
        <v>0</v>
      </c>
      <c r="E89" s="1">
        <f>IFERROR(IF('1.2 Alternativ B'!F245&lt;70,'2.2 Skjult ventetid person B'!E55,0),0)</f>
        <v>0</v>
      </c>
      <c r="F89" s="1">
        <f>IFERROR(IF('1.2 Alternativ B'!G245&lt;70,'2.2 Skjult ventetid person B'!F55,0),0)</f>
        <v>0</v>
      </c>
      <c r="G89" s="1">
        <f>IFERROR(IF('1.2 Alternativ B'!H245&lt;70,'2.2 Skjult ventetid person B'!G55,0),0)</f>
        <v>0</v>
      </c>
      <c r="H89" s="1">
        <f>IFERROR(IF('1.2 Alternativ B'!I245&lt;70,'2.2 Skjult ventetid person B'!H55,0),0)</f>
        <v>0</v>
      </c>
      <c r="I89" s="1">
        <f>IFERROR(IF('1.2 Alternativ B'!J245&lt;70,'2.2 Skjult ventetid person B'!I55,0),0)</f>
        <v>0</v>
      </c>
      <c r="J89" s="1">
        <f>IFERROR(IF('1.2 Alternativ B'!K245&lt;70,'2.2 Skjult ventetid person B'!J55,0),0)</f>
        <v>0</v>
      </c>
      <c r="K89" s="1">
        <f>IFERROR(IF('1.2 Alternativ B'!L245&lt;70,'2.2 Skjult ventetid person B'!K55,0),0)</f>
        <v>0</v>
      </c>
      <c r="L89" s="1">
        <f>IFERROR(IF('1.2 Alternativ B'!M245&lt;70,'2.2 Skjult ventetid person B'!L55,0),0)</f>
        <v>0</v>
      </c>
      <c r="M89" s="1">
        <f>IFERROR(IF('1.2 Alternativ B'!N245&lt;70,'2.2 Skjult ventetid person B'!M55,0),0)</f>
        <v>0</v>
      </c>
      <c r="N89" s="1">
        <f>IFERROR(IF('1.2 Alternativ B'!O245&lt;70,'2.2 Skjult ventetid person B'!N55,0),0)</f>
        <v>0</v>
      </c>
      <c r="O89" s="1">
        <f>IFERROR(IF('1.2 Alternativ B'!P245&lt;70,'2.2 Skjult ventetid person B'!O55,0),0)</f>
        <v>0</v>
      </c>
      <c r="P89" s="1">
        <f>IFERROR(IF('1.2 Alternativ B'!Q245&lt;70,'2.2 Skjult ventetid person B'!P55,0),0)</f>
        <v>0</v>
      </c>
      <c r="Q89" s="1">
        <f>IFERROR(IF('1.2 Alternativ B'!R245&lt;70,'2.2 Skjult ventetid person B'!Q55,0),0)</f>
        <v>0</v>
      </c>
      <c r="R89" s="1">
        <f>IFERROR(IF('1.2 Alternativ B'!S245&lt;70,'2.2 Skjult ventetid person B'!R55,0),0)</f>
        <v>0</v>
      </c>
      <c r="S89" s="1">
        <f>IFERROR(IF('1.2 Alternativ B'!T245&lt;70,'2.2 Skjult ventetid person B'!S55,0),0)</f>
        <v>0</v>
      </c>
      <c r="T89" s="1">
        <f>IFERROR(IF('1.2 Alternativ B'!U245&lt;70,'2.2 Skjult ventetid person B'!T55,0),0)</f>
        <v>0</v>
      </c>
      <c r="U89" s="1">
        <f>IFERROR(IF('1.2 Alternativ B'!V245&lt;70,'2.2 Skjult ventetid person B'!U55,0),0)</f>
        <v>0</v>
      </c>
      <c r="V89" s="1">
        <f>IFERROR(IF('1.2 Alternativ B'!W245&lt;70,'2.2 Skjult ventetid person B'!V55,0),0)</f>
        <v>0</v>
      </c>
      <c r="W89" s="1">
        <f>IFERROR(IF('1.2 Alternativ B'!X245&lt;70,'2.2 Skjult ventetid person B'!W55,0),0)</f>
        <v>0</v>
      </c>
      <c r="X89" s="1">
        <f>IFERROR(IF('1.2 Alternativ B'!Y245&lt;70,'2.2 Skjult ventetid person B'!X55,0),0)</f>
        <v>0</v>
      </c>
      <c r="Y89" s="1">
        <f>IFERROR(IF('1.2 Alternativ B'!Z245&lt;70,'2.2 Skjult ventetid person B'!Y55,0),0)</f>
        <v>0</v>
      </c>
      <c r="Z89" s="1">
        <f>IFERROR(IF('1.2 Alternativ B'!AA245&lt;70,'2.2 Skjult ventetid person B'!Z55,0),0)</f>
        <v>0</v>
      </c>
      <c r="AA89" s="1">
        <f>IFERROR(IF('1.2 Alternativ B'!AB245&lt;70,'2.2 Skjult ventetid person B'!AA55,0),0)</f>
        <v>0</v>
      </c>
      <c r="AB89" s="1">
        <f>IFERROR(IF('1.2 Alternativ B'!AC245&lt;70,'2.2 Skjult ventetid person B'!AB55,0),0)</f>
        <v>0</v>
      </c>
      <c r="AC89" s="1">
        <f>IFERROR(IF('1.2 Alternativ B'!AD245&lt;70,'2.2 Skjult ventetid person B'!AC55,0),0)</f>
        <v>0</v>
      </c>
      <c r="AD89" s="1">
        <f>IFERROR(IF('1.2 Alternativ B'!AE245&lt;70,'2.2 Skjult ventetid person B'!AD55,0),0)</f>
        <v>0</v>
      </c>
      <c r="AE89" s="1">
        <f>IFERROR(IF('1.2 Alternativ B'!AF245&lt;70,'2.2 Skjult ventetid person B'!AE55,0),0)</f>
        <v>0</v>
      </c>
      <c r="AF89" s="1">
        <f>IFERROR(IF('1.2 Alternativ B'!AG245&lt;70,'2.2 Skjult ventetid person B'!AF55,0),0)</f>
        <v>0</v>
      </c>
    </row>
    <row r="90" spans="2:32" x14ac:dyDescent="0.2">
      <c r="B90" s="1" t="str">
        <f ca="1">IF(OFFSET('1.2 Alternativ B'!$E$19,0,ROW()-ROW($B$80))&gt;0,OFFSET('1.2 Alternativ B'!$E$19,0,ROW()-ROW($B$80)),"")</f>
        <v/>
      </c>
      <c r="C90" s="1">
        <f>IFERROR(IF('1.2 Alternativ B'!D246&lt;70,'2.2 Skjult ventetid person B'!C56,0),0)</f>
        <v>0</v>
      </c>
      <c r="D90" s="1">
        <f>IFERROR(IF('1.2 Alternativ B'!E246&lt;70,'2.2 Skjult ventetid person B'!D56,0),0)</f>
        <v>0</v>
      </c>
      <c r="E90" s="1">
        <f>IFERROR(IF('1.2 Alternativ B'!F246&lt;70,'2.2 Skjult ventetid person B'!E56,0),0)</f>
        <v>0</v>
      </c>
      <c r="F90" s="1">
        <f>IFERROR(IF('1.2 Alternativ B'!G246&lt;70,'2.2 Skjult ventetid person B'!F56,0),0)</f>
        <v>0</v>
      </c>
      <c r="G90" s="1">
        <f>IFERROR(IF('1.2 Alternativ B'!H246&lt;70,'2.2 Skjult ventetid person B'!G56,0),0)</f>
        <v>0</v>
      </c>
      <c r="H90" s="1">
        <f>IFERROR(IF('1.2 Alternativ B'!I246&lt;70,'2.2 Skjult ventetid person B'!H56,0),0)</f>
        <v>0</v>
      </c>
      <c r="I90" s="1">
        <f>IFERROR(IF('1.2 Alternativ B'!J246&lt;70,'2.2 Skjult ventetid person B'!I56,0),0)</f>
        <v>0</v>
      </c>
      <c r="J90" s="1">
        <f>IFERROR(IF('1.2 Alternativ B'!K246&lt;70,'2.2 Skjult ventetid person B'!J56,0),0)</f>
        <v>0</v>
      </c>
      <c r="K90" s="1">
        <f>IFERROR(IF('1.2 Alternativ B'!L246&lt;70,'2.2 Skjult ventetid person B'!K56,0),0)</f>
        <v>0</v>
      </c>
      <c r="L90" s="1">
        <f>IFERROR(IF('1.2 Alternativ B'!M246&lt;70,'2.2 Skjult ventetid person B'!L56,0),0)</f>
        <v>0</v>
      </c>
      <c r="M90" s="1">
        <f>IFERROR(IF('1.2 Alternativ B'!N246&lt;70,'2.2 Skjult ventetid person B'!M56,0),0)</f>
        <v>0</v>
      </c>
      <c r="N90" s="1">
        <f>IFERROR(IF('1.2 Alternativ B'!O246&lt;70,'2.2 Skjult ventetid person B'!N56,0),0)</f>
        <v>0</v>
      </c>
      <c r="O90" s="1">
        <f>IFERROR(IF('1.2 Alternativ B'!P246&lt;70,'2.2 Skjult ventetid person B'!O56,0),0)</f>
        <v>0</v>
      </c>
      <c r="P90" s="1">
        <f>IFERROR(IF('1.2 Alternativ B'!Q246&lt;70,'2.2 Skjult ventetid person B'!P56,0),0)</f>
        <v>0</v>
      </c>
      <c r="Q90" s="1">
        <f>IFERROR(IF('1.2 Alternativ B'!R246&lt;70,'2.2 Skjult ventetid person B'!Q56,0),0)</f>
        <v>0</v>
      </c>
      <c r="R90" s="1">
        <f>IFERROR(IF('1.2 Alternativ B'!S246&lt;70,'2.2 Skjult ventetid person B'!R56,0),0)</f>
        <v>0</v>
      </c>
      <c r="S90" s="1">
        <f>IFERROR(IF('1.2 Alternativ B'!T246&lt;70,'2.2 Skjult ventetid person B'!S56,0),0)</f>
        <v>0</v>
      </c>
      <c r="T90" s="1">
        <f>IFERROR(IF('1.2 Alternativ B'!U246&lt;70,'2.2 Skjult ventetid person B'!T56,0),0)</f>
        <v>0</v>
      </c>
      <c r="U90" s="1">
        <f>IFERROR(IF('1.2 Alternativ B'!V246&lt;70,'2.2 Skjult ventetid person B'!U56,0),0)</f>
        <v>0</v>
      </c>
      <c r="V90" s="1">
        <f>IFERROR(IF('1.2 Alternativ B'!W246&lt;70,'2.2 Skjult ventetid person B'!V56,0),0)</f>
        <v>0</v>
      </c>
      <c r="W90" s="1">
        <f>IFERROR(IF('1.2 Alternativ B'!X246&lt;70,'2.2 Skjult ventetid person B'!W56,0),0)</f>
        <v>0</v>
      </c>
      <c r="X90" s="1">
        <f>IFERROR(IF('1.2 Alternativ B'!Y246&lt;70,'2.2 Skjult ventetid person B'!X56,0),0)</f>
        <v>0</v>
      </c>
      <c r="Y90" s="1">
        <f>IFERROR(IF('1.2 Alternativ B'!Z246&lt;70,'2.2 Skjult ventetid person B'!Y56,0),0)</f>
        <v>0</v>
      </c>
      <c r="Z90" s="1">
        <f>IFERROR(IF('1.2 Alternativ B'!AA246&lt;70,'2.2 Skjult ventetid person B'!Z56,0),0)</f>
        <v>0</v>
      </c>
      <c r="AA90" s="1">
        <f>IFERROR(IF('1.2 Alternativ B'!AB246&lt;70,'2.2 Skjult ventetid person B'!AA56,0),0)</f>
        <v>0</v>
      </c>
      <c r="AB90" s="1">
        <f>IFERROR(IF('1.2 Alternativ B'!AC246&lt;70,'2.2 Skjult ventetid person B'!AB56,0),0)</f>
        <v>0</v>
      </c>
      <c r="AC90" s="1">
        <f>IFERROR(IF('1.2 Alternativ B'!AD246&lt;70,'2.2 Skjult ventetid person B'!AC56,0),0)</f>
        <v>0</v>
      </c>
      <c r="AD90" s="1">
        <f>IFERROR(IF('1.2 Alternativ B'!AE246&lt;70,'2.2 Skjult ventetid person B'!AD56,0),0)</f>
        <v>0</v>
      </c>
      <c r="AE90" s="1">
        <f>IFERROR(IF('1.2 Alternativ B'!AF246&lt;70,'2.2 Skjult ventetid person B'!AE56,0),0)</f>
        <v>0</v>
      </c>
      <c r="AF90" s="1">
        <f>IFERROR(IF('1.2 Alternativ B'!AG246&lt;70,'2.2 Skjult ventetid person B'!AF56,0),0)</f>
        <v>0</v>
      </c>
    </row>
    <row r="91" spans="2:32" x14ac:dyDescent="0.2">
      <c r="B91" s="1" t="str">
        <f ca="1">IF(OFFSET('1.2 Alternativ B'!$E$19,0,ROW()-ROW($B$80))&gt;0,OFFSET('1.2 Alternativ B'!$E$19,0,ROW()-ROW($B$80)),"")</f>
        <v/>
      </c>
      <c r="C91" s="1">
        <f>IFERROR(IF('1.2 Alternativ B'!D247&lt;70,'2.2 Skjult ventetid person B'!C57,0),0)</f>
        <v>0</v>
      </c>
      <c r="D91" s="1">
        <f>IFERROR(IF('1.2 Alternativ B'!E247&lt;70,'2.2 Skjult ventetid person B'!D57,0),0)</f>
        <v>0</v>
      </c>
      <c r="E91" s="1">
        <f>IFERROR(IF('1.2 Alternativ B'!F247&lt;70,'2.2 Skjult ventetid person B'!E57,0),0)</f>
        <v>0</v>
      </c>
      <c r="F91" s="1">
        <f>IFERROR(IF('1.2 Alternativ B'!G247&lt;70,'2.2 Skjult ventetid person B'!F57,0),0)</f>
        <v>0</v>
      </c>
      <c r="G91" s="1">
        <f>IFERROR(IF('1.2 Alternativ B'!H247&lt;70,'2.2 Skjult ventetid person B'!G57,0),0)</f>
        <v>0</v>
      </c>
      <c r="H91" s="1">
        <f>IFERROR(IF('1.2 Alternativ B'!I247&lt;70,'2.2 Skjult ventetid person B'!H57,0),0)</f>
        <v>0</v>
      </c>
      <c r="I91" s="1">
        <f>IFERROR(IF('1.2 Alternativ B'!J247&lt;70,'2.2 Skjult ventetid person B'!I57,0),0)</f>
        <v>0</v>
      </c>
      <c r="J91" s="1">
        <f>IFERROR(IF('1.2 Alternativ B'!K247&lt;70,'2.2 Skjult ventetid person B'!J57,0),0)</f>
        <v>0</v>
      </c>
      <c r="K91" s="1">
        <f>IFERROR(IF('1.2 Alternativ B'!L247&lt;70,'2.2 Skjult ventetid person B'!K57,0),0)</f>
        <v>0</v>
      </c>
      <c r="L91" s="1">
        <f>IFERROR(IF('1.2 Alternativ B'!M247&lt;70,'2.2 Skjult ventetid person B'!L57,0),0)</f>
        <v>0</v>
      </c>
      <c r="M91" s="1">
        <f>IFERROR(IF('1.2 Alternativ B'!N247&lt;70,'2.2 Skjult ventetid person B'!M57,0),0)</f>
        <v>0</v>
      </c>
      <c r="N91" s="1">
        <f>IFERROR(IF('1.2 Alternativ B'!O247&lt;70,'2.2 Skjult ventetid person B'!N57,0),0)</f>
        <v>0</v>
      </c>
      <c r="O91" s="1">
        <f>IFERROR(IF('1.2 Alternativ B'!P247&lt;70,'2.2 Skjult ventetid person B'!O57,0),0)</f>
        <v>0</v>
      </c>
      <c r="P91" s="1">
        <f>IFERROR(IF('1.2 Alternativ B'!Q247&lt;70,'2.2 Skjult ventetid person B'!P57,0),0)</f>
        <v>0</v>
      </c>
      <c r="Q91" s="1">
        <f>IFERROR(IF('1.2 Alternativ B'!R247&lt;70,'2.2 Skjult ventetid person B'!Q57,0),0)</f>
        <v>0</v>
      </c>
      <c r="R91" s="1">
        <f>IFERROR(IF('1.2 Alternativ B'!S247&lt;70,'2.2 Skjult ventetid person B'!R57,0),0)</f>
        <v>0</v>
      </c>
      <c r="S91" s="1">
        <f>IFERROR(IF('1.2 Alternativ B'!T247&lt;70,'2.2 Skjult ventetid person B'!S57,0),0)</f>
        <v>0</v>
      </c>
      <c r="T91" s="1">
        <f>IFERROR(IF('1.2 Alternativ B'!U247&lt;70,'2.2 Skjult ventetid person B'!T57,0),0)</f>
        <v>0</v>
      </c>
      <c r="U91" s="1">
        <f>IFERROR(IF('1.2 Alternativ B'!V247&lt;70,'2.2 Skjult ventetid person B'!U57,0),0)</f>
        <v>0</v>
      </c>
      <c r="V91" s="1">
        <f>IFERROR(IF('1.2 Alternativ B'!W247&lt;70,'2.2 Skjult ventetid person B'!V57,0),0)</f>
        <v>0</v>
      </c>
      <c r="W91" s="1">
        <f>IFERROR(IF('1.2 Alternativ B'!X247&lt;70,'2.2 Skjult ventetid person B'!W57,0),0)</f>
        <v>0</v>
      </c>
      <c r="X91" s="1">
        <f>IFERROR(IF('1.2 Alternativ B'!Y247&lt;70,'2.2 Skjult ventetid person B'!X57,0),0)</f>
        <v>0</v>
      </c>
      <c r="Y91" s="1">
        <f>IFERROR(IF('1.2 Alternativ B'!Z247&lt;70,'2.2 Skjult ventetid person B'!Y57,0),0)</f>
        <v>0</v>
      </c>
      <c r="Z91" s="1">
        <f>IFERROR(IF('1.2 Alternativ B'!AA247&lt;70,'2.2 Skjult ventetid person B'!Z57,0),0)</f>
        <v>0</v>
      </c>
      <c r="AA91" s="1">
        <f>IFERROR(IF('1.2 Alternativ B'!AB247&lt;70,'2.2 Skjult ventetid person B'!AA57,0),0)</f>
        <v>0</v>
      </c>
      <c r="AB91" s="1">
        <f>IFERROR(IF('1.2 Alternativ B'!AC247&lt;70,'2.2 Skjult ventetid person B'!AB57,0),0)</f>
        <v>0</v>
      </c>
      <c r="AC91" s="1">
        <f>IFERROR(IF('1.2 Alternativ B'!AD247&lt;70,'2.2 Skjult ventetid person B'!AC57,0),0)</f>
        <v>0</v>
      </c>
      <c r="AD91" s="1">
        <f>IFERROR(IF('1.2 Alternativ B'!AE247&lt;70,'2.2 Skjult ventetid person B'!AD57,0),0)</f>
        <v>0</v>
      </c>
      <c r="AE91" s="1">
        <f>IFERROR(IF('1.2 Alternativ B'!AF247&lt;70,'2.2 Skjult ventetid person B'!AE57,0),0)</f>
        <v>0</v>
      </c>
      <c r="AF91" s="1">
        <f>IFERROR(IF('1.2 Alternativ B'!AG247&lt;70,'2.2 Skjult ventetid person B'!AF57,0),0)</f>
        <v>0</v>
      </c>
    </row>
    <row r="92" spans="2:32" x14ac:dyDescent="0.2">
      <c r="B92" s="1" t="str">
        <f ca="1">IF(OFFSET('1.2 Alternativ B'!$E$19,0,ROW()-ROW($B$80))&gt;0,OFFSET('1.2 Alternativ B'!$E$19,0,ROW()-ROW($B$80)),"")</f>
        <v/>
      </c>
      <c r="C92" s="1">
        <f>IFERROR(IF('1.2 Alternativ B'!D248&lt;70,'2.2 Skjult ventetid person B'!C58,0),0)</f>
        <v>0</v>
      </c>
      <c r="D92" s="1">
        <f>IFERROR(IF('1.2 Alternativ B'!E248&lt;70,'2.2 Skjult ventetid person B'!D58,0),0)</f>
        <v>0</v>
      </c>
      <c r="E92" s="1">
        <f>IFERROR(IF('1.2 Alternativ B'!F248&lt;70,'2.2 Skjult ventetid person B'!E58,0),0)</f>
        <v>0</v>
      </c>
      <c r="F92" s="1">
        <f>IFERROR(IF('1.2 Alternativ B'!G248&lt;70,'2.2 Skjult ventetid person B'!F58,0),0)</f>
        <v>0</v>
      </c>
      <c r="G92" s="1">
        <f>IFERROR(IF('1.2 Alternativ B'!H248&lt;70,'2.2 Skjult ventetid person B'!G58,0),0)</f>
        <v>0</v>
      </c>
      <c r="H92" s="1">
        <f>IFERROR(IF('1.2 Alternativ B'!I248&lt;70,'2.2 Skjult ventetid person B'!H58,0),0)</f>
        <v>0</v>
      </c>
      <c r="I92" s="1">
        <f>IFERROR(IF('1.2 Alternativ B'!J248&lt;70,'2.2 Skjult ventetid person B'!I58,0),0)</f>
        <v>0</v>
      </c>
      <c r="J92" s="1">
        <f>IFERROR(IF('1.2 Alternativ B'!K248&lt;70,'2.2 Skjult ventetid person B'!J58,0),0)</f>
        <v>0</v>
      </c>
      <c r="K92" s="1">
        <f>IFERROR(IF('1.2 Alternativ B'!L248&lt;70,'2.2 Skjult ventetid person B'!K58,0),0)</f>
        <v>0</v>
      </c>
      <c r="L92" s="1">
        <f>IFERROR(IF('1.2 Alternativ B'!M248&lt;70,'2.2 Skjult ventetid person B'!L58,0),0)</f>
        <v>0</v>
      </c>
      <c r="M92" s="1">
        <f>IFERROR(IF('1.2 Alternativ B'!N248&lt;70,'2.2 Skjult ventetid person B'!M58,0),0)</f>
        <v>0</v>
      </c>
      <c r="N92" s="1">
        <f>IFERROR(IF('1.2 Alternativ B'!O248&lt;70,'2.2 Skjult ventetid person B'!N58,0),0)</f>
        <v>0</v>
      </c>
      <c r="O92" s="1">
        <f>IFERROR(IF('1.2 Alternativ B'!P248&lt;70,'2.2 Skjult ventetid person B'!O58,0),0)</f>
        <v>0</v>
      </c>
      <c r="P92" s="1">
        <f>IFERROR(IF('1.2 Alternativ B'!Q248&lt;70,'2.2 Skjult ventetid person B'!P58,0),0)</f>
        <v>0</v>
      </c>
      <c r="Q92" s="1">
        <f>IFERROR(IF('1.2 Alternativ B'!R248&lt;70,'2.2 Skjult ventetid person B'!Q58,0),0)</f>
        <v>0</v>
      </c>
      <c r="R92" s="1">
        <f>IFERROR(IF('1.2 Alternativ B'!S248&lt;70,'2.2 Skjult ventetid person B'!R58,0),0)</f>
        <v>0</v>
      </c>
      <c r="S92" s="1">
        <f>IFERROR(IF('1.2 Alternativ B'!T248&lt;70,'2.2 Skjult ventetid person B'!S58,0),0)</f>
        <v>0</v>
      </c>
      <c r="T92" s="1">
        <f>IFERROR(IF('1.2 Alternativ B'!U248&lt;70,'2.2 Skjult ventetid person B'!T58,0),0)</f>
        <v>0</v>
      </c>
      <c r="U92" s="1">
        <f>IFERROR(IF('1.2 Alternativ B'!V248&lt;70,'2.2 Skjult ventetid person B'!U58,0),0)</f>
        <v>0</v>
      </c>
      <c r="V92" s="1">
        <f>IFERROR(IF('1.2 Alternativ B'!W248&lt;70,'2.2 Skjult ventetid person B'!V58,0),0)</f>
        <v>0</v>
      </c>
      <c r="W92" s="1">
        <f>IFERROR(IF('1.2 Alternativ B'!X248&lt;70,'2.2 Skjult ventetid person B'!W58,0),0)</f>
        <v>0</v>
      </c>
      <c r="X92" s="1">
        <f>IFERROR(IF('1.2 Alternativ B'!Y248&lt;70,'2.2 Skjult ventetid person B'!X58,0),0)</f>
        <v>0</v>
      </c>
      <c r="Y92" s="1">
        <f>IFERROR(IF('1.2 Alternativ B'!Z248&lt;70,'2.2 Skjult ventetid person B'!Y58,0),0)</f>
        <v>0</v>
      </c>
      <c r="Z92" s="1">
        <f>IFERROR(IF('1.2 Alternativ B'!AA248&lt;70,'2.2 Skjult ventetid person B'!Z58,0),0)</f>
        <v>0</v>
      </c>
      <c r="AA92" s="1">
        <f>IFERROR(IF('1.2 Alternativ B'!AB248&lt;70,'2.2 Skjult ventetid person B'!AA58,0),0)</f>
        <v>0</v>
      </c>
      <c r="AB92" s="1">
        <f>IFERROR(IF('1.2 Alternativ B'!AC248&lt;70,'2.2 Skjult ventetid person B'!AB58,0),0)</f>
        <v>0</v>
      </c>
      <c r="AC92" s="1">
        <f>IFERROR(IF('1.2 Alternativ B'!AD248&lt;70,'2.2 Skjult ventetid person B'!AC58,0),0)</f>
        <v>0</v>
      </c>
      <c r="AD92" s="1">
        <f>IFERROR(IF('1.2 Alternativ B'!AE248&lt;70,'2.2 Skjult ventetid person B'!AD58,0),0)</f>
        <v>0</v>
      </c>
      <c r="AE92" s="1">
        <f>IFERROR(IF('1.2 Alternativ B'!AF248&lt;70,'2.2 Skjult ventetid person B'!AE58,0),0)</f>
        <v>0</v>
      </c>
      <c r="AF92" s="1">
        <f>IFERROR(IF('1.2 Alternativ B'!AG248&lt;70,'2.2 Skjult ventetid person B'!AF58,0),0)</f>
        <v>0</v>
      </c>
    </row>
    <row r="93" spans="2:32" x14ac:dyDescent="0.2">
      <c r="B93" s="1" t="str">
        <f ca="1">IF(OFFSET('1.2 Alternativ B'!$E$19,0,ROW()-ROW($B$80))&gt;0,OFFSET('1.2 Alternativ B'!$E$19,0,ROW()-ROW($B$80)),"")</f>
        <v/>
      </c>
      <c r="C93" s="1">
        <f>IFERROR(IF('1.2 Alternativ B'!D249&lt;70,'2.2 Skjult ventetid person B'!C59,0),0)</f>
        <v>0</v>
      </c>
      <c r="D93" s="1">
        <f>IFERROR(IF('1.2 Alternativ B'!E249&lt;70,'2.2 Skjult ventetid person B'!D59,0),0)</f>
        <v>0</v>
      </c>
      <c r="E93" s="1">
        <f>IFERROR(IF('1.2 Alternativ B'!F249&lt;70,'2.2 Skjult ventetid person B'!E59,0),0)</f>
        <v>0</v>
      </c>
      <c r="F93" s="1">
        <f>IFERROR(IF('1.2 Alternativ B'!G249&lt;70,'2.2 Skjult ventetid person B'!F59,0),0)</f>
        <v>0</v>
      </c>
      <c r="G93" s="1">
        <f>IFERROR(IF('1.2 Alternativ B'!H249&lt;70,'2.2 Skjult ventetid person B'!G59,0),0)</f>
        <v>0</v>
      </c>
      <c r="H93" s="1">
        <f>IFERROR(IF('1.2 Alternativ B'!I249&lt;70,'2.2 Skjult ventetid person B'!H59,0),0)</f>
        <v>0</v>
      </c>
      <c r="I93" s="1">
        <f>IFERROR(IF('1.2 Alternativ B'!J249&lt;70,'2.2 Skjult ventetid person B'!I59,0),0)</f>
        <v>0</v>
      </c>
      <c r="J93" s="1">
        <f>IFERROR(IF('1.2 Alternativ B'!K249&lt;70,'2.2 Skjult ventetid person B'!J59,0),0)</f>
        <v>0</v>
      </c>
      <c r="K93" s="1">
        <f>IFERROR(IF('1.2 Alternativ B'!L249&lt;70,'2.2 Skjult ventetid person B'!K59,0),0)</f>
        <v>0</v>
      </c>
      <c r="L93" s="1">
        <f>IFERROR(IF('1.2 Alternativ B'!M249&lt;70,'2.2 Skjult ventetid person B'!L59,0),0)</f>
        <v>0</v>
      </c>
      <c r="M93" s="1">
        <f>IFERROR(IF('1.2 Alternativ B'!N249&lt;70,'2.2 Skjult ventetid person B'!M59,0),0)</f>
        <v>0</v>
      </c>
      <c r="N93" s="1">
        <f>IFERROR(IF('1.2 Alternativ B'!O249&lt;70,'2.2 Skjult ventetid person B'!N59,0),0)</f>
        <v>0</v>
      </c>
      <c r="O93" s="1">
        <f>IFERROR(IF('1.2 Alternativ B'!P249&lt;70,'2.2 Skjult ventetid person B'!O59,0),0)</f>
        <v>0</v>
      </c>
      <c r="P93" s="1">
        <f>IFERROR(IF('1.2 Alternativ B'!Q249&lt;70,'2.2 Skjult ventetid person B'!P59,0),0)</f>
        <v>0</v>
      </c>
      <c r="Q93" s="1">
        <f>IFERROR(IF('1.2 Alternativ B'!R249&lt;70,'2.2 Skjult ventetid person B'!Q59,0),0)</f>
        <v>0</v>
      </c>
      <c r="R93" s="1">
        <f>IFERROR(IF('1.2 Alternativ B'!S249&lt;70,'2.2 Skjult ventetid person B'!R59,0),0)</f>
        <v>0</v>
      </c>
      <c r="S93" s="1">
        <f>IFERROR(IF('1.2 Alternativ B'!T249&lt;70,'2.2 Skjult ventetid person B'!S59,0),0)</f>
        <v>0</v>
      </c>
      <c r="T93" s="1">
        <f>IFERROR(IF('1.2 Alternativ B'!U249&lt;70,'2.2 Skjult ventetid person B'!T59,0),0)</f>
        <v>0</v>
      </c>
      <c r="U93" s="1">
        <f>IFERROR(IF('1.2 Alternativ B'!V249&lt;70,'2.2 Skjult ventetid person B'!U59,0),0)</f>
        <v>0</v>
      </c>
      <c r="V93" s="1">
        <f>IFERROR(IF('1.2 Alternativ B'!W249&lt;70,'2.2 Skjult ventetid person B'!V59,0),0)</f>
        <v>0</v>
      </c>
      <c r="W93" s="1">
        <f>IFERROR(IF('1.2 Alternativ B'!X249&lt;70,'2.2 Skjult ventetid person B'!W59,0),0)</f>
        <v>0</v>
      </c>
      <c r="X93" s="1">
        <f>IFERROR(IF('1.2 Alternativ B'!Y249&lt;70,'2.2 Skjult ventetid person B'!X59,0),0)</f>
        <v>0</v>
      </c>
      <c r="Y93" s="1">
        <f>IFERROR(IF('1.2 Alternativ B'!Z249&lt;70,'2.2 Skjult ventetid person B'!Y59,0),0)</f>
        <v>0</v>
      </c>
      <c r="Z93" s="1">
        <f>IFERROR(IF('1.2 Alternativ B'!AA249&lt;70,'2.2 Skjult ventetid person B'!Z59,0),0)</f>
        <v>0</v>
      </c>
      <c r="AA93" s="1">
        <f>IFERROR(IF('1.2 Alternativ B'!AB249&lt;70,'2.2 Skjult ventetid person B'!AA59,0),0)</f>
        <v>0</v>
      </c>
      <c r="AB93" s="1">
        <f>IFERROR(IF('1.2 Alternativ B'!AC249&lt;70,'2.2 Skjult ventetid person B'!AB59,0),0)</f>
        <v>0</v>
      </c>
      <c r="AC93" s="1">
        <f>IFERROR(IF('1.2 Alternativ B'!AD249&lt;70,'2.2 Skjult ventetid person B'!AC59,0),0)</f>
        <v>0</v>
      </c>
      <c r="AD93" s="1">
        <f>IFERROR(IF('1.2 Alternativ B'!AE249&lt;70,'2.2 Skjult ventetid person B'!AD59,0),0)</f>
        <v>0</v>
      </c>
      <c r="AE93" s="1">
        <f>IFERROR(IF('1.2 Alternativ B'!AF249&lt;70,'2.2 Skjult ventetid person B'!AE59,0),0)</f>
        <v>0</v>
      </c>
      <c r="AF93" s="1">
        <f>IFERROR(IF('1.2 Alternativ B'!AG249&lt;70,'2.2 Skjult ventetid person B'!AF59,0),0)</f>
        <v>0</v>
      </c>
    </row>
    <row r="94" spans="2:32" x14ac:dyDescent="0.2">
      <c r="B94" s="1" t="str">
        <f ca="1">IF(OFFSET('1.2 Alternativ B'!$E$19,0,ROW()-ROW($B$80))&gt;0,OFFSET('1.2 Alternativ B'!$E$19,0,ROW()-ROW($B$80)),"")</f>
        <v/>
      </c>
      <c r="C94" s="1">
        <f>IFERROR(IF('1.2 Alternativ B'!D250&lt;70,'2.2 Skjult ventetid person B'!C60,0),0)</f>
        <v>0</v>
      </c>
      <c r="D94" s="1">
        <f>IFERROR(IF('1.2 Alternativ B'!E250&lt;70,'2.2 Skjult ventetid person B'!D60,0),0)</f>
        <v>0</v>
      </c>
      <c r="E94" s="1">
        <f>IFERROR(IF('1.2 Alternativ B'!F250&lt;70,'2.2 Skjult ventetid person B'!E60,0),0)</f>
        <v>0</v>
      </c>
      <c r="F94" s="1">
        <f>IFERROR(IF('1.2 Alternativ B'!G250&lt;70,'2.2 Skjult ventetid person B'!F60,0),0)</f>
        <v>0</v>
      </c>
      <c r="G94" s="1">
        <f>IFERROR(IF('1.2 Alternativ B'!H250&lt;70,'2.2 Skjult ventetid person B'!G60,0),0)</f>
        <v>0</v>
      </c>
      <c r="H94" s="1">
        <f>IFERROR(IF('1.2 Alternativ B'!I250&lt;70,'2.2 Skjult ventetid person B'!H60,0),0)</f>
        <v>0</v>
      </c>
      <c r="I94" s="1">
        <f>IFERROR(IF('1.2 Alternativ B'!J250&lt;70,'2.2 Skjult ventetid person B'!I60,0),0)</f>
        <v>0</v>
      </c>
      <c r="J94" s="1">
        <f>IFERROR(IF('1.2 Alternativ B'!K250&lt;70,'2.2 Skjult ventetid person B'!J60,0),0)</f>
        <v>0</v>
      </c>
      <c r="K94" s="1">
        <f>IFERROR(IF('1.2 Alternativ B'!L250&lt;70,'2.2 Skjult ventetid person B'!K60,0),0)</f>
        <v>0</v>
      </c>
      <c r="L94" s="1">
        <f>IFERROR(IF('1.2 Alternativ B'!M250&lt;70,'2.2 Skjult ventetid person B'!L60,0),0)</f>
        <v>0</v>
      </c>
      <c r="M94" s="1">
        <f>IFERROR(IF('1.2 Alternativ B'!N250&lt;70,'2.2 Skjult ventetid person B'!M60,0),0)</f>
        <v>0</v>
      </c>
      <c r="N94" s="1">
        <f>IFERROR(IF('1.2 Alternativ B'!O250&lt;70,'2.2 Skjult ventetid person B'!N60,0),0)</f>
        <v>0</v>
      </c>
      <c r="O94" s="1">
        <f>IFERROR(IF('1.2 Alternativ B'!P250&lt;70,'2.2 Skjult ventetid person B'!O60,0),0)</f>
        <v>0</v>
      </c>
      <c r="P94" s="1">
        <f>IFERROR(IF('1.2 Alternativ B'!Q250&lt;70,'2.2 Skjult ventetid person B'!P60,0),0)</f>
        <v>0</v>
      </c>
      <c r="Q94" s="1">
        <f>IFERROR(IF('1.2 Alternativ B'!R250&lt;70,'2.2 Skjult ventetid person B'!Q60,0),0)</f>
        <v>0</v>
      </c>
      <c r="R94" s="1">
        <f>IFERROR(IF('1.2 Alternativ B'!S250&lt;70,'2.2 Skjult ventetid person B'!R60,0),0)</f>
        <v>0</v>
      </c>
      <c r="S94" s="1">
        <f>IFERROR(IF('1.2 Alternativ B'!T250&lt;70,'2.2 Skjult ventetid person B'!S60,0),0)</f>
        <v>0</v>
      </c>
      <c r="T94" s="1">
        <f>IFERROR(IF('1.2 Alternativ B'!U250&lt;70,'2.2 Skjult ventetid person B'!T60,0),0)</f>
        <v>0</v>
      </c>
      <c r="U94" s="1">
        <f>IFERROR(IF('1.2 Alternativ B'!V250&lt;70,'2.2 Skjult ventetid person B'!U60,0),0)</f>
        <v>0</v>
      </c>
      <c r="V94" s="1">
        <f>IFERROR(IF('1.2 Alternativ B'!W250&lt;70,'2.2 Skjult ventetid person B'!V60,0),0)</f>
        <v>0</v>
      </c>
      <c r="W94" s="1">
        <f>IFERROR(IF('1.2 Alternativ B'!X250&lt;70,'2.2 Skjult ventetid person B'!W60,0),0)</f>
        <v>0</v>
      </c>
      <c r="X94" s="1">
        <f>IFERROR(IF('1.2 Alternativ B'!Y250&lt;70,'2.2 Skjult ventetid person B'!X60,0),0)</f>
        <v>0</v>
      </c>
      <c r="Y94" s="1">
        <f>IFERROR(IF('1.2 Alternativ B'!Z250&lt;70,'2.2 Skjult ventetid person B'!Y60,0),0)</f>
        <v>0</v>
      </c>
      <c r="Z94" s="1">
        <f>IFERROR(IF('1.2 Alternativ B'!AA250&lt;70,'2.2 Skjult ventetid person B'!Z60,0),0)</f>
        <v>0</v>
      </c>
      <c r="AA94" s="1">
        <f>IFERROR(IF('1.2 Alternativ B'!AB250&lt;70,'2.2 Skjult ventetid person B'!AA60,0),0)</f>
        <v>0</v>
      </c>
      <c r="AB94" s="1">
        <f>IFERROR(IF('1.2 Alternativ B'!AC250&lt;70,'2.2 Skjult ventetid person B'!AB60,0),0)</f>
        <v>0</v>
      </c>
      <c r="AC94" s="1">
        <f>IFERROR(IF('1.2 Alternativ B'!AD250&lt;70,'2.2 Skjult ventetid person B'!AC60,0),0)</f>
        <v>0</v>
      </c>
      <c r="AD94" s="1">
        <f>IFERROR(IF('1.2 Alternativ B'!AE250&lt;70,'2.2 Skjult ventetid person B'!AD60,0),0)</f>
        <v>0</v>
      </c>
      <c r="AE94" s="1">
        <f>IFERROR(IF('1.2 Alternativ B'!AF250&lt;70,'2.2 Skjult ventetid person B'!AE60,0),0)</f>
        <v>0</v>
      </c>
      <c r="AF94" s="1">
        <f>IFERROR(IF('1.2 Alternativ B'!AG250&lt;70,'2.2 Skjult ventetid person B'!AF60,0),0)</f>
        <v>0</v>
      </c>
    </row>
    <row r="95" spans="2:32" x14ac:dyDescent="0.2">
      <c r="B95" s="1" t="str">
        <f ca="1">IF(OFFSET('1.2 Alternativ B'!$E$19,0,ROW()-ROW($B$80))&gt;0,OFFSET('1.2 Alternativ B'!$E$19,0,ROW()-ROW($B$80)),"")</f>
        <v/>
      </c>
      <c r="C95" s="1">
        <f>IFERROR(IF('1.2 Alternativ B'!D251&lt;70,'2.2 Skjult ventetid person B'!C61,0),0)</f>
        <v>0</v>
      </c>
      <c r="D95" s="1">
        <f>IFERROR(IF('1.2 Alternativ B'!E251&lt;70,'2.2 Skjult ventetid person B'!D61,0),0)</f>
        <v>0</v>
      </c>
      <c r="E95" s="1">
        <f>IFERROR(IF('1.2 Alternativ B'!F251&lt;70,'2.2 Skjult ventetid person B'!E61,0),0)</f>
        <v>0</v>
      </c>
      <c r="F95" s="1">
        <f>IFERROR(IF('1.2 Alternativ B'!G251&lt;70,'2.2 Skjult ventetid person B'!F61,0),0)</f>
        <v>0</v>
      </c>
      <c r="G95" s="1">
        <f>IFERROR(IF('1.2 Alternativ B'!H251&lt;70,'2.2 Skjult ventetid person B'!G61,0),0)</f>
        <v>0</v>
      </c>
      <c r="H95" s="1">
        <f>IFERROR(IF('1.2 Alternativ B'!I251&lt;70,'2.2 Skjult ventetid person B'!H61,0),0)</f>
        <v>0</v>
      </c>
      <c r="I95" s="1">
        <f>IFERROR(IF('1.2 Alternativ B'!J251&lt;70,'2.2 Skjult ventetid person B'!I61,0),0)</f>
        <v>0</v>
      </c>
      <c r="J95" s="1">
        <f>IFERROR(IF('1.2 Alternativ B'!K251&lt;70,'2.2 Skjult ventetid person B'!J61,0),0)</f>
        <v>0</v>
      </c>
      <c r="K95" s="1">
        <f>IFERROR(IF('1.2 Alternativ B'!L251&lt;70,'2.2 Skjult ventetid person B'!K61,0),0)</f>
        <v>0</v>
      </c>
      <c r="L95" s="1">
        <f>IFERROR(IF('1.2 Alternativ B'!M251&lt;70,'2.2 Skjult ventetid person B'!L61,0),0)</f>
        <v>0</v>
      </c>
      <c r="M95" s="1">
        <f>IFERROR(IF('1.2 Alternativ B'!N251&lt;70,'2.2 Skjult ventetid person B'!M61,0),0)</f>
        <v>0</v>
      </c>
      <c r="N95" s="1">
        <f>IFERROR(IF('1.2 Alternativ B'!O251&lt;70,'2.2 Skjult ventetid person B'!N61,0),0)</f>
        <v>0</v>
      </c>
      <c r="O95" s="1">
        <f>IFERROR(IF('1.2 Alternativ B'!P251&lt;70,'2.2 Skjult ventetid person B'!O61,0),0)</f>
        <v>0</v>
      </c>
      <c r="P95" s="1">
        <f>IFERROR(IF('1.2 Alternativ B'!Q251&lt;70,'2.2 Skjult ventetid person B'!P61,0),0)</f>
        <v>0</v>
      </c>
      <c r="Q95" s="1">
        <f>IFERROR(IF('1.2 Alternativ B'!R251&lt;70,'2.2 Skjult ventetid person B'!Q61,0),0)</f>
        <v>0</v>
      </c>
      <c r="R95" s="1">
        <f>IFERROR(IF('1.2 Alternativ B'!S251&lt;70,'2.2 Skjult ventetid person B'!R61,0),0)</f>
        <v>0</v>
      </c>
      <c r="S95" s="1">
        <f>IFERROR(IF('1.2 Alternativ B'!T251&lt;70,'2.2 Skjult ventetid person B'!S61,0),0)</f>
        <v>0</v>
      </c>
      <c r="T95" s="1">
        <f>IFERROR(IF('1.2 Alternativ B'!U251&lt;70,'2.2 Skjult ventetid person B'!T61,0),0)</f>
        <v>0</v>
      </c>
      <c r="U95" s="1">
        <f>IFERROR(IF('1.2 Alternativ B'!V251&lt;70,'2.2 Skjult ventetid person B'!U61,0),0)</f>
        <v>0</v>
      </c>
      <c r="V95" s="1">
        <f>IFERROR(IF('1.2 Alternativ B'!W251&lt;70,'2.2 Skjult ventetid person B'!V61,0),0)</f>
        <v>0</v>
      </c>
      <c r="W95" s="1">
        <f>IFERROR(IF('1.2 Alternativ B'!X251&lt;70,'2.2 Skjult ventetid person B'!W61,0),0)</f>
        <v>0</v>
      </c>
      <c r="X95" s="1">
        <f>IFERROR(IF('1.2 Alternativ B'!Y251&lt;70,'2.2 Skjult ventetid person B'!X61,0),0)</f>
        <v>0</v>
      </c>
      <c r="Y95" s="1">
        <f>IFERROR(IF('1.2 Alternativ B'!Z251&lt;70,'2.2 Skjult ventetid person B'!Y61,0),0)</f>
        <v>0</v>
      </c>
      <c r="Z95" s="1">
        <f>IFERROR(IF('1.2 Alternativ B'!AA251&lt;70,'2.2 Skjult ventetid person B'!Z61,0),0)</f>
        <v>0</v>
      </c>
      <c r="AA95" s="1">
        <f>IFERROR(IF('1.2 Alternativ B'!AB251&lt;70,'2.2 Skjult ventetid person B'!AA61,0),0)</f>
        <v>0</v>
      </c>
      <c r="AB95" s="1">
        <f>IFERROR(IF('1.2 Alternativ B'!AC251&lt;70,'2.2 Skjult ventetid person B'!AB61,0),0)</f>
        <v>0</v>
      </c>
      <c r="AC95" s="1">
        <f>IFERROR(IF('1.2 Alternativ B'!AD251&lt;70,'2.2 Skjult ventetid person B'!AC61,0),0)</f>
        <v>0</v>
      </c>
      <c r="AD95" s="1">
        <f>IFERROR(IF('1.2 Alternativ B'!AE251&lt;70,'2.2 Skjult ventetid person B'!AD61,0),0)</f>
        <v>0</v>
      </c>
      <c r="AE95" s="1">
        <f>IFERROR(IF('1.2 Alternativ B'!AF251&lt;70,'2.2 Skjult ventetid person B'!AE61,0),0)</f>
        <v>0</v>
      </c>
      <c r="AF95" s="1">
        <f>IFERROR(IF('1.2 Alternativ B'!AG251&lt;70,'2.2 Skjult ventetid person B'!AF61,0),0)</f>
        <v>0</v>
      </c>
    </row>
    <row r="96" spans="2:32" x14ac:dyDescent="0.2">
      <c r="B96" s="1" t="str">
        <f ca="1">IF(OFFSET('1.2 Alternativ B'!$E$19,0,ROW()-ROW($B$80))&gt;0,OFFSET('1.2 Alternativ B'!$E$19,0,ROW()-ROW($B$80)),"")</f>
        <v/>
      </c>
      <c r="C96" s="1">
        <f>IFERROR(IF('1.2 Alternativ B'!D252&lt;70,'2.2 Skjult ventetid person B'!C62,0),0)</f>
        <v>0</v>
      </c>
      <c r="D96" s="1">
        <f>IFERROR(IF('1.2 Alternativ B'!E252&lt;70,'2.2 Skjult ventetid person B'!D62,0),0)</f>
        <v>0</v>
      </c>
      <c r="E96" s="1">
        <f>IFERROR(IF('1.2 Alternativ B'!F252&lt;70,'2.2 Skjult ventetid person B'!E62,0),0)</f>
        <v>0</v>
      </c>
      <c r="F96" s="1">
        <f>IFERROR(IF('1.2 Alternativ B'!G252&lt;70,'2.2 Skjult ventetid person B'!F62,0),0)</f>
        <v>0</v>
      </c>
      <c r="G96" s="1">
        <f>IFERROR(IF('1.2 Alternativ B'!H252&lt;70,'2.2 Skjult ventetid person B'!G62,0),0)</f>
        <v>0</v>
      </c>
      <c r="H96" s="1">
        <f>IFERROR(IF('1.2 Alternativ B'!I252&lt;70,'2.2 Skjult ventetid person B'!H62,0),0)</f>
        <v>0</v>
      </c>
      <c r="I96" s="1">
        <f>IFERROR(IF('1.2 Alternativ B'!J252&lt;70,'2.2 Skjult ventetid person B'!I62,0),0)</f>
        <v>0</v>
      </c>
      <c r="J96" s="1">
        <f>IFERROR(IF('1.2 Alternativ B'!K252&lt;70,'2.2 Skjult ventetid person B'!J62,0),0)</f>
        <v>0</v>
      </c>
      <c r="K96" s="1">
        <f>IFERROR(IF('1.2 Alternativ B'!L252&lt;70,'2.2 Skjult ventetid person B'!K62,0),0)</f>
        <v>0</v>
      </c>
      <c r="L96" s="1">
        <f>IFERROR(IF('1.2 Alternativ B'!M252&lt;70,'2.2 Skjult ventetid person B'!L62,0),0)</f>
        <v>0</v>
      </c>
      <c r="M96" s="1">
        <f>IFERROR(IF('1.2 Alternativ B'!N252&lt;70,'2.2 Skjult ventetid person B'!M62,0),0)</f>
        <v>0</v>
      </c>
      <c r="N96" s="1">
        <f>IFERROR(IF('1.2 Alternativ B'!O252&lt;70,'2.2 Skjult ventetid person B'!N62,0),0)</f>
        <v>0</v>
      </c>
      <c r="O96" s="1">
        <f>IFERROR(IF('1.2 Alternativ B'!P252&lt;70,'2.2 Skjult ventetid person B'!O62,0),0)</f>
        <v>0</v>
      </c>
      <c r="P96" s="1">
        <f>IFERROR(IF('1.2 Alternativ B'!Q252&lt;70,'2.2 Skjult ventetid person B'!P62,0),0)</f>
        <v>0</v>
      </c>
      <c r="Q96" s="1">
        <f>IFERROR(IF('1.2 Alternativ B'!R252&lt;70,'2.2 Skjult ventetid person B'!Q62,0),0)</f>
        <v>0</v>
      </c>
      <c r="R96" s="1">
        <f>IFERROR(IF('1.2 Alternativ B'!S252&lt;70,'2.2 Skjult ventetid person B'!R62,0),0)</f>
        <v>0</v>
      </c>
      <c r="S96" s="1">
        <f>IFERROR(IF('1.2 Alternativ B'!T252&lt;70,'2.2 Skjult ventetid person B'!S62,0),0)</f>
        <v>0</v>
      </c>
      <c r="T96" s="1">
        <f>IFERROR(IF('1.2 Alternativ B'!U252&lt;70,'2.2 Skjult ventetid person B'!T62,0),0)</f>
        <v>0</v>
      </c>
      <c r="U96" s="1">
        <f>IFERROR(IF('1.2 Alternativ B'!V252&lt;70,'2.2 Skjult ventetid person B'!U62,0),0)</f>
        <v>0</v>
      </c>
      <c r="V96" s="1">
        <f>IFERROR(IF('1.2 Alternativ B'!W252&lt;70,'2.2 Skjult ventetid person B'!V62,0),0)</f>
        <v>0</v>
      </c>
      <c r="W96" s="1">
        <f>IFERROR(IF('1.2 Alternativ B'!X252&lt;70,'2.2 Skjult ventetid person B'!W62,0),0)</f>
        <v>0</v>
      </c>
      <c r="X96" s="1">
        <f>IFERROR(IF('1.2 Alternativ B'!Y252&lt;70,'2.2 Skjult ventetid person B'!X62,0),0)</f>
        <v>0</v>
      </c>
      <c r="Y96" s="1">
        <f>IFERROR(IF('1.2 Alternativ B'!Z252&lt;70,'2.2 Skjult ventetid person B'!Y62,0),0)</f>
        <v>0</v>
      </c>
      <c r="Z96" s="1">
        <f>IFERROR(IF('1.2 Alternativ B'!AA252&lt;70,'2.2 Skjult ventetid person B'!Z62,0),0)</f>
        <v>0</v>
      </c>
      <c r="AA96" s="1">
        <f>IFERROR(IF('1.2 Alternativ B'!AB252&lt;70,'2.2 Skjult ventetid person B'!AA62,0),0)</f>
        <v>0</v>
      </c>
      <c r="AB96" s="1">
        <f>IFERROR(IF('1.2 Alternativ B'!AC252&lt;70,'2.2 Skjult ventetid person B'!AB62,0),0)</f>
        <v>0</v>
      </c>
      <c r="AC96" s="1">
        <f>IFERROR(IF('1.2 Alternativ B'!AD252&lt;70,'2.2 Skjult ventetid person B'!AC62,0),0)</f>
        <v>0</v>
      </c>
      <c r="AD96" s="1">
        <f>IFERROR(IF('1.2 Alternativ B'!AE252&lt;70,'2.2 Skjult ventetid person B'!AD62,0),0)</f>
        <v>0</v>
      </c>
      <c r="AE96" s="1">
        <f>IFERROR(IF('1.2 Alternativ B'!AF252&lt;70,'2.2 Skjult ventetid person B'!AE62,0),0)</f>
        <v>0</v>
      </c>
      <c r="AF96" s="1">
        <f>IFERROR(IF('1.2 Alternativ B'!AG252&lt;70,'2.2 Skjult ventetid person B'!AF62,0),0)</f>
        <v>0</v>
      </c>
    </row>
    <row r="97" spans="2:32" x14ac:dyDescent="0.2">
      <c r="B97" s="1" t="str">
        <f ca="1">IF(OFFSET('1.2 Alternativ B'!$E$19,0,ROW()-ROW($B$80))&gt;0,OFFSET('1.2 Alternativ B'!$E$19,0,ROW()-ROW($B$80)),"")</f>
        <v/>
      </c>
      <c r="C97" s="1">
        <f>IFERROR(IF('1.2 Alternativ B'!D253&lt;70,'2.2 Skjult ventetid person B'!C63,0),0)</f>
        <v>0</v>
      </c>
      <c r="D97" s="1">
        <f>IFERROR(IF('1.2 Alternativ B'!E253&lt;70,'2.2 Skjult ventetid person B'!D63,0),0)</f>
        <v>0</v>
      </c>
      <c r="E97" s="1">
        <f>IFERROR(IF('1.2 Alternativ B'!F253&lt;70,'2.2 Skjult ventetid person B'!E63,0),0)</f>
        <v>0</v>
      </c>
      <c r="F97" s="1">
        <f>IFERROR(IF('1.2 Alternativ B'!G253&lt;70,'2.2 Skjult ventetid person B'!F63,0),0)</f>
        <v>0</v>
      </c>
      <c r="G97" s="1">
        <f>IFERROR(IF('1.2 Alternativ B'!H253&lt;70,'2.2 Skjult ventetid person B'!G63,0),0)</f>
        <v>0</v>
      </c>
      <c r="H97" s="1">
        <f>IFERROR(IF('1.2 Alternativ B'!I253&lt;70,'2.2 Skjult ventetid person B'!H63,0),0)</f>
        <v>0</v>
      </c>
      <c r="I97" s="1">
        <f>IFERROR(IF('1.2 Alternativ B'!J253&lt;70,'2.2 Skjult ventetid person B'!I63,0),0)</f>
        <v>0</v>
      </c>
      <c r="J97" s="1">
        <f>IFERROR(IF('1.2 Alternativ B'!K253&lt;70,'2.2 Skjult ventetid person B'!J63,0),0)</f>
        <v>0</v>
      </c>
      <c r="K97" s="1">
        <f>IFERROR(IF('1.2 Alternativ B'!L253&lt;70,'2.2 Skjult ventetid person B'!K63,0),0)</f>
        <v>0</v>
      </c>
      <c r="L97" s="1">
        <f>IFERROR(IF('1.2 Alternativ B'!M253&lt;70,'2.2 Skjult ventetid person B'!L63,0),0)</f>
        <v>0</v>
      </c>
      <c r="M97" s="1">
        <f>IFERROR(IF('1.2 Alternativ B'!N253&lt;70,'2.2 Skjult ventetid person B'!M63,0),0)</f>
        <v>0</v>
      </c>
      <c r="N97" s="1">
        <f>IFERROR(IF('1.2 Alternativ B'!O253&lt;70,'2.2 Skjult ventetid person B'!N63,0),0)</f>
        <v>0</v>
      </c>
      <c r="O97" s="1">
        <f>IFERROR(IF('1.2 Alternativ B'!P253&lt;70,'2.2 Skjult ventetid person B'!O63,0),0)</f>
        <v>0</v>
      </c>
      <c r="P97" s="1">
        <f>IFERROR(IF('1.2 Alternativ B'!Q253&lt;70,'2.2 Skjult ventetid person B'!P63,0),0)</f>
        <v>0</v>
      </c>
      <c r="Q97" s="1">
        <f>IFERROR(IF('1.2 Alternativ B'!R253&lt;70,'2.2 Skjult ventetid person B'!Q63,0),0)</f>
        <v>0</v>
      </c>
      <c r="R97" s="1">
        <f>IFERROR(IF('1.2 Alternativ B'!S253&lt;70,'2.2 Skjult ventetid person B'!R63,0),0)</f>
        <v>0</v>
      </c>
      <c r="S97" s="1">
        <f>IFERROR(IF('1.2 Alternativ B'!T253&lt;70,'2.2 Skjult ventetid person B'!S63,0),0)</f>
        <v>0</v>
      </c>
      <c r="T97" s="1">
        <f>IFERROR(IF('1.2 Alternativ B'!U253&lt;70,'2.2 Skjult ventetid person B'!T63,0),0)</f>
        <v>0</v>
      </c>
      <c r="U97" s="1">
        <f>IFERROR(IF('1.2 Alternativ B'!V253&lt;70,'2.2 Skjult ventetid person B'!U63,0),0)</f>
        <v>0</v>
      </c>
      <c r="V97" s="1">
        <f>IFERROR(IF('1.2 Alternativ B'!W253&lt;70,'2.2 Skjult ventetid person B'!V63,0),0)</f>
        <v>0</v>
      </c>
      <c r="W97" s="1">
        <f>IFERROR(IF('1.2 Alternativ B'!X253&lt;70,'2.2 Skjult ventetid person B'!W63,0),0)</f>
        <v>0</v>
      </c>
      <c r="X97" s="1">
        <f>IFERROR(IF('1.2 Alternativ B'!Y253&lt;70,'2.2 Skjult ventetid person B'!X63,0),0)</f>
        <v>0</v>
      </c>
      <c r="Y97" s="1">
        <f>IFERROR(IF('1.2 Alternativ B'!Z253&lt;70,'2.2 Skjult ventetid person B'!Y63,0),0)</f>
        <v>0</v>
      </c>
      <c r="Z97" s="1">
        <f>IFERROR(IF('1.2 Alternativ B'!AA253&lt;70,'2.2 Skjult ventetid person B'!Z63,0),0)</f>
        <v>0</v>
      </c>
      <c r="AA97" s="1">
        <f>IFERROR(IF('1.2 Alternativ B'!AB253&lt;70,'2.2 Skjult ventetid person B'!AA63,0),0)</f>
        <v>0</v>
      </c>
      <c r="AB97" s="1">
        <f>IFERROR(IF('1.2 Alternativ B'!AC253&lt;70,'2.2 Skjult ventetid person B'!AB63,0),0)</f>
        <v>0</v>
      </c>
      <c r="AC97" s="1">
        <f>IFERROR(IF('1.2 Alternativ B'!AD253&lt;70,'2.2 Skjult ventetid person B'!AC63,0),0)</f>
        <v>0</v>
      </c>
      <c r="AD97" s="1">
        <f>IFERROR(IF('1.2 Alternativ B'!AE253&lt;70,'2.2 Skjult ventetid person B'!AD63,0),0)</f>
        <v>0</v>
      </c>
      <c r="AE97" s="1">
        <f>IFERROR(IF('1.2 Alternativ B'!AF253&lt;70,'2.2 Skjult ventetid person B'!AE63,0),0)</f>
        <v>0</v>
      </c>
      <c r="AF97" s="1">
        <f>IFERROR(IF('1.2 Alternativ B'!AG253&lt;70,'2.2 Skjult ventetid person B'!AF63,0),0)</f>
        <v>0</v>
      </c>
    </row>
    <row r="98" spans="2:32" x14ac:dyDescent="0.2">
      <c r="B98" s="1" t="str">
        <f ca="1">IF(OFFSET('1.2 Alternativ B'!$E$19,0,ROW()-ROW($B$80))&gt;0,OFFSET('1.2 Alternativ B'!$E$19,0,ROW()-ROW($B$80)),"")</f>
        <v/>
      </c>
      <c r="C98" s="1">
        <f>IFERROR(IF('1.2 Alternativ B'!D254&lt;70,'2.2 Skjult ventetid person B'!C64,0),0)</f>
        <v>0</v>
      </c>
      <c r="D98" s="1">
        <f>IFERROR(IF('1.2 Alternativ B'!E254&lt;70,'2.2 Skjult ventetid person B'!D64,0),0)</f>
        <v>0</v>
      </c>
      <c r="E98" s="1">
        <f>IFERROR(IF('1.2 Alternativ B'!F254&lt;70,'2.2 Skjult ventetid person B'!E64,0),0)</f>
        <v>0</v>
      </c>
      <c r="F98" s="1">
        <f>IFERROR(IF('1.2 Alternativ B'!G254&lt;70,'2.2 Skjult ventetid person B'!F64,0),0)</f>
        <v>0</v>
      </c>
      <c r="G98" s="1">
        <f>IFERROR(IF('1.2 Alternativ B'!H254&lt;70,'2.2 Skjult ventetid person B'!G64,0),0)</f>
        <v>0</v>
      </c>
      <c r="H98" s="1">
        <f>IFERROR(IF('1.2 Alternativ B'!I254&lt;70,'2.2 Skjult ventetid person B'!H64,0),0)</f>
        <v>0</v>
      </c>
      <c r="I98" s="1">
        <f>IFERROR(IF('1.2 Alternativ B'!J254&lt;70,'2.2 Skjult ventetid person B'!I64,0),0)</f>
        <v>0</v>
      </c>
      <c r="J98" s="1">
        <f>IFERROR(IF('1.2 Alternativ B'!K254&lt;70,'2.2 Skjult ventetid person B'!J64,0),0)</f>
        <v>0</v>
      </c>
      <c r="K98" s="1">
        <f>IFERROR(IF('1.2 Alternativ B'!L254&lt;70,'2.2 Skjult ventetid person B'!K64,0),0)</f>
        <v>0</v>
      </c>
      <c r="L98" s="1">
        <f>IFERROR(IF('1.2 Alternativ B'!M254&lt;70,'2.2 Skjult ventetid person B'!L64,0),0)</f>
        <v>0</v>
      </c>
      <c r="M98" s="1">
        <f>IFERROR(IF('1.2 Alternativ B'!N254&lt;70,'2.2 Skjult ventetid person B'!M64,0),0)</f>
        <v>0</v>
      </c>
      <c r="N98" s="1">
        <f>IFERROR(IF('1.2 Alternativ B'!O254&lt;70,'2.2 Skjult ventetid person B'!N64,0),0)</f>
        <v>0</v>
      </c>
      <c r="O98" s="1">
        <f>IFERROR(IF('1.2 Alternativ B'!P254&lt;70,'2.2 Skjult ventetid person B'!O64,0),0)</f>
        <v>0</v>
      </c>
      <c r="P98" s="1">
        <f>IFERROR(IF('1.2 Alternativ B'!Q254&lt;70,'2.2 Skjult ventetid person B'!P64,0),0)</f>
        <v>0</v>
      </c>
      <c r="Q98" s="1">
        <f>IFERROR(IF('1.2 Alternativ B'!R254&lt;70,'2.2 Skjult ventetid person B'!Q64,0),0)</f>
        <v>0</v>
      </c>
      <c r="R98" s="1">
        <f>IFERROR(IF('1.2 Alternativ B'!S254&lt;70,'2.2 Skjult ventetid person B'!R64,0),0)</f>
        <v>0</v>
      </c>
      <c r="S98" s="1">
        <f>IFERROR(IF('1.2 Alternativ B'!T254&lt;70,'2.2 Skjult ventetid person B'!S64,0),0)</f>
        <v>0</v>
      </c>
      <c r="T98" s="1">
        <f>IFERROR(IF('1.2 Alternativ B'!U254&lt;70,'2.2 Skjult ventetid person B'!T64,0),0)</f>
        <v>0</v>
      </c>
      <c r="U98" s="1">
        <f>IFERROR(IF('1.2 Alternativ B'!V254&lt;70,'2.2 Skjult ventetid person B'!U64,0),0)</f>
        <v>0</v>
      </c>
      <c r="V98" s="1">
        <f>IFERROR(IF('1.2 Alternativ B'!W254&lt;70,'2.2 Skjult ventetid person B'!V64,0),0)</f>
        <v>0</v>
      </c>
      <c r="W98" s="1">
        <f>IFERROR(IF('1.2 Alternativ B'!X254&lt;70,'2.2 Skjult ventetid person B'!W64,0),0)</f>
        <v>0</v>
      </c>
      <c r="X98" s="1">
        <f>IFERROR(IF('1.2 Alternativ B'!Y254&lt;70,'2.2 Skjult ventetid person B'!X64,0),0)</f>
        <v>0</v>
      </c>
      <c r="Y98" s="1">
        <f>IFERROR(IF('1.2 Alternativ B'!Z254&lt;70,'2.2 Skjult ventetid person B'!Y64,0),0)</f>
        <v>0</v>
      </c>
      <c r="Z98" s="1">
        <f>IFERROR(IF('1.2 Alternativ B'!AA254&lt;70,'2.2 Skjult ventetid person B'!Z64,0),0)</f>
        <v>0</v>
      </c>
      <c r="AA98" s="1">
        <f>IFERROR(IF('1.2 Alternativ B'!AB254&lt;70,'2.2 Skjult ventetid person B'!AA64,0),0)</f>
        <v>0</v>
      </c>
      <c r="AB98" s="1">
        <f>IFERROR(IF('1.2 Alternativ B'!AC254&lt;70,'2.2 Skjult ventetid person B'!AB64,0),0)</f>
        <v>0</v>
      </c>
      <c r="AC98" s="1">
        <f>IFERROR(IF('1.2 Alternativ B'!AD254&lt;70,'2.2 Skjult ventetid person B'!AC64,0),0)</f>
        <v>0</v>
      </c>
      <c r="AD98" s="1">
        <f>IFERROR(IF('1.2 Alternativ B'!AE254&lt;70,'2.2 Skjult ventetid person B'!AD64,0),0)</f>
        <v>0</v>
      </c>
      <c r="AE98" s="1">
        <f>IFERROR(IF('1.2 Alternativ B'!AF254&lt;70,'2.2 Skjult ventetid person B'!AE64,0),0)</f>
        <v>0</v>
      </c>
      <c r="AF98" s="1">
        <f>IFERROR(IF('1.2 Alternativ B'!AG254&lt;70,'2.2 Skjult ventetid person B'!AF64,0),0)</f>
        <v>0</v>
      </c>
    </row>
    <row r="99" spans="2:32" x14ac:dyDescent="0.2">
      <c r="B99" s="1" t="str">
        <f ca="1">IF(OFFSET('1.2 Alternativ B'!$E$19,0,ROW()-ROW($B$80))&gt;0,OFFSET('1.2 Alternativ B'!$E$19,0,ROW()-ROW($B$80)),"")</f>
        <v/>
      </c>
      <c r="C99" s="1">
        <f>IFERROR(IF('1.2 Alternativ B'!D255&lt;70,'2.2 Skjult ventetid person B'!C65,0),0)</f>
        <v>0</v>
      </c>
      <c r="D99" s="1">
        <f>IFERROR(IF('1.2 Alternativ B'!E255&lt;70,'2.2 Skjult ventetid person B'!D65,0),0)</f>
        <v>0</v>
      </c>
      <c r="E99" s="1">
        <f>IFERROR(IF('1.2 Alternativ B'!F255&lt;70,'2.2 Skjult ventetid person B'!E65,0),0)</f>
        <v>0</v>
      </c>
      <c r="F99" s="1">
        <f>IFERROR(IF('1.2 Alternativ B'!G255&lt;70,'2.2 Skjult ventetid person B'!F65,0),0)</f>
        <v>0</v>
      </c>
      <c r="G99" s="1">
        <f>IFERROR(IF('1.2 Alternativ B'!H255&lt;70,'2.2 Skjult ventetid person B'!G65,0),0)</f>
        <v>0</v>
      </c>
      <c r="H99" s="1">
        <f>IFERROR(IF('1.2 Alternativ B'!I255&lt;70,'2.2 Skjult ventetid person B'!H65,0),0)</f>
        <v>0</v>
      </c>
      <c r="I99" s="1">
        <f>IFERROR(IF('1.2 Alternativ B'!J255&lt;70,'2.2 Skjult ventetid person B'!I65,0),0)</f>
        <v>0</v>
      </c>
      <c r="J99" s="1">
        <f>IFERROR(IF('1.2 Alternativ B'!K255&lt;70,'2.2 Skjult ventetid person B'!J65,0),0)</f>
        <v>0</v>
      </c>
      <c r="K99" s="1">
        <f>IFERROR(IF('1.2 Alternativ B'!L255&lt;70,'2.2 Skjult ventetid person B'!K65,0),0)</f>
        <v>0</v>
      </c>
      <c r="L99" s="1">
        <f>IFERROR(IF('1.2 Alternativ B'!M255&lt;70,'2.2 Skjult ventetid person B'!L65,0),0)</f>
        <v>0</v>
      </c>
      <c r="M99" s="1">
        <f>IFERROR(IF('1.2 Alternativ B'!N255&lt;70,'2.2 Skjult ventetid person B'!M65,0),0)</f>
        <v>0</v>
      </c>
      <c r="N99" s="1">
        <f>IFERROR(IF('1.2 Alternativ B'!O255&lt;70,'2.2 Skjult ventetid person B'!N65,0),0)</f>
        <v>0</v>
      </c>
      <c r="O99" s="1">
        <f>IFERROR(IF('1.2 Alternativ B'!P255&lt;70,'2.2 Skjult ventetid person B'!O65,0),0)</f>
        <v>0</v>
      </c>
      <c r="P99" s="1">
        <f>IFERROR(IF('1.2 Alternativ B'!Q255&lt;70,'2.2 Skjult ventetid person B'!P65,0),0)</f>
        <v>0</v>
      </c>
      <c r="Q99" s="1">
        <f>IFERROR(IF('1.2 Alternativ B'!R255&lt;70,'2.2 Skjult ventetid person B'!Q65,0),0)</f>
        <v>0</v>
      </c>
      <c r="R99" s="1">
        <f>IFERROR(IF('1.2 Alternativ B'!S255&lt;70,'2.2 Skjult ventetid person B'!R65,0),0)</f>
        <v>0</v>
      </c>
      <c r="S99" s="1">
        <f>IFERROR(IF('1.2 Alternativ B'!T255&lt;70,'2.2 Skjult ventetid person B'!S65,0),0)</f>
        <v>0</v>
      </c>
      <c r="T99" s="1">
        <f>IFERROR(IF('1.2 Alternativ B'!U255&lt;70,'2.2 Skjult ventetid person B'!T65,0),0)</f>
        <v>0</v>
      </c>
      <c r="U99" s="1">
        <f>IFERROR(IF('1.2 Alternativ B'!V255&lt;70,'2.2 Skjult ventetid person B'!U65,0),0)</f>
        <v>0</v>
      </c>
      <c r="V99" s="1">
        <f>IFERROR(IF('1.2 Alternativ B'!W255&lt;70,'2.2 Skjult ventetid person B'!V65,0),0)</f>
        <v>0</v>
      </c>
      <c r="W99" s="1">
        <f>IFERROR(IF('1.2 Alternativ B'!X255&lt;70,'2.2 Skjult ventetid person B'!W65,0),0)</f>
        <v>0</v>
      </c>
      <c r="X99" s="1">
        <f>IFERROR(IF('1.2 Alternativ B'!Y255&lt;70,'2.2 Skjult ventetid person B'!X65,0),0)</f>
        <v>0</v>
      </c>
      <c r="Y99" s="1">
        <f>IFERROR(IF('1.2 Alternativ B'!Z255&lt;70,'2.2 Skjult ventetid person B'!Y65,0),0)</f>
        <v>0</v>
      </c>
      <c r="Z99" s="1">
        <f>IFERROR(IF('1.2 Alternativ B'!AA255&lt;70,'2.2 Skjult ventetid person B'!Z65,0),0)</f>
        <v>0</v>
      </c>
      <c r="AA99" s="1">
        <f>IFERROR(IF('1.2 Alternativ B'!AB255&lt;70,'2.2 Skjult ventetid person B'!AA65,0),0)</f>
        <v>0</v>
      </c>
      <c r="AB99" s="1">
        <f>IFERROR(IF('1.2 Alternativ B'!AC255&lt;70,'2.2 Skjult ventetid person B'!AB65,0),0)</f>
        <v>0</v>
      </c>
      <c r="AC99" s="1">
        <f>IFERROR(IF('1.2 Alternativ B'!AD255&lt;70,'2.2 Skjult ventetid person B'!AC65,0),0)</f>
        <v>0</v>
      </c>
      <c r="AD99" s="1">
        <f>IFERROR(IF('1.2 Alternativ B'!AE255&lt;70,'2.2 Skjult ventetid person B'!AD65,0),0)</f>
        <v>0</v>
      </c>
      <c r="AE99" s="1">
        <f>IFERROR(IF('1.2 Alternativ B'!AF255&lt;70,'2.2 Skjult ventetid person B'!AE65,0),0)</f>
        <v>0</v>
      </c>
      <c r="AF99" s="1">
        <f>IFERROR(IF('1.2 Alternativ B'!AG255&lt;70,'2.2 Skjult ventetid person B'!AF65,0),0)</f>
        <v>0</v>
      </c>
    </row>
    <row r="100" spans="2:32" x14ac:dyDescent="0.2">
      <c r="B100" s="1" t="str">
        <f ca="1">IF(OFFSET('1.2 Alternativ B'!$E$19,0,ROW()-ROW($B$80))&gt;0,OFFSET('1.2 Alternativ B'!$E$19,0,ROW()-ROW($B$80)),"")</f>
        <v/>
      </c>
      <c r="C100" s="1">
        <f>IFERROR(IF('1.2 Alternativ B'!D256&lt;70,'2.2 Skjult ventetid person B'!C66,0),0)</f>
        <v>0</v>
      </c>
      <c r="D100" s="1">
        <f>IFERROR(IF('1.2 Alternativ B'!E256&lt;70,'2.2 Skjult ventetid person B'!D66,0),0)</f>
        <v>0</v>
      </c>
      <c r="E100" s="1">
        <f>IFERROR(IF('1.2 Alternativ B'!F256&lt;70,'2.2 Skjult ventetid person B'!E66,0),0)</f>
        <v>0</v>
      </c>
      <c r="F100" s="1">
        <f>IFERROR(IF('1.2 Alternativ B'!G256&lt;70,'2.2 Skjult ventetid person B'!F66,0),0)</f>
        <v>0</v>
      </c>
      <c r="G100" s="1">
        <f>IFERROR(IF('1.2 Alternativ B'!H256&lt;70,'2.2 Skjult ventetid person B'!G66,0),0)</f>
        <v>0</v>
      </c>
      <c r="H100" s="1">
        <f>IFERROR(IF('1.2 Alternativ B'!I256&lt;70,'2.2 Skjult ventetid person B'!H66,0),0)</f>
        <v>0</v>
      </c>
      <c r="I100" s="1">
        <f>IFERROR(IF('1.2 Alternativ B'!J256&lt;70,'2.2 Skjult ventetid person B'!I66,0),0)</f>
        <v>0</v>
      </c>
      <c r="J100" s="1">
        <f>IFERROR(IF('1.2 Alternativ B'!K256&lt;70,'2.2 Skjult ventetid person B'!J66,0),0)</f>
        <v>0</v>
      </c>
      <c r="K100" s="1">
        <f>IFERROR(IF('1.2 Alternativ B'!L256&lt;70,'2.2 Skjult ventetid person B'!K66,0),0)</f>
        <v>0</v>
      </c>
      <c r="L100" s="1">
        <f>IFERROR(IF('1.2 Alternativ B'!M256&lt;70,'2.2 Skjult ventetid person B'!L66,0),0)</f>
        <v>0</v>
      </c>
      <c r="M100" s="1">
        <f>IFERROR(IF('1.2 Alternativ B'!N256&lt;70,'2.2 Skjult ventetid person B'!M66,0),0)</f>
        <v>0</v>
      </c>
      <c r="N100" s="1">
        <f>IFERROR(IF('1.2 Alternativ B'!O256&lt;70,'2.2 Skjult ventetid person B'!N66,0),0)</f>
        <v>0</v>
      </c>
      <c r="O100" s="1">
        <f>IFERROR(IF('1.2 Alternativ B'!P256&lt;70,'2.2 Skjult ventetid person B'!O66,0),0)</f>
        <v>0</v>
      </c>
      <c r="P100" s="1">
        <f>IFERROR(IF('1.2 Alternativ B'!Q256&lt;70,'2.2 Skjult ventetid person B'!P66,0),0)</f>
        <v>0</v>
      </c>
      <c r="Q100" s="1">
        <f>IFERROR(IF('1.2 Alternativ B'!R256&lt;70,'2.2 Skjult ventetid person B'!Q66,0),0)</f>
        <v>0</v>
      </c>
      <c r="R100" s="1">
        <f>IFERROR(IF('1.2 Alternativ B'!S256&lt;70,'2.2 Skjult ventetid person B'!R66,0),0)</f>
        <v>0</v>
      </c>
      <c r="S100" s="1">
        <f>IFERROR(IF('1.2 Alternativ B'!T256&lt;70,'2.2 Skjult ventetid person B'!S66,0),0)</f>
        <v>0</v>
      </c>
      <c r="T100" s="1">
        <f>IFERROR(IF('1.2 Alternativ B'!U256&lt;70,'2.2 Skjult ventetid person B'!T66,0),0)</f>
        <v>0</v>
      </c>
      <c r="U100" s="1">
        <f>IFERROR(IF('1.2 Alternativ B'!V256&lt;70,'2.2 Skjult ventetid person B'!U66,0),0)</f>
        <v>0</v>
      </c>
      <c r="V100" s="1">
        <f>IFERROR(IF('1.2 Alternativ B'!W256&lt;70,'2.2 Skjult ventetid person B'!V66,0),0)</f>
        <v>0</v>
      </c>
      <c r="W100" s="1">
        <f>IFERROR(IF('1.2 Alternativ B'!X256&lt;70,'2.2 Skjult ventetid person B'!W66,0),0)</f>
        <v>0</v>
      </c>
      <c r="X100" s="1">
        <f>IFERROR(IF('1.2 Alternativ B'!Y256&lt;70,'2.2 Skjult ventetid person B'!X66,0),0)</f>
        <v>0</v>
      </c>
      <c r="Y100" s="1">
        <f>IFERROR(IF('1.2 Alternativ B'!Z256&lt;70,'2.2 Skjult ventetid person B'!Y66,0),0)</f>
        <v>0</v>
      </c>
      <c r="Z100" s="1">
        <f>IFERROR(IF('1.2 Alternativ B'!AA256&lt;70,'2.2 Skjult ventetid person B'!Z66,0),0)</f>
        <v>0</v>
      </c>
      <c r="AA100" s="1">
        <f>IFERROR(IF('1.2 Alternativ B'!AB256&lt;70,'2.2 Skjult ventetid person B'!AA66,0),0)</f>
        <v>0</v>
      </c>
      <c r="AB100" s="1">
        <f>IFERROR(IF('1.2 Alternativ B'!AC256&lt;70,'2.2 Skjult ventetid person B'!AB66,0),0)</f>
        <v>0</v>
      </c>
      <c r="AC100" s="1">
        <f>IFERROR(IF('1.2 Alternativ B'!AD256&lt;70,'2.2 Skjult ventetid person B'!AC66,0),0)</f>
        <v>0</v>
      </c>
      <c r="AD100" s="1">
        <f>IFERROR(IF('1.2 Alternativ B'!AE256&lt;70,'2.2 Skjult ventetid person B'!AD66,0),0)</f>
        <v>0</v>
      </c>
      <c r="AE100" s="1">
        <f>IFERROR(IF('1.2 Alternativ B'!AF256&lt;70,'2.2 Skjult ventetid person B'!AE66,0),0)</f>
        <v>0</v>
      </c>
      <c r="AF100" s="1">
        <f>IFERROR(IF('1.2 Alternativ B'!AG256&lt;70,'2.2 Skjult ventetid person B'!AF66,0),0)</f>
        <v>0</v>
      </c>
    </row>
    <row r="101" spans="2:32" x14ac:dyDescent="0.2">
      <c r="B101" s="1" t="str">
        <f ca="1">IF(OFFSET('1.2 Alternativ B'!$E$19,0,ROW()-ROW($B$80))&gt;0,OFFSET('1.2 Alternativ B'!$E$19,0,ROW()-ROW($B$80)),"")</f>
        <v/>
      </c>
      <c r="C101" s="1">
        <f>IFERROR(IF('1.2 Alternativ B'!D257&lt;70,'2.2 Skjult ventetid person B'!C67,0),0)</f>
        <v>0</v>
      </c>
      <c r="D101" s="1">
        <f>IFERROR(IF('1.2 Alternativ B'!E257&lt;70,'2.2 Skjult ventetid person B'!D67,0),0)</f>
        <v>0</v>
      </c>
      <c r="E101" s="1">
        <f>IFERROR(IF('1.2 Alternativ B'!F257&lt;70,'2.2 Skjult ventetid person B'!E67,0),0)</f>
        <v>0</v>
      </c>
      <c r="F101" s="1">
        <f>IFERROR(IF('1.2 Alternativ B'!G257&lt;70,'2.2 Skjult ventetid person B'!F67,0),0)</f>
        <v>0</v>
      </c>
      <c r="G101" s="1">
        <f>IFERROR(IF('1.2 Alternativ B'!H257&lt;70,'2.2 Skjult ventetid person B'!G67,0),0)</f>
        <v>0</v>
      </c>
      <c r="H101" s="1">
        <f>IFERROR(IF('1.2 Alternativ B'!I257&lt;70,'2.2 Skjult ventetid person B'!H67,0),0)</f>
        <v>0</v>
      </c>
      <c r="I101" s="1">
        <f>IFERROR(IF('1.2 Alternativ B'!J257&lt;70,'2.2 Skjult ventetid person B'!I67,0),0)</f>
        <v>0</v>
      </c>
      <c r="J101" s="1">
        <f>IFERROR(IF('1.2 Alternativ B'!K257&lt;70,'2.2 Skjult ventetid person B'!J67,0),0)</f>
        <v>0</v>
      </c>
      <c r="K101" s="1">
        <f>IFERROR(IF('1.2 Alternativ B'!L257&lt;70,'2.2 Skjult ventetid person B'!K67,0),0)</f>
        <v>0</v>
      </c>
      <c r="L101" s="1">
        <f>IFERROR(IF('1.2 Alternativ B'!M257&lt;70,'2.2 Skjult ventetid person B'!L67,0),0)</f>
        <v>0</v>
      </c>
      <c r="M101" s="1">
        <f>IFERROR(IF('1.2 Alternativ B'!N257&lt;70,'2.2 Skjult ventetid person B'!M67,0),0)</f>
        <v>0</v>
      </c>
      <c r="N101" s="1">
        <f>IFERROR(IF('1.2 Alternativ B'!O257&lt;70,'2.2 Skjult ventetid person B'!N67,0),0)</f>
        <v>0</v>
      </c>
      <c r="O101" s="1">
        <f>IFERROR(IF('1.2 Alternativ B'!P257&lt;70,'2.2 Skjult ventetid person B'!O67,0),0)</f>
        <v>0</v>
      </c>
      <c r="P101" s="1">
        <f>IFERROR(IF('1.2 Alternativ B'!Q257&lt;70,'2.2 Skjult ventetid person B'!P67,0),0)</f>
        <v>0</v>
      </c>
      <c r="Q101" s="1">
        <f>IFERROR(IF('1.2 Alternativ B'!R257&lt;70,'2.2 Skjult ventetid person B'!Q67,0),0)</f>
        <v>0</v>
      </c>
      <c r="R101" s="1">
        <f>IFERROR(IF('1.2 Alternativ B'!S257&lt;70,'2.2 Skjult ventetid person B'!R67,0),0)</f>
        <v>0</v>
      </c>
      <c r="S101" s="1">
        <f>IFERROR(IF('1.2 Alternativ B'!T257&lt;70,'2.2 Skjult ventetid person B'!S67,0),0)</f>
        <v>0</v>
      </c>
      <c r="T101" s="1">
        <f>IFERROR(IF('1.2 Alternativ B'!U257&lt;70,'2.2 Skjult ventetid person B'!T67,0),0)</f>
        <v>0</v>
      </c>
      <c r="U101" s="1">
        <f>IFERROR(IF('1.2 Alternativ B'!V257&lt;70,'2.2 Skjult ventetid person B'!U67,0),0)</f>
        <v>0</v>
      </c>
      <c r="V101" s="1">
        <f>IFERROR(IF('1.2 Alternativ B'!W257&lt;70,'2.2 Skjult ventetid person B'!V67,0),0)</f>
        <v>0</v>
      </c>
      <c r="W101" s="1">
        <f>IFERROR(IF('1.2 Alternativ B'!X257&lt;70,'2.2 Skjult ventetid person B'!W67,0),0)</f>
        <v>0</v>
      </c>
      <c r="X101" s="1">
        <f>IFERROR(IF('1.2 Alternativ B'!Y257&lt;70,'2.2 Skjult ventetid person B'!X67,0),0)</f>
        <v>0</v>
      </c>
      <c r="Y101" s="1">
        <f>IFERROR(IF('1.2 Alternativ B'!Z257&lt;70,'2.2 Skjult ventetid person B'!Y67,0),0)</f>
        <v>0</v>
      </c>
      <c r="Z101" s="1">
        <f>IFERROR(IF('1.2 Alternativ B'!AA257&lt;70,'2.2 Skjult ventetid person B'!Z67,0),0)</f>
        <v>0</v>
      </c>
      <c r="AA101" s="1">
        <f>IFERROR(IF('1.2 Alternativ B'!AB257&lt;70,'2.2 Skjult ventetid person B'!AA67,0),0)</f>
        <v>0</v>
      </c>
      <c r="AB101" s="1">
        <f>IFERROR(IF('1.2 Alternativ B'!AC257&lt;70,'2.2 Skjult ventetid person B'!AB67,0),0)</f>
        <v>0</v>
      </c>
      <c r="AC101" s="1">
        <f>IFERROR(IF('1.2 Alternativ B'!AD257&lt;70,'2.2 Skjult ventetid person B'!AC67,0),0)</f>
        <v>0</v>
      </c>
      <c r="AD101" s="1">
        <f>IFERROR(IF('1.2 Alternativ B'!AE257&lt;70,'2.2 Skjult ventetid person B'!AD67,0),0)</f>
        <v>0</v>
      </c>
      <c r="AE101" s="1">
        <f>IFERROR(IF('1.2 Alternativ B'!AF257&lt;70,'2.2 Skjult ventetid person B'!AE67,0),0)</f>
        <v>0</v>
      </c>
      <c r="AF101" s="1">
        <f>IFERROR(IF('1.2 Alternativ B'!AG257&lt;70,'2.2 Skjult ventetid person B'!AF67,0),0)</f>
        <v>0</v>
      </c>
    </row>
    <row r="102" spans="2:32" x14ac:dyDescent="0.2">
      <c r="B102" s="1" t="str">
        <f ca="1">IF(OFFSET('1.2 Alternativ B'!$E$19,0,ROW()-ROW($B$80))&gt;0,OFFSET('1.2 Alternativ B'!$E$19,0,ROW()-ROW($B$80)),"")</f>
        <v/>
      </c>
      <c r="C102" s="1">
        <f>IFERROR(IF('1.2 Alternativ B'!D258&lt;70,'2.2 Skjult ventetid person B'!C68,0),0)</f>
        <v>0</v>
      </c>
      <c r="D102" s="1">
        <f>IFERROR(IF('1.2 Alternativ B'!E258&lt;70,'2.2 Skjult ventetid person B'!D68,0),0)</f>
        <v>0</v>
      </c>
      <c r="E102" s="1">
        <f>IFERROR(IF('1.2 Alternativ B'!F258&lt;70,'2.2 Skjult ventetid person B'!E68,0),0)</f>
        <v>0</v>
      </c>
      <c r="F102" s="1">
        <f>IFERROR(IF('1.2 Alternativ B'!G258&lt;70,'2.2 Skjult ventetid person B'!F68,0),0)</f>
        <v>0</v>
      </c>
      <c r="G102" s="1">
        <f>IFERROR(IF('1.2 Alternativ B'!H258&lt;70,'2.2 Skjult ventetid person B'!G68,0),0)</f>
        <v>0</v>
      </c>
      <c r="H102" s="1">
        <f>IFERROR(IF('1.2 Alternativ B'!I258&lt;70,'2.2 Skjult ventetid person B'!H68,0),0)</f>
        <v>0</v>
      </c>
      <c r="I102" s="1">
        <f>IFERROR(IF('1.2 Alternativ B'!J258&lt;70,'2.2 Skjult ventetid person B'!I68,0),0)</f>
        <v>0</v>
      </c>
      <c r="J102" s="1">
        <f>IFERROR(IF('1.2 Alternativ B'!K258&lt;70,'2.2 Skjult ventetid person B'!J68,0),0)</f>
        <v>0</v>
      </c>
      <c r="K102" s="1">
        <f>IFERROR(IF('1.2 Alternativ B'!L258&lt;70,'2.2 Skjult ventetid person B'!K68,0),0)</f>
        <v>0</v>
      </c>
      <c r="L102" s="1">
        <f>IFERROR(IF('1.2 Alternativ B'!M258&lt;70,'2.2 Skjult ventetid person B'!L68,0),0)</f>
        <v>0</v>
      </c>
      <c r="M102" s="1">
        <f>IFERROR(IF('1.2 Alternativ B'!N258&lt;70,'2.2 Skjult ventetid person B'!M68,0),0)</f>
        <v>0</v>
      </c>
      <c r="N102" s="1">
        <f>IFERROR(IF('1.2 Alternativ B'!O258&lt;70,'2.2 Skjult ventetid person B'!N68,0),0)</f>
        <v>0</v>
      </c>
      <c r="O102" s="1">
        <f>IFERROR(IF('1.2 Alternativ B'!P258&lt;70,'2.2 Skjult ventetid person B'!O68,0),0)</f>
        <v>0</v>
      </c>
      <c r="P102" s="1">
        <f>IFERROR(IF('1.2 Alternativ B'!Q258&lt;70,'2.2 Skjult ventetid person B'!P68,0),0)</f>
        <v>0</v>
      </c>
      <c r="Q102" s="1">
        <f>IFERROR(IF('1.2 Alternativ B'!R258&lt;70,'2.2 Skjult ventetid person B'!Q68,0),0)</f>
        <v>0</v>
      </c>
      <c r="R102" s="1">
        <f>IFERROR(IF('1.2 Alternativ B'!S258&lt;70,'2.2 Skjult ventetid person B'!R68,0),0)</f>
        <v>0</v>
      </c>
      <c r="S102" s="1">
        <f>IFERROR(IF('1.2 Alternativ B'!T258&lt;70,'2.2 Skjult ventetid person B'!S68,0),0)</f>
        <v>0</v>
      </c>
      <c r="T102" s="1">
        <f>IFERROR(IF('1.2 Alternativ B'!U258&lt;70,'2.2 Skjult ventetid person B'!T68,0),0)</f>
        <v>0</v>
      </c>
      <c r="U102" s="1">
        <f>IFERROR(IF('1.2 Alternativ B'!V258&lt;70,'2.2 Skjult ventetid person B'!U68,0),0)</f>
        <v>0</v>
      </c>
      <c r="V102" s="1">
        <f>IFERROR(IF('1.2 Alternativ B'!W258&lt;70,'2.2 Skjult ventetid person B'!V68,0),0)</f>
        <v>0</v>
      </c>
      <c r="W102" s="1">
        <f>IFERROR(IF('1.2 Alternativ B'!X258&lt;70,'2.2 Skjult ventetid person B'!W68,0),0)</f>
        <v>0</v>
      </c>
      <c r="X102" s="1">
        <f>IFERROR(IF('1.2 Alternativ B'!Y258&lt;70,'2.2 Skjult ventetid person B'!X68,0),0)</f>
        <v>0</v>
      </c>
      <c r="Y102" s="1">
        <f>IFERROR(IF('1.2 Alternativ B'!Z258&lt;70,'2.2 Skjult ventetid person B'!Y68,0),0)</f>
        <v>0</v>
      </c>
      <c r="Z102" s="1">
        <f>IFERROR(IF('1.2 Alternativ B'!AA258&lt;70,'2.2 Skjult ventetid person B'!Z68,0),0)</f>
        <v>0</v>
      </c>
      <c r="AA102" s="1">
        <f>IFERROR(IF('1.2 Alternativ B'!AB258&lt;70,'2.2 Skjult ventetid person B'!AA68,0),0)</f>
        <v>0</v>
      </c>
      <c r="AB102" s="1">
        <f>IFERROR(IF('1.2 Alternativ B'!AC258&lt;70,'2.2 Skjult ventetid person B'!AB68,0),0)</f>
        <v>0</v>
      </c>
      <c r="AC102" s="1">
        <f>IFERROR(IF('1.2 Alternativ B'!AD258&lt;70,'2.2 Skjult ventetid person B'!AC68,0),0)</f>
        <v>0</v>
      </c>
      <c r="AD102" s="1">
        <f>IFERROR(IF('1.2 Alternativ B'!AE258&lt;70,'2.2 Skjult ventetid person B'!AD68,0),0)</f>
        <v>0</v>
      </c>
      <c r="AE102" s="1">
        <f>IFERROR(IF('1.2 Alternativ B'!AF258&lt;70,'2.2 Skjult ventetid person B'!AE68,0),0)</f>
        <v>0</v>
      </c>
      <c r="AF102" s="1">
        <f>IFERROR(IF('1.2 Alternativ B'!AG258&lt;70,'2.2 Skjult ventetid person B'!AF68,0),0)</f>
        <v>0</v>
      </c>
    </row>
    <row r="103" spans="2:32" x14ac:dyDescent="0.2">
      <c r="B103" s="1" t="str">
        <f ca="1">IF(OFFSET('1.2 Alternativ B'!$E$19,0,ROW()-ROW($B$80))&gt;0,OFFSET('1.2 Alternativ B'!$E$19,0,ROW()-ROW($B$80)),"")</f>
        <v/>
      </c>
      <c r="C103" s="1">
        <f>IFERROR(IF('1.2 Alternativ B'!D259&lt;70,'2.2 Skjult ventetid person B'!C69,0),0)</f>
        <v>0</v>
      </c>
      <c r="D103" s="1">
        <f>IFERROR(IF('1.2 Alternativ B'!E259&lt;70,'2.2 Skjult ventetid person B'!D69,0),0)</f>
        <v>0</v>
      </c>
      <c r="E103" s="1">
        <f>IFERROR(IF('1.2 Alternativ B'!F259&lt;70,'2.2 Skjult ventetid person B'!E69,0),0)</f>
        <v>0</v>
      </c>
      <c r="F103" s="1">
        <f>IFERROR(IF('1.2 Alternativ B'!G259&lt;70,'2.2 Skjult ventetid person B'!F69,0),0)</f>
        <v>0</v>
      </c>
      <c r="G103" s="1">
        <f>IFERROR(IF('1.2 Alternativ B'!H259&lt;70,'2.2 Skjult ventetid person B'!G69,0),0)</f>
        <v>0</v>
      </c>
      <c r="H103" s="1">
        <f>IFERROR(IF('1.2 Alternativ B'!I259&lt;70,'2.2 Skjult ventetid person B'!H69,0),0)</f>
        <v>0</v>
      </c>
      <c r="I103" s="1">
        <f>IFERROR(IF('1.2 Alternativ B'!J259&lt;70,'2.2 Skjult ventetid person B'!I69,0),0)</f>
        <v>0</v>
      </c>
      <c r="J103" s="1">
        <f>IFERROR(IF('1.2 Alternativ B'!K259&lt;70,'2.2 Skjult ventetid person B'!J69,0),0)</f>
        <v>0</v>
      </c>
      <c r="K103" s="1">
        <f>IFERROR(IF('1.2 Alternativ B'!L259&lt;70,'2.2 Skjult ventetid person B'!K69,0),0)</f>
        <v>0</v>
      </c>
      <c r="L103" s="1">
        <f>IFERROR(IF('1.2 Alternativ B'!M259&lt;70,'2.2 Skjult ventetid person B'!L69,0),0)</f>
        <v>0</v>
      </c>
      <c r="M103" s="1">
        <f>IFERROR(IF('1.2 Alternativ B'!N259&lt;70,'2.2 Skjult ventetid person B'!M69,0),0)</f>
        <v>0</v>
      </c>
      <c r="N103" s="1">
        <f>IFERROR(IF('1.2 Alternativ B'!O259&lt;70,'2.2 Skjult ventetid person B'!N69,0),0)</f>
        <v>0</v>
      </c>
      <c r="O103" s="1">
        <f>IFERROR(IF('1.2 Alternativ B'!P259&lt;70,'2.2 Skjult ventetid person B'!O69,0),0)</f>
        <v>0</v>
      </c>
      <c r="P103" s="1">
        <f>IFERROR(IF('1.2 Alternativ B'!Q259&lt;70,'2.2 Skjult ventetid person B'!P69,0),0)</f>
        <v>0</v>
      </c>
      <c r="Q103" s="1">
        <f>IFERROR(IF('1.2 Alternativ B'!R259&lt;70,'2.2 Skjult ventetid person B'!Q69,0),0)</f>
        <v>0</v>
      </c>
      <c r="R103" s="1">
        <f>IFERROR(IF('1.2 Alternativ B'!S259&lt;70,'2.2 Skjult ventetid person B'!R69,0),0)</f>
        <v>0</v>
      </c>
      <c r="S103" s="1">
        <f>IFERROR(IF('1.2 Alternativ B'!T259&lt;70,'2.2 Skjult ventetid person B'!S69,0),0)</f>
        <v>0</v>
      </c>
      <c r="T103" s="1">
        <f>IFERROR(IF('1.2 Alternativ B'!U259&lt;70,'2.2 Skjult ventetid person B'!T69,0),0)</f>
        <v>0</v>
      </c>
      <c r="U103" s="1">
        <f>IFERROR(IF('1.2 Alternativ B'!V259&lt;70,'2.2 Skjult ventetid person B'!U69,0),0)</f>
        <v>0</v>
      </c>
      <c r="V103" s="1">
        <f>IFERROR(IF('1.2 Alternativ B'!W259&lt;70,'2.2 Skjult ventetid person B'!V69,0),0)</f>
        <v>0</v>
      </c>
      <c r="W103" s="1">
        <f>IFERROR(IF('1.2 Alternativ B'!X259&lt;70,'2.2 Skjult ventetid person B'!W69,0),0)</f>
        <v>0</v>
      </c>
      <c r="X103" s="1">
        <f>IFERROR(IF('1.2 Alternativ B'!Y259&lt;70,'2.2 Skjult ventetid person B'!X69,0),0)</f>
        <v>0</v>
      </c>
      <c r="Y103" s="1">
        <f>IFERROR(IF('1.2 Alternativ B'!Z259&lt;70,'2.2 Skjult ventetid person B'!Y69,0),0)</f>
        <v>0</v>
      </c>
      <c r="Z103" s="1">
        <f>IFERROR(IF('1.2 Alternativ B'!AA259&lt;70,'2.2 Skjult ventetid person B'!Z69,0),0)</f>
        <v>0</v>
      </c>
      <c r="AA103" s="1">
        <f>IFERROR(IF('1.2 Alternativ B'!AB259&lt;70,'2.2 Skjult ventetid person B'!AA69,0),0)</f>
        <v>0</v>
      </c>
      <c r="AB103" s="1">
        <f>IFERROR(IF('1.2 Alternativ B'!AC259&lt;70,'2.2 Skjult ventetid person B'!AB69,0),0)</f>
        <v>0</v>
      </c>
      <c r="AC103" s="1">
        <f>IFERROR(IF('1.2 Alternativ B'!AD259&lt;70,'2.2 Skjult ventetid person B'!AC69,0),0)</f>
        <v>0</v>
      </c>
      <c r="AD103" s="1">
        <f>IFERROR(IF('1.2 Alternativ B'!AE259&lt;70,'2.2 Skjult ventetid person B'!AD69,0),0)</f>
        <v>0</v>
      </c>
      <c r="AE103" s="1">
        <f>IFERROR(IF('1.2 Alternativ B'!AF259&lt;70,'2.2 Skjult ventetid person B'!AE69,0),0)</f>
        <v>0</v>
      </c>
      <c r="AF103" s="1">
        <f>IFERROR(IF('1.2 Alternativ B'!AG259&lt;70,'2.2 Skjult ventetid person B'!AF69,0),0)</f>
        <v>0</v>
      </c>
    </row>
    <row r="104" spans="2:32" x14ac:dyDescent="0.2">
      <c r="B104" s="1" t="str">
        <f ca="1">IF(OFFSET('1.2 Alternativ B'!$E$19,0,ROW()-ROW($B$80))&gt;0,OFFSET('1.2 Alternativ B'!$E$19,0,ROW()-ROW($B$80)),"")</f>
        <v/>
      </c>
      <c r="C104" s="1">
        <f>IFERROR(IF('1.2 Alternativ B'!D260&lt;70,'2.2 Skjult ventetid person B'!C70,0),0)</f>
        <v>0</v>
      </c>
      <c r="D104" s="1">
        <f>IFERROR(IF('1.2 Alternativ B'!E260&lt;70,'2.2 Skjult ventetid person B'!D70,0),0)</f>
        <v>0</v>
      </c>
      <c r="E104" s="1">
        <f>IFERROR(IF('1.2 Alternativ B'!F260&lt;70,'2.2 Skjult ventetid person B'!E70,0),0)</f>
        <v>0</v>
      </c>
      <c r="F104" s="1">
        <f>IFERROR(IF('1.2 Alternativ B'!G260&lt;70,'2.2 Skjult ventetid person B'!F70,0),0)</f>
        <v>0</v>
      </c>
      <c r="G104" s="1">
        <f>IFERROR(IF('1.2 Alternativ B'!H260&lt;70,'2.2 Skjult ventetid person B'!G70,0),0)</f>
        <v>0</v>
      </c>
      <c r="H104" s="1">
        <f>IFERROR(IF('1.2 Alternativ B'!I260&lt;70,'2.2 Skjult ventetid person B'!H70,0),0)</f>
        <v>0</v>
      </c>
      <c r="I104" s="1">
        <f>IFERROR(IF('1.2 Alternativ B'!J260&lt;70,'2.2 Skjult ventetid person B'!I70,0),0)</f>
        <v>0</v>
      </c>
      <c r="J104" s="1">
        <f>IFERROR(IF('1.2 Alternativ B'!K260&lt;70,'2.2 Skjult ventetid person B'!J70,0),0)</f>
        <v>0</v>
      </c>
      <c r="K104" s="1">
        <f>IFERROR(IF('1.2 Alternativ B'!L260&lt;70,'2.2 Skjult ventetid person B'!K70,0),0)</f>
        <v>0</v>
      </c>
      <c r="L104" s="1">
        <f>IFERROR(IF('1.2 Alternativ B'!M260&lt;70,'2.2 Skjult ventetid person B'!L70,0),0)</f>
        <v>0</v>
      </c>
      <c r="M104" s="1">
        <f>IFERROR(IF('1.2 Alternativ B'!N260&lt;70,'2.2 Skjult ventetid person B'!M70,0),0)</f>
        <v>0</v>
      </c>
      <c r="N104" s="1">
        <f>IFERROR(IF('1.2 Alternativ B'!O260&lt;70,'2.2 Skjult ventetid person B'!N70,0),0)</f>
        <v>0</v>
      </c>
      <c r="O104" s="1">
        <f>IFERROR(IF('1.2 Alternativ B'!P260&lt;70,'2.2 Skjult ventetid person B'!O70,0),0)</f>
        <v>0</v>
      </c>
      <c r="P104" s="1">
        <f>IFERROR(IF('1.2 Alternativ B'!Q260&lt;70,'2.2 Skjult ventetid person B'!P70,0),0)</f>
        <v>0</v>
      </c>
      <c r="Q104" s="1">
        <f>IFERROR(IF('1.2 Alternativ B'!R260&lt;70,'2.2 Skjult ventetid person B'!Q70,0),0)</f>
        <v>0</v>
      </c>
      <c r="R104" s="1">
        <f>IFERROR(IF('1.2 Alternativ B'!S260&lt;70,'2.2 Skjult ventetid person B'!R70,0),0)</f>
        <v>0</v>
      </c>
      <c r="S104" s="1">
        <f>IFERROR(IF('1.2 Alternativ B'!T260&lt;70,'2.2 Skjult ventetid person B'!S70,0),0)</f>
        <v>0</v>
      </c>
      <c r="T104" s="1">
        <f>IFERROR(IF('1.2 Alternativ B'!U260&lt;70,'2.2 Skjult ventetid person B'!T70,0),0)</f>
        <v>0</v>
      </c>
      <c r="U104" s="1">
        <f>IFERROR(IF('1.2 Alternativ B'!V260&lt;70,'2.2 Skjult ventetid person B'!U70,0),0)</f>
        <v>0</v>
      </c>
      <c r="V104" s="1">
        <f>IFERROR(IF('1.2 Alternativ B'!W260&lt;70,'2.2 Skjult ventetid person B'!V70,0),0)</f>
        <v>0</v>
      </c>
      <c r="W104" s="1">
        <f>IFERROR(IF('1.2 Alternativ B'!X260&lt;70,'2.2 Skjult ventetid person B'!W70,0),0)</f>
        <v>0</v>
      </c>
      <c r="X104" s="1">
        <f>IFERROR(IF('1.2 Alternativ B'!Y260&lt;70,'2.2 Skjult ventetid person B'!X70,0),0)</f>
        <v>0</v>
      </c>
      <c r="Y104" s="1">
        <f>IFERROR(IF('1.2 Alternativ B'!Z260&lt;70,'2.2 Skjult ventetid person B'!Y70,0),0)</f>
        <v>0</v>
      </c>
      <c r="Z104" s="1">
        <f>IFERROR(IF('1.2 Alternativ B'!AA260&lt;70,'2.2 Skjult ventetid person B'!Z70,0),0)</f>
        <v>0</v>
      </c>
      <c r="AA104" s="1">
        <f>IFERROR(IF('1.2 Alternativ B'!AB260&lt;70,'2.2 Skjult ventetid person B'!AA70,0),0)</f>
        <v>0</v>
      </c>
      <c r="AB104" s="1">
        <f>IFERROR(IF('1.2 Alternativ B'!AC260&lt;70,'2.2 Skjult ventetid person B'!AB70,0),0)</f>
        <v>0</v>
      </c>
      <c r="AC104" s="1">
        <f>IFERROR(IF('1.2 Alternativ B'!AD260&lt;70,'2.2 Skjult ventetid person B'!AC70,0),0)</f>
        <v>0</v>
      </c>
      <c r="AD104" s="1">
        <f>IFERROR(IF('1.2 Alternativ B'!AE260&lt;70,'2.2 Skjult ventetid person B'!AD70,0),0)</f>
        <v>0</v>
      </c>
      <c r="AE104" s="1">
        <f>IFERROR(IF('1.2 Alternativ B'!AF260&lt;70,'2.2 Skjult ventetid person B'!AE70,0),0)</f>
        <v>0</v>
      </c>
      <c r="AF104" s="1">
        <f>IFERROR(IF('1.2 Alternativ B'!AG260&lt;70,'2.2 Skjult ventetid person B'!AF70,0),0)</f>
        <v>0</v>
      </c>
    </row>
    <row r="105" spans="2:32" x14ac:dyDescent="0.2">
      <c r="B105" s="1" t="str">
        <f ca="1">IF(OFFSET('1.2 Alternativ B'!$E$19,0,ROW()-ROW($B$80))&gt;0,OFFSET('1.2 Alternativ B'!$E$19,0,ROW()-ROW($B$80)),"")</f>
        <v/>
      </c>
      <c r="C105" s="1">
        <f>IFERROR(IF('1.2 Alternativ B'!D261&lt;70,'2.2 Skjult ventetid person B'!C71,0),0)</f>
        <v>0</v>
      </c>
      <c r="D105" s="1">
        <f>IFERROR(IF('1.2 Alternativ B'!E261&lt;70,'2.2 Skjult ventetid person B'!D71,0),0)</f>
        <v>0</v>
      </c>
      <c r="E105" s="1">
        <f>IFERROR(IF('1.2 Alternativ B'!F261&lt;70,'2.2 Skjult ventetid person B'!E71,0),0)</f>
        <v>0</v>
      </c>
      <c r="F105" s="1">
        <f>IFERROR(IF('1.2 Alternativ B'!G261&lt;70,'2.2 Skjult ventetid person B'!F71,0),0)</f>
        <v>0</v>
      </c>
      <c r="G105" s="1">
        <f>IFERROR(IF('1.2 Alternativ B'!H261&lt;70,'2.2 Skjult ventetid person B'!G71,0),0)</f>
        <v>0</v>
      </c>
      <c r="H105" s="1">
        <f>IFERROR(IF('1.2 Alternativ B'!I261&lt;70,'2.2 Skjult ventetid person B'!H71,0),0)</f>
        <v>0</v>
      </c>
      <c r="I105" s="1">
        <f>IFERROR(IF('1.2 Alternativ B'!J261&lt;70,'2.2 Skjult ventetid person B'!I71,0),0)</f>
        <v>0</v>
      </c>
      <c r="J105" s="1">
        <f>IFERROR(IF('1.2 Alternativ B'!K261&lt;70,'2.2 Skjult ventetid person B'!J71,0),0)</f>
        <v>0</v>
      </c>
      <c r="K105" s="1">
        <f>IFERROR(IF('1.2 Alternativ B'!L261&lt;70,'2.2 Skjult ventetid person B'!K71,0),0)</f>
        <v>0</v>
      </c>
      <c r="L105" s="1">
        <f>IFERROR(IF('1.2 Alternativ B'!M261&lt;70,'2.2 Skjult ventetid person B'!L71,0),0)</f>
        <v>0</v>
      </c>
      <c r="M105" s="1">
        <f>IFERROR(IF('1.2 Alternativ B'!N261&lt;70,'2.2 Skjult ventetid person B'!M71,0),0)</f>
        <v>0</v>
      </c>
      <c r="N105" s="1">
        <f>IFERROR(IF('1.2 Alternativ B'!O261&lt;70,'2.2 Skjult ventetid person B'!N71,0),0)</f>
        <v>0</v>
      </c>
      <c r="O105" s="1">
        <f>IFERROR(IF('1.2 Alternativ B'!P261&lt;70,'2.2 Skjult ventetid person B'!O71,0),0)</f>
        <v>0</v>
      </c>
      <c r="P105" s="1">
        <f>IFERROR(IF('1.2 Alternativ B'!Q261&lt;70,'2.2 Skjult ventetid person B'!P71,0),0)</f>
        <v>0</v>
      </c>
      <c r="Q105" s="1">
        <f>IFERROR(IF('1.2 Alternativ B'!R261&lt;70,'2.2 Skjult ventetid person B'!Q71,0),0)</f>
        <v>0</v>
      </c>
      <c r="R105" s="1">
        <f>IFERROR(IF('1.2 Alternativ B'!S261&lt;70,'2.2 Skjult ventetid person B'!R71,0),0)</f>
        <v>0</v>
      </c>
      <c r="S105" s="1">
        <f>IFERROR(IF('1.2 Alternativ B'!T261&lt;70,'2.2 Skjult ventetid person B'!S71,0),0)</f>
        <v>0</v>
      </c>
      <c r="T105" s="1">
        <f>IFERROR(IF('1.2 Alternativ B'!U261&lt;70,'2.2 Skjult ventetid person B'!T71,0),0)</f>
        <v>0</v>
      </c>
      <c r="U105" s="1">
        <f>IFERROR(IF('1.2 Alternativ B'!V261&lt;70,'2.2 Skjult ventetid person B'!U71,0),0)</f>
        <v>0</v>
      </c>
      <c r="V105" s="1">
        <f>IFERROR(IF('1.2 Alternativ B'!W261&lt;70,'2.2 Skjult ventetid person B'!V71,0),0)</f>
        <v>0</v>
      </c>
      <c r="W105" s="1">
        <f>IFERROR(IF('1.2 Alternativ B'!X261&lt;70,'2.2 Skjult ventetid person B'!W71,0),0)</f>
        <v>0</v>
      </c>
      <c r="X105" s="1">
        <f>IFERROR(IF('1.2 Alternativ B'!Y261&lt;70,'2.2 Skjult ventetid person B'!X71,0),0)</f>
        <v>0</v>
      </c>
      <c r="Y105" s="1">
        <f>IFERROR(IF('1.2 Alternativ B'!Z261&lt;70,'2.2 Skjult ventetid person B'!Y71,0),0)</f>
        <v>0</v>
      </c>
      <c r="Z105" s="1">
        <f>IFERROR(IF('1.2 Alternativ B'!AA261&lt;70,'2.2 Skjult ventetid person B'!Z71,0),0)</f>
        <v>0</v>
      </c>
      <c r="AA105" s="1">
        <f>IFERROR(IF('1.2 Alternativ B'!AB261&lt;70,'2.2 Skjult ventetid person B'!AA71,0),0)</f>
        <v>0</v>
      </c>
      <c r="AB105" s="1">
        <f>IFERROR(IF('1.2 Alternativ B'!AC261&lt;70,'2.2 Skjult ventetid person B'!AB71,0),0)</f>
        <v>0</v>
      </c>
      <c r="AC105" s="1">
        <f>IFERROR(IF('1.2 Alternativ B'!AD261&lt;70,'2.2 Skjult ventetid person B'!AC71,0),0)</f>
        <v>0</v>
      </c>
      <c r="AD105" s="1">
        <f>IFERROR(IF('1.2 Alternativ B'!AE261&lt;70,'2.2 Skjult ventetid person B'!AD71,0),0)</f>
        <v>0</v>
      </c>
      <c r="AE105" s="1">
        <f>IFERROR(IF('1.2 Alternativ B'!AF261&lt;70,'2.2 Skjult ventetid person B'!AE71,0),0)</f>
        <v>0</v>
      </c>
      <c r="AF105" s="1">
        <f>IFERROR(IF('1.2 Alternativ B'!AG261&lt;70,'2.2 Skjult ventetid person B'!AF71,0),0)</f>
        <v>0</v>
      </c>
    </row>
    <row r="106" spans="2:32" x14ac:dyDescent="0.2">
      <c r="B106" s="1" t="str">
        <f ca="1">IF(OFFSET('1.2 Alternativ B'!$E$19,0,ROW()-ROW($B$80))&gt;0,OFFSET('1.2 Alternativ B'!$E$19,0,ROW()-ROW($B$80)),"")</f>
        <v/>
      </c>
      <c r="C106" s="1">
        <f>IFERROR(IF('1.2 Alternativ B'!D262&lt;70,'2.2 Skjult ventetid person B'!C72,0),0)</f>
        <v>0</v>
      </c>
      <c r="D106" s="1">
        <f>IFERROR(IF('1.2 Alternativ B'!E262&lt;70,'2.2 Skjult ventetid person B'!D72,0),0)</f>
        <v>0</v>
      </c>
      <c r="E106" s="1">
        <f>IFERROR(IF('1.2 Alternativ B'!F262&lt;70,'2.2 Skjult ventetid person B'!E72,0),0)</f>
        <v>0</v>
      </c>
      <c r="F106" s="1">
        <f>IFERROR(IF('1.2 Alternativ B'!G262&lt;70,'2.2 Skjult ventetid person B'!F72,0),0)</f>
        <v>0</v>
      </c>
      <c r="G106" s="1">
        <f>IFERROR(IF('1.2 Alternativ B'!H262&lt;70,'2.2 Skjult ventetid person B'!G72,0),0)</f>
        <v>0</v>
      </c>
      <c r="H106" s="1">
        <f>IFERROR(IF('1.2 Alternativ B'!I262&lt;70,'2.2 Skjult ventetid person B'!H72,0),0)</f>
        <v>0</v>
      </c>
      <c r="I106" s="1">
        <f>IFERROR(IF('1.2 Alternativ B'!J262&lt;70,'2.2 Skjult ventetid person B'!I72,0),0)</f>
        <v>0</v>
      </c>
      <c r="J106" s="1">
        <f>IFERROR(IF('1.2 Alternativ B'!K262&lt;70,'2.2 Skjult ventetid person B'!J72,0),0)</f>
        <v>0</v>
      </c>
      <c r="K106" s="1">
        <f>IFERROR(IF('1.2 Alternativ B'!L262&lt;70,'2.2 Skjult ventetid person B'!K72,0),0)</f>
        <v>0</v>
      </c>
      <c r="L106" s="1">
        <f>IFERROR(IF('1.2 Alternativ B'!M262&lt;70,'2.2 Skjult ventetid person B'!L72,0),0)</f>
        <v>0</v>
      </c>
      <c r="M106" s="1">
        <f>IFERROR(IF('1.2 Alternativ B'!N262&lt;70,'2.2 Skjult ventetid person B'!M72,0),0)</f>
        <v>0</v>
      </c>
      <c r="N106" s="1">
        <f>IFERROR(IF('1.2 Alternativ B'!O262&lt;70,'2.2 Skjult ventetid person B'!N72,0),0)</f>
        <v>0</v>
      </c>
      <c r="O106" s="1">
        <f>IFERROR(IF('1.2 Alternativ B'!P262&lt;70,'2.2 Skjult ventetid person B'!O72,0),0)</f>
        <v>0</v>
      </c>
      <c r="P106" s="1">
        <f>IFERROR(IF('1.2 Alternativ B'!Q262&lt;70,'2.2 Skjult ventetid person B'!P72,0),0)</f>
        <v>0</v>
      </c>
      <c r="Q106" s="1">
        <f>IFERROR(IF('1.2 Alternativ B'!R262&lt;70,'2.2 Skjult ventetid person B'!Q72,0),0)</f>
        <v>0</v>
      </c>
      <c r="R106" s="1">
        <f>IFERROR(IF('1.2 Alternativ B'!S262&lt;70,'2.2 Skjult ventetid person B'!R72,0),0)</f>
        <v>0</v>
      </c>
      <c r="S106" s="1">
        <f>IFERROR(IF('1.2 Alternativ B'!T262&lt;70,'2.2 Skjult ventetid person B'!S72,0),0)</f>
        <v>0</v>
      </c>
      <c r="T106" s="1">
        <f>IFERROR(IF('1.2 Alternativ B'!U262&lt;70,'2.2 Skjult ventetid person B'!T72,0),0)</f>
        <v>0</v>
      </c>
      <c r="U106" s="1">
        <f>IFERROR(IF('1.2 Alternativ B'!V262&lt;70,'2.2 Skjult ventetid person B'!U72,0),0)</f>
        <v>0</v>
      </c>
      <c r="V106" s="1">
        <f>IFERROR(IF('1.2 Alternativ B'!W262&lt;70,'2.2 Skjult ventetid person B'!V72,0),0)</f>
        <v>0</v>
      </c>
      <c r="W106" s="1">
        <f>IFERROR(IF('1.2 Alternativ B'!X262&lt;70,'2.2 Skjult ventetid person B'!W72,0),0)</f>
        <v>0</v>
      </c>
      <c r="X106" s="1">
        <f>IFERROR(IF('1.2 Alternativ B'!Y262&lt;70,'2.2 Skjult ventetid person B'!X72,0),0)</f>
        <v>0</v>
      </c>
      <c r="Y106" s="1">
        <f>IFERROR(IF('1.2 Alternativ B'!Z262&lt;70,'2.2 Skjult ventetid person B'!Y72,0),0)</f>
        <v>0</v>
      </c>
      <c r="Z106" s="1">
        <f>IFERROR(IF('1.2 Alternativ B'!AA262&lt;70,'2.2 Skjult ventetid person B'!Z72,0),0)</f>
        <v>0</v>
      </c>
      <c r="AA106" s="1">
        <f>IFERROR(IF('1.2 Alternativ B'!AB262&lt;70,'2.2 Skjult ventetid person B'!AA72,0),0)</f>
        <v>0</v>
      </c>
      <c r="AB106" s="1">
        <f>IFERROR(IF('1.2 Alternativ B'!AC262&lt;70,'2.2 Skjult ventetid person B'!AB72,0),0)</f>
        <v>0</v>
      </c>
      <c r="AC106" s="1">
        <f>IFERROR(IF('1.2 Alternativ B'!AD262&lt;70,'2.2 Skjult ventetid person B'!AC72,0),0)</f>
        <v>0</v>
      </c>
      <c r="AD106" s="1">
        <f>IFERROR(IF('1.2 Alternativ B'!AE262&lt;70,'2.2 Skjult ventetid person B'!AD72,0),0)</f>
        <v>0</v>
      </c>
      <c r="AE106" s="1">
        <f>IFERROR(IF('1.2 Alternativ B'!AF262&lt;70,'2.2 Skjult ventetid person B'!AE72,0),0)</f>
        <v>0</v>
      </c>
      <c r="AF106" s="1">
        <f>IFERROR(IF('1.2 Alternativ B'!AG262&lt;70,'2.2 Skjult ventetid person B'!AF72,0),0)</f>
        <v>0</v>
      </c>
    </row>
    <row r="107" spans="2:32" x14ac:dyDescent="0.2">
      <c r="B107" s="1" t="str">
        <f ca="1">IF(OFFSET('1.2 Alternativ B'!$E$19,0,ROW()-ROW($B$80))&gt;0,OFFSET('1.2 Alternativ B'!$E$19,0,ROW()-ROW($B$80)),"")</f>
        <v/>
      </c>
      <c r="C107" s="1">
        <f>IFERROR(IF('1.2 Alternativ B'!D263&lt;70,'2.2 Skjult ventetid person B'!C73,0),0)</f>
        <v>0</v>
      </c>
      <c r="D107" s="1">
        <f>IFERROR(IF('1.2 Alternativ B'!E263&lt;70,'2.2 Skjult ventetid person B'!D73,0),0)</f>
        <v>0</v>
      </c>
      <c r="E107" s="1">
        <f>IFERROR(IF('1.2 Alternativ B'!F263&lt;70,'2.2 Skjult ventetid person B'!E73,0),0)</f>
        <v>0</v>
      </c>
      <c r="F107" s="1">
        <f>IFERROR(IF('1.2 Alternativ B'!G263&lt;70,'2.2 Skjult ventetid person B'!F73,0),0)</f>
        <v>0</v>
      </c>
      <c r="G107" s="1">
        <f>IFERROR(IF('1.2 Alternativ B'!H263&lt;70,'2.2 Skjult ventetid person B'!G73,0),0)</f>
        <v>0</v>
      </c>
      <c r="H107" s="1">
        <f>IFERROR(IF('1.2 Alternativ B'!I263&lt;70,'2.2 Skjult ventetid person B'!H73,0),0)</f>
        <v>0</v>
      </c>
      <c r="I107" s="1">
        <f>IFERROR(IF('1.2 Alternativ B'!J263&lt;70,'2.2 Skjult ventetid person B'!I73,0),0)</f>
        <v>0</v>
      </c>
      <c r="J107" s="1">
        <f>IFERROR(IF('1.2 Alternativ B'!K263&lt;70,'2.2 Skjult ventetid person B'!J73,0),0)</f>
        <v>0</v>
      </c>
      <c r="K107" s="1">
        <f>IFERROR(IF('1.2 Alternativ B'!L263&lt;70,'2.2 Skjult ventetid person B'!K73,0),0)</f>
        <v>0</v>
      </c>
      <c r="L107" s="1">
        <f>IFERROR(IF('1.2 Alternativ B'!M263&lt;70,'2.2 Skjult ventetid person B'!L73,0),0)</f>
        <v>0</v>
      </c>
      <c r="M107" s="1">
        <f>IFERROR(IF('1.2 Alternativ B'!N263&lt;70,'2.2 Skjult ventetid person B'!M73,0),0)</f>
        <v>0</v>
      </c>
      <c r="N107" s="1">
        <f>IFERROR(IF('1.2 Alternativ B'!O263&lt;70,'2.2 Skjult ventetid person B'!N73,0),0)</f>
        <v>0</v>
      </c>
      <c r="O107" s="1">
        <f>IFERROR(IF('1.2 Alternativ B'!P263&lt;70,'2.2 Skjult ventetid person B'!O73,0),0)</f>
        <v>0</v>
      </c>
      <c r="P107" s="1">
        <f>IFERROR(IF('1.2 Alternativ B'!Q263&lt;70,'2.2 Skjult ventetid person B'!P73,0),0)</f>
        <v>0</v>
      </c>
      <c r="Q107" s="1">
        <f>IFERROR(IF('1.2 Alternativ B'!R263&lt;70,'2.2 Skjult ventetid person B'!Q73,0),0)</f>
        <v>0</v>
      </c>
      <c r="R107" s="1">
        <f>IFERROR(IF('1.2 Alternativ B'!S263&lt;70,'2.2 Skjult ventetid person B'!R73,0),0)</f>
        <v>0</v>
      </c>
      <c r="S107" s="1">
        <f>IFERROR(IF('1.2 Alternativ B'!T263&lt;70,'2.2 Skjult ventetid person B'!S73,0),0)</f>
        <v>0</v>
      </c>
      <c r="T107" s="1">
        <f>IFERROR(IF('1.2 Alternativ B'!U263&lt;70,'2.2 Skjult ventetid person B'!T73,0),0)</f>
        <v>0</v>
      </c>
      <c r="U107" s="1">
        <f>IFERROR(IF('1.2 Alternativ B'!V263&lt;70,'2.2 Skjult ventetid person B'!U73,0),0)</f>
        <v>0</v>
      </c>
      <c r="V107" s="1">
        <f>IFERROR(IF('1.2 Alternativ B'!W263&lt;70,'2.2 Skjult ventetid person B'!V73,0),0)</f>
        <v>0</v>
      </c>
      <c r="W107" s="1">
        <f>IFERROR(IF('1.2 Alternativ B'!X263&lt;70,'2.2 Skjult ventetid person B'!W73,0),0)</f>
        <v>0</v>
      </c>
      <c r="X107" s="1">
        <f>IFERROR(IF('1.2 Alternativ B'!Y263&lt;70,'2.2 Skjult ventetid person B'!X73,0),0)</f>
        <v>0</v>
      </c>
      <c r="Y107" s="1">
        <f>IFERROR(IF('1.2 Alternativ B'!Z263&lt;70,'2.2 Skjult ventetid person B'!Y73,0),0)</f>
        <v>0</v>
      </c>
      <c r="Z107" s="1">
        <f>IFERROR(IF('1.2 Alternativ B'!AA263&lt;70,'2.2 Skjult ventetid person B'!Z73,0),0)</f>
        <v>0</v>
      </c>
      <c r="AA107" s="1">
        <f>IFERROR(IF('1.2 Alternativ B'!AB263&lt;70,'2.2 Skjult ventetid person B'!AA73,0),0)</f>
        <v>0</v>
      </c>
      <c r="AB107" s="1">
        <f>IFERROR(IF('1.2 Alternativ B'!AC263&lt;70,'2.2 Skjult ventetid person B'!AB73,0),0)</f>
        <v>0</v>
      </c>
      <c r="AC107" s="1">
        <f>IFERROR(IF('1.2 Alternativ B'!AD263&lt;70,'2.2 Skjult ventetid person B'!AC73,0),0)</f>
        <v>0</v>
      </c>
      <c r="AD107" s="1">
        <f>IFERROR(IF('1.2 Alternativ B'!AE263&lt;70,'2.2 Skjult ventetid person B'!AD73,0),0)</f>
        <v>0</v>
      </c>
      <c r="AE107" s="1">
        <f>IFERROR(IF('1.2 Alternativ B'!AF263&lt;70,'2.2 Skjult ventetid person B'!AE73,0),0)</f>
        <v>0</v>
      </c>
      <c r="AF107" s="1">
        <f>IFERROR(IF('1.2 Alternativ B'!AG263&lt;70,'2.2 Skjult ventetid person B'!AF73,0),0)</f>
        <v>0</v>
      </c>
    </row>
    <row r="108" spans="2:32" x14ac:dyDescent="0.2">
      <c r="B108" s="1" t="str">
        <f ca="1">IF(OFFSET('1.2 Alternativ B'!$E$19,0,ROW()-ROW($B$80))&gt;0,OFFSET('1.2 Alternativ B'!$E$19,0,ROW()-ROW($B$80)),"")</f>
        <v/>
      </c>
      <c r="C108" s="1">
        <f>IFERROR(IF('1.2 Alternativ B'!D264&lt;70,'2.2 Skjult ventetid person B'!C74,0),0)</f>
        <v>0</v>
      </c>
      <c r="D108" s="1">
        <f>IFERROR(IF('1.2 Alternativ B'!E264&lt;70,'2.2 Skjult ventetid person B'!D74,0),0)</f>
        <v>0</v>
      </c>
      <c r="E108" s="1">
        <f>IFERROR(IF('1.2 Alternativ B'!F264&lt;70,'2.2 Skjult ventetid person B'!E74,0),0)</f>
        <v>0</v>
      </c>
      <c r="F108" s="1">
        <f>IFERROR(IF('1.2 Alternativ B'!G264&lt;70,'2.2 Skjult ventetid person B'!F74,0),0)</f>
        <v>0</v>
      </c>
      <c r="G108" s="1">
        <f>IFERROR(IF('1.2 Alternativ B'!H264&lt;70,'2.2 Skjult ventetid person B'!G74,0),0)</f>
        <v>0</v>
      </c>
      <c r="H108" s="1">
        <f>IFERROR(IF('1.2 Alternativ B'!I264&lt;70,'2.2 Skjult ventetid person B'!H74,0),0)</f>
        <v>0</v>
      </c>
      <c r="I108" s="1">
        <f>IFERROR(IF('1.2 Alternativ B'!J264&lt;70,'2.2 Skjult ventetid person B'!I74,0),0)</f>
        <v>0</v>
      </c>
      <c r="J108" s="1">
        <f>IFERROR(IF('1.2 Alternativ B'!K264&lt;70,'2.2 Skjult ventetid person B'!J74,0),0)</f>
        <v>0</v>
      </c>
      <c r="K108" s="1">
        <f>IFERROR(IF('1.2 Alternativ B'!L264&lt;70,'2.2 Skjult ventetid person B'!K74,0),0)</f>
        <v>0</v>
      </c>
      <c r="L108" s="1">
        <f>IFERROR(IF('1.2 Alternativ B'!M264&lt;70,'2.2 Skjult ventetid person B'!L74,0),0)</f>
        <v>0</v>
      </c>
      <c r="M108" s="1">
        <f>IFERROR(IF('1.2 Alternativ B'!N264&lt;70,'2.2 Skjult ventetid person B'!M74,0),0)</f>
        <v>0</v>
      </c>
      <c r="N108" s="1">
        <f>IFERROR(IF('1.2 Alternativ B'!O264&lt;70,'2.2 Skjult ventetid person B'!N74,0),0)</f>
        <v>0</v>
      </c>
      <c r="O108" s="1">
        <f>IFERROR(IF('1.2 Alternativ B'!P264&lt;70,'2.2 Skjult ventetid person B'!O74,0),0)</f>
        <v>0</v>
      </c>
      <c r="P108" s="1">
        <f>IFERROR(IF('1.2 Alternativ B'!Q264&lt;70,'2.2 Skjult ventetid person B'!P74,0),0)</f>
        <v>0</v>
      </c>
      <c r="Q108" s="1">
        <f>IFERROR(IF('1.2 Alternativ B'!R264&lt;70,'2.2 Skjult ventetid person B'!Q74,0),0)</f>
        <v>0</v>
      </c>
      <c r="R108" s="1">
        <f>IFERROR(IF('1.2 Alternativ B'!S264&lt;70,'2.2 Skjult ventetid person B'!R74,0),0)</f>
        <v>0</v>
      </c>
      <c r="S108" s="1">
        <f>IFERROR(IF('1.2 Alternativ B'!T264&lt;70,'2.2 Skjult ventetid person B'!S74,0),0)</f>
        <v>0</v>
      </c>
      <c r="T108" s="1">
        <f>IFERROR(IF('1.2 Alternativ B'!U264&lt;70,'2.2 Skjult ventetid person B'!T74,0),0)</f>
        <v>0</v>
      </c>
      <c r="U108" s="1">
        <f>IFERROR(IF('1.2 Alternativ B'!V264&lt;70,'2.2 Skjult ventetid person B'!U74,0),0)</f>
        <v>0</v>
      </c>
      <c r="V108" s="1">
        <f>IFERROR(IF('1.2 Alternativ B'!W264&lt;70,'2.2 Skjult ventetid person B'!V74,0),0)</f>
        <v>0</v>
      </c>
      <c r="W108" s="1">
        <f>IFERROR(IF('1.2 Alternativ B'!X264&lt;70,'2.2 Skjult ventetid person B'!W74,0),0)</f>
        <v>0</v>
      </c>
      <c r="X108" s="1">
        <f>IFERROR(IF('1.2 Alternativ B'!Y264&lt;70,'2.2 Skjult ventetid person B'!X74,0),0)</f>
        <v>0</v>
      </c>
      <c r="Y108" s="1">
        <f>IFERROR(IF('1.2 Alternativ B'!Z264&lt;70,'2.2 Skjult ventetid person B'!Y74,0),0)</f>
        <v>0</v>
      </c>
      <c r="Z108" s="1">
        <f>IFERROR(IF('1.2 Alternativ B'!AA264&lt;70,'2.2 Skjult ventetid person B'!Z74,0),0)</f>
        <v>0</v>
      </c>
      <c r="AA108" s="1">
        <f>IFERROR(IF('1.2 Alternativ B'!AB264&lt;70,'2.2 Skjult ventetid person B'!AA74,0),0)</f>
        <v>0</v>
      </c>
      <c r="AB108" s="1">
        <f>IFERROR(IF('1.2 Alternativ B'!AC264&lt;70,'2.2 Skjult ventetid person B'!AB74,0),0)</f>
        <v>0</v>
      </c>
      <c r="AC108" s="1">
        <f>IFERROR(IF('1.2 Alternativ B'!AD264&lt;70,'2.2 Skjult ventetid person B'!AC74,0),0)</f>
        <v>0</v>
      </c>
      <c r="AD108" s="1">
        <f>IFERROR(IF('1.2 Alternativ B'!AE264&lt;70,'2.2 Skjult ventetid person B'!AD74,0),0)</f>
        <v>0</v>
      </c>
      <c r="AE108" s="1">
        <f>IFERROR(IF('1.2 Alternativ B'!AF264&lt;70,'2.2 Skjult ventetid person B'!AE74,0),0)</f>
        <v>0</v>
      </c>
      <c r="AF108" s="1">
        <f>IFERROR(IF('1.2 Alternativ B'!AG264&lt;70,'2.2 Skjult ventetid person B'!AF74,0),0)</f>
        <v>0</v>
      </c>
    </row>
    <row r="109" spans="2:32" x14ac:dyDescent="0.2">
      <c r="B109" s="1" t="str">
        <f ca="1">IF(OFFSET('1.2 Alternativ B'!$E$19,0,ROW()-ROW($B$80))&gt;0,OFFSET('1.2 Alternativ B'!$E$19,0,ROW()-ROW($B$80)),"")</f>
        <v/>
      </c>
      <c r="C109" s="1">
        <f>IFERROR(IF('1.2 Alternativ B'!D265&lt;70,'2.2 Skjult ventetid person B'!C75,0),0)</f>
        <v>0</v>
      </c>
      <c r="D109" s="1">
        <f>IFERROR(IF('1.2 Alternativ B'!E265&lt;70,'2.2 Skjult ventetid person B'!D75,0),0)</f>
        <v>0</v>
      </c>
      <c r="E109" s="1">
        <f>IFERROR(IF('1.2 Alternativ B'!F265&lt;70,'2.2 Skjult ventetid person B'!E75,0),0)</f>
        <v>0</v>
      </c>
      <c r="F109" s="1">
        <f>IFERROR(IF('1.2 Alternativ B'!G265&lt;70,'2.2 Skjult ventetid person B'!F75,0),0)</f>
        <v>0</v>
      </c>
      <c r="G109" s="1">
        <f>IFERROR(IF('1.2 Alternativ B'!H265&lt;70,'2.2 Skjult ventetid person B'!G75,0),0)</f>
        <v>0</v>
      </c>
      <c r="H109" s="1">
        <f>IFERROR(IF('1.2 Alternativ B'!I265&lt;70,'2.2 Skjult ventetid person B'!H75,0),0)</f>
        <v>0</v>
      </c>
      <c r="I109" s="1">
        <f>IFERROR(IF('1.2 Alternativ B'!J265&lt;70,'2.2 Skjult ventetid person B'!I75,0),0)</f>
        <v>0</v>
      </c>
      <c r="J109" s="1">
        <f>IFERROR(IF('1.2 Alternativ B'!K265&lt;70,'2.2 Skjult ventetid person B'!J75,0),0)</f>
        <v>0</v>
      </c>
      <c r="K109" s="1">
        <f>IFERROR(IF('1.2 Alternativ B'!L265&lt;70,'2.2 Skjult ventetid person B'!K75,0),0)</f>
        <v>0</v>
      </c>
      <c r="L109" s="1">
        <f>IFERROR(IF('1.2 Alternativ B'!M265&lt;70,'2.2 Skjult ventetid person B'!L75,0),0)</f>
        <v>0</v>
      </c>
      <c r="M109" s="1">
        <f>IFERROR(IF('1.2 Alternativ B'!N265&lt;70,'2.2 Skjult ventetid person B'!M75,0),0)</f>
        <v>0</v>
      </c>
      <c r="N109" s="1">
        <f>IFERROR(IF('1.2 Alternativ B'!O265&lt;70,'2.2 Skjult ventetid person B'!N75,0),0)</f>
        <v>0</v>
      </c>
      <c r="O109" s="1">
        <f>IFERROR(IF('1.2 Alternativ B'!P265&lt;70,'2.2 Skjult ventetid person B'!O75,0),0)</f>
        <v>0</v>
      </c>
      <c r="P109" s="1">
        <f>IFERROR(IF('1.2 Alternativ B'!Q265&lt;70,'2.2 Skjult ventetid person B'!P75,0),0)</f>
        <v>0</v>
      </c>
      <c r="Q109" s="1">
        <f>IFERROR(IF('1.2 Alternativ B'!R265&lt;70,'2.2 Skjult ventetid person B'!Q75,0),0)</f>
        <v>0</v>
      </c>
      <c r="R109" s="1">
        <f>IFERROR(IF('1.2 Alternativ B'!S265&lt;70,'2.2 Skjult ventetid person B'!R75,0),0)</f>
        <v>0</v>
      </c>
      <c r="S109" s="1">
        <f>IFERROR(IF('1.2 Alternativ B'!T265&lt;70,'2.2 Skjult ventetid person B'!S75,0),0)</f>
        <v>0</v>
      </c>
      <c r="T109" s="1">
        <f>IFERROR(IF('1.2 Alternativ B'!U265&lt;70,'2.2 Skjult ventetid person B'!T75,0),0)</f>
        <v>0</v>
      </c>
      <c r="U109" s="1">
        <f>IFERROR(IF('1.2 Alternativ B'!V265&lt;70,'2.2 Skjult ventetid person B'!U75,0),0)</f>
        <v>0</v>
      </c>
      <c r="V109" s="1">
        <f>IFERROR(IF('1.2 Alternativ B'!W265&lt;70,'2.2 Skjult ventetid person B'!V75,0),0)</f>
        <v>0</v>
      </c>
      <c r="W109" s="1">
        <f>IFERROR(IF('1.2 Alternativ B'!X265&lt;70,'2.2 Skjult ventetid person B'!W75,0),0)</f>
        <v>0</v>
      </c>
      <c r="X109" s="1">
        <f>IFERROR(IF('1.2 Alternativ B'!Y265&lt;70,'2.2 Skjult ventetid person B'!X75,0),0)</f>
        <v>0</v>
      </c>
      <c r="Y109" s="1">
        <f>IFERROR(IF('1.2 Alternativ B'!Z265&lt;70,'2.2 Skjult ventetid person B'!Y75,0),0)</f>
        <v>0</v>
      </c>
      <c r="Z109" s="1">
        <f>IFERROR(IF('1.2 Alternativ B'!AA265&lt;70,'2.2 Skjult ventetid person B'!Z75,0),0)</f>
        <v>0</v>
      </c>
      <c r="AA109" s="1">
        <f>IFERROR(IF('1.2 Alternativ B'!AB265&lt;70,'2.2 Skjult ventetid person B'!AA75,0),0)</f>
        <v>0</v>
      </c>
      <c r="AB109" s="1">
        <f>IFERROR(IF('1.2 Alternativ B'!AC265&lt;70,'2.2 Skjult ventetid person B'!AB75,0),0)</f>
        <v>0</v>
      </c>
      <c r="AC109" s="1">
        <f>IFERROR(IF('1.2 Alternativ B'!AD265&lt;70,'2.2 Skjult ventetid person B'!AC75,0),0)</f>
        <v>0</v>
      </c>
      <c r="AD109" s="1">
        <f>IFERROR(IF('1.2 Alternativ B'!AE265&lt;70,'2.2 Skjult ventetid person B'!AD75,0),0)</f>
        <v>0</v>
      </c>
      <c r="AE109" s="1">
        <f>IFERROR(IF('1.2 Alternativ B'!AF265&lt;70,'2.2 Skjult ventetid person B'!AE75,0),0)</f>
        <v>0</v>
      </c>
      <c r="AF109" s="1">
        <f>IFERROR(IF('1.2 Alternativ B'!AG265&lt;70,'2.2 Skjult ventetid person B'!AF75,0),0)</f>
        <v>0</v>
      </c>
    </row>
    <row r="110" spans="2:32" x14ac:dyDescent="0.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2:32" x14ac:dyDescent="0.2">
      <c r="Z111"/>
      <c r="AA111"/>
      <c r="AB111"/>
      <c r="AC111"/>
      <c r="AD111"/>
      <c r="AE111"/>
      <c r="AF111"/>
    </row>
    <row r="112" spans="2:32" x14ac:dyDescent="0.2">
      <c r="B112" s="46" t="s">
        <v>466</v>
      </c>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row>
    <row r="113" spans="2:32" x14ac:dyDescent="0.2">
      <c r="B113" s="1"/>
      <c r="C113" s="1" t="str">
        <f>IF('1.2 Alternativ B'!E19&gt;0,'1.2 Alternativ B'!E19,"")</f>
        <v/>
      </c>
      <c r="D113" s="1" t="str">
        <f>IF('1.2 Alternativ B'!F19&gt;0,'1.2 Alternativ B'!F19,"")</f>
        <v/>
      </c>
      <c r="E113" s="1" t="str">
        <f>IF('1.2 Alternativ B'!G19&gt;0,'1.2 Alternativ B'!G19,"")</f>
        <v/>
      </c>
      <c r="F113" s="1" t="str">
        <f>IF('1.2 Alternativ B'!H19&gt;0,'1.2 Alternativ B'!H19,"")</f>
        <v/>
      </c>
      <c r="G113" s="1" t="str">
        <f>IF('1.2 Alternativ B'!I19&gt;0,'1.2 Alternativ B'!I19,"")</f>
        <v/>
      </c>
      <c r="H113" s="1" t="str">
        <f>IF('1.2 Alternativ B'!J19&gt;0,'1.2 Alternativ B'!J19,"")</f>
        <v/>
      </c>
      <c r="I113" s="1" t="str">
        <f>IF('1.2 Alternativ B'!K19&gt;0,'1.2 Alternativ B'!K19,"")</f>
        <v/>
      </c>
      <c r="J113" s="1" t="str">
        <f>IF('1.2 Alternativ B'!L19&gt;0,'1.2 Alternativ B'!L19,"")</f>
        <v/>
      </c>
      <c r="K113" s="1" t="str">
        <f>IF('1.2 Alternativ B'!M19&gt;0,'1.2 Alternativ B'!M19,"")</f>
        <v/>
      </c>
      <c r="L113" s="1" t="str">
        <f>IF('1.2 Alternativ B'!N19&gt;0,'1.2 Alternativ B'!N19,"")</f>
        <v/>
      </c>
      <c r="M113" s="1" t="str">
        <f>IF('1.2 Alternativ B'!O19&gt;0,'1.2 Alternativ B'!O19,"")</f>
        <v/>
      </c>
      <c r="N113" s="1" t="str">
        <f>IF('1.2 Alternativ B'!P19&gt;0,'1.2 Alternativ B'!P19,"")</f>
        <v/>
      </c>
      <c r="O113" s="1" t="str">
        <f>IF('1.2 Alternativ B'!Q19&gt;0,'1.2 Alternativ B'!Q19,"")</f>
        <v/>
      </c>
      <c r="P113" s="1" t="str">
        <f>IF('1.2 Alternativ B'!R19&gt;0,'1.2 Alternativ B'!R19,"")</f>
        <v/>
      </c>
      <c r="Q113" s="1" t="str">
        <f>IF('1.2 Alternativ B'!S19&gt;0,'1.2 Alternativ B'!S19,"")</f>
        <v/>
      </c>
      <c r="R113" s="1" t="str">
        <f>IF('1.2 Alternativ B'!T19&gt;0,'1.2 Alternativ B'!T19,"")</f>
        <v/>
      </c>
      <c r="S113" s="1" t="str">
        <f>IF('1.2 Alternativ B'!U19&gt;0,'1.2 Alternativ B'!U19,"")</f>
        <v/>
      </c>
      <c r="T113" s="1" t="str">
        <f>IF('1.2 Alternativ B'!V19&gt;0,'1.2 Alternativ B'!V19,"")</f>
        <v/>
      </c>
      <c r="U113" s="1" t="str">
        <f>IF('1.2 Alternativ B'!W19&gt;0,'1.2 Alternativ B'!W19,"")</f>
        <v/>
      </c>
      <c r="V113" s="1" t="str">
        <f>IF('1.2 Alternativ B'!X19&gt;0,'1.2 Alternativ B'!X19,"")</f>
        <v/>
      </c>
      <c r="W113" s="1" t="str">
        <f>IF('1.2 Alternativ B'!Y19&gt;0,'1.2 Alternativ B'!Y19,"")</f>
        <v/>
      </c>
      <c r="X113" s="1" t="str">
        <f>IF('1.2 Alternativ B'!Z19&gt;0,'1.2 Alternativ B'!Z19,"")</f>
        <v/>
      </c>
      <c r="Y113" s="1" t="str">
        <f>IF('1.2 Alternativ B'!AA19&gt;0,'1.2 Alternativ B'!AA19,"")</f>
        <v/>
      </c>
      <c r="Z113" s="1" t="str">
        <f>IF('1.2 Alternativ B'!AB19&gt;0,'1.2 Alternativ B'!AB19,"")</f>
        <v/>
      </c>
      <c r="AA113" s="1" t="str">
        <f>IF('1.2 Alternativ B'!AC19&gt;0,'1.2 Alternativ B'!AC19,"")</f>
        <v/>
      </c>
      <c r="AB113" s="1" t="str">
        <f>IF('1.2 Alternativ B'!AD19&gt;0,'1.2 Alternativ B'!AD19,"")</f>
        <v/>
      </c>
      <c r="AC113" s="1" t="str">
        <f>IF('1.2 Alternativ B'!AE19&gt;0,'1.2 Alternativ B'!AE19,"")</f>
        <v/>
      </c>
      <c r="AD113" s="1" t="str">
        <f>IF('1.2 Alternativ B'!AF19&gt;0,'1.2 Alternativ B'!AF19,"")</f>
        <v/>
      </c>
      <c r="AE113" s="1" t="str">
        <f>IF('1.2 Alternativ B'!AG19&gt;0,'1.2 Alternativ B'!AG19,"")</f>
        <v/>
      </c>
      <c r="AF113" s="1" t="str">
        <f>IF('1.2 Alternativ B'!AH19&gt;0,'1.2 Alternativ B'!AH19,"")</f>
        <v/>
      </c>
    </row>
    <row r="114" spans="2:32" x14ac:dyDescent="0.2">
      <c r="B114" s="1" t="str">
        <f ca="1">IF(OFFSET('1.2 Alternativ B'!$E$19,0,ROW()-ROW($B$114))&gt;0,OFFSET('1.2 Alternativ B'!$E$19,0,ROW()-ROW($B$114)),"")</f>
        <v/>
      </c>
      <c r="C114" s="1">
        <f>IFERROR(IF(AND('1.2 Alternativ B'!D236&gt;=70,'1.2 Alternativ B'!D236&lt;200),'2.2 Skjult ventetid person B'!C46,0),0)</f>
        <v>0</v>
      </c>
      <c r="D114" s="1">
        <f>IFERROR(IF(AND('1.2 Alternativ B'!E236&gt;=70,'1.2 Alternativ B'!E236&lt;200),'2.2 Skjult ventetid person B'!D46,0),0)</f>
        <v>0</v>
      </c>
      <c r="E114" s="1">
        <f>IFERROR(IF(AND('1.2 Alternativ B'!F236&gt;=70,'1.2 Alternativ B'!F236&lt;200),'2.2 Skjult ventetid person B'!E46,0),0)</f>
        <v>0</v>
      </c>
      <c r="F114" s="1">
        <f>IFERROR(IF(AND('1.2 Alternativ B'!G236&gt;=70,'1.2 Alternativ B'!G236&lt;200),'2.2 Skjult ventetid person B'!F46,0),0)</f>
        <v>0</v>
      </c>
      <c r="G114" s="1">
        <f>IFERROR(IF(AND('1.2 Alternativ B'!H236&gt;=70,'1.2 Alternativ B'!H236&lt;200),'2.2 Skjult ventetid person B'!G46,0),0)</f>
        <v>0</v>
      </c>
      <c r="H114" s="1">
        <f>IFERROR(IF(AND('1.2 Alternativ B'!I236&gt;=70,'1.2 Alternativ B'!I236&lt;200),'2.2 Skjult ventetid person B'!H46,0),0)</f>
        <v>0</v>
      </c>
      <c r="I114" s="1">
        <f>IFERROR(IF(AND('1.2 Alternativ B'!J236&gt;=70,'1.2 Alternativ B'!J236&lt;200),'2.2 Skjult ventetid person B'!I46,0),0)</f>
        <v>0</v>
      </c>
      <c r="J114" s="1">
        <f>IFERROR(IF(AND('1.2 Alternativ B'!K236&gt;=70,'1.2 Alternativ B'!K236&lt;200),'2.2 Skjult ventetid person B'!J46,0),0)</f>
        <v>0</v>
      </c>
      <c r="K114" s="1">
        <f>IFERROR(IF(AND('1.2 Alternativ B'!L236&gt;=70,'1.2 Alternativ B'!L236&lt;200),'2.2 Skjult ventetid person B'!K46,0),0)</f>
        <v>0</v>
      </c>
      <c r="L114" s="1">
        <f>IFERROR(IF(AND('1.2 Alternativ B'!M236&gt;=70,'1.2 Alternativ B'!M236&lt;200),'2.2 Skjult ventetid person B'!L46,0),0)</f>
        <v>0</v>
      </c>
      <c r="M114" s="1">
        <f>IFERROR(IF(AND('1.2 Alternativ B'!N236&gt;=70,'1.2 Alternativ B'!N236&lt;200),'2.2 Skjult ventetid person B'!M46,0),0)</f>
        <v>0</v>
      </c>
      <c r="N114" s="1">
        <f>IFERROR(IF(AND('1.2 Alternativ B'!O236&gt;=70,'1.2 Alternativ B'!O236&lt;200),'2.2 Skjult ventetid person B'!N46,0),0)</f>
        <v>0</v>
      </c>
      <c r="O114" s="1">
        <f>IFERROR(IF(AND('1.2 Alternativ B'!P236&gt;=70,'1.2 Alternativ B'!P236&lt;200),'2.2 Skjult ventetid person B'!O46,0),0)</f>
        <v>0</v>
      </c>
      <c r="P114" s="1">
        <f>IFERROR(IF(AND('1.2 Alternativ B'!Q236&gt;=70,'1.2 Alternativ B'!Q236&lt;200),'2.2 Skjult ventetid person B'!P46,0),0)</f>
        <v>0</v>
      </c>
      <c r="Q114" s="1">
        <f>IFERROR(IF(AND('1.2 Alternativ B'!R236&gt;=70,'1.2 Alternativ B'!R236&lt;200),'2.2 Skjult ventetid person B'!Q46,0),0)</f>
        <v>0</v>
      </c>
      <c r="R114" s="1">
        <f>IFERROR(IF(AND('1.2 Alternativ B'!S236&gt;=70,'1.2 Alternativ B'!S236&lt;200),'2.2 Skjult ventetid person B'!R46,0),0)</f>
        <v>0</v>
      </c>
      <c r="S114" s="1">
        <f>IFERROR(IF(AND('1.2 Alternativ B'!T236&gt;=70,'1.2 Alternativ B'!T236&lt;200),'2.2 Skjult ventetid person B'!S46,0),0)</f>
        <v>0</v>
      </c>
      <c r="T114" s="1">
        <f>IFERROR(IF(AND('1.2 Alternativ B'!U236&gt;=70,'1.2 Alternativ B'!U236&lt;200),'2.2 Skjult ventetid person B'!T46,0),0)</f>
        <v>0</v>
      </c>
      <c r="U114" s="1">
        <f>IFERROR(IF(AND('1.2 Alternativ B'!V236&gt;=70,'1.2 Alternativ B'!V236&lt;200),'2.2 Skjult ventetid person B'!U46,0),0)</f>
        <v>0</v>
      </c>
      <c r="V114" s="1">
        <f>IFERROR(IF(AND('1.2 Alternativ B'!W236&gt;=70,'1.2 Alternativ B'!W236&lt;200),'2.2 Skjult ventetid person B'!V46,0),0)</f>
        <v>0</v>
      </c>
      <c r="W114" s="1">
        <f>IFERROR(IF(AND('1.2 Alternativ B'!X236&gt;=70,'1.2 Alternativ B'!X236&lt;200),'2.2 Skjult ventetid person B'!W46,0),0)</f>
        <v>0</v>
      </c>
      <c r="X114" s="1">
        <f>IFERROR(IF(AND('1.2 Alternativ B'!Y236&gt;=70,'1.2 Alternativ B'!Y236&lt;200),'2.2 Skjult ventetid person B'!X46,0),0)</f>
        <v>0</v>
      </c>
      <c r="Y114" s="1">
        <f>IFERROR(IF(AND('1.2 Alternativ B'!Z236&gt;=70,'1.2 Alternativ B'!Z236&lt;200),'2.2 Skjult ventetid person B'!Y46,0),0)</f>
        <v>0</v>
      </c>
      <c r="Z114" s="1">
        <f>IFERROR(IF(AND('1.2 Alternativ B'!AA236&gt;=70,'1.2 Alternativ B'!AA236&lt;200),'2.2 Skjult ventetid person B'!Z46,0),0)</f>
        <v>0</v>
      </c>
      <c r="AA114" s="1">
        <f>IFERROR(IF(AND('1.2 Alternativ B'!AB236&gt;=70,'1.2 Alternativ B'!AB236&lt;200),'2.2 Skjult ventetid person B'!AA46,0),0)</f>
        <v>0</v>
      </c>
      <c r="AB114" s="1">
        <f>IFERROR(IF(AND('1.2 Alternativ B'!AC236&gt;=70,'1.2 Alternativ B'!AC236&lt;200),'2.2 Skjult ventetid person B'!AB46,0),0)</f>
        <v>0</v>
      </c>
      <c r="AC114" s="1">
        <f>IFERROR(IF(AND('1.2 Alternativ B'!AD236&gt;=70,'1.2 Alternativ B'!AD236&lt;200),'2.2 Skjult ventetid person B'!AC46,0),0)</f>
        <v>0</v>
      </c>
      <c r="AD114" s="1">
        <f>IFERROR(IF(AND('1.2 Alternativ B'!AE236&gt;=70,'1.2 Alternativ B'!AE236&lt;200),'2.2 Skjult ventetid person B'!AD46,0),0)</f>
        <v>0</v>
      </c>
      <c r="AE114" s="1">
        <f>IFERROR(IF(AND('1.2 Alternativ B'!AF236&gt;=70,'1.2 Alternativ B'!AF236&lt;200),'2.2 Skjult ventetid person B'!AE46,0),0)</f>
        <v>0</v>
      </c>
      <c r="AF114" s="1">
        <f>IFERROR(IF(AND('1.2 Alternativ B'!AG236&gt;=70,'1.2 Alternativ B'!AG236&lt;200),'2.2 Skjult ventetid person B'!AF46,0),0)</f>
        <v>0</v>
      </c>
    </row>
    <row r="115" spans="2:32" x14ac:dyDescent="0.2">
      <c r="B115" s="1" t="str">
        <f ca="1">IF(OFFSET('1.2 Alternativ B'!$E$19,0,ROW()-ROW($B$114))&gt;0,OFFSET('1.2 Alternativ B'!$E$19,0,ROW()-ROW($B$114)),"")</f>
        <v/>
      </c>
      <c r="C115" s="1">
        <f>IFERROR(IF(AND('1.2 Alternativ B'!D237&gt;=70,'1.2 Alternativ B'!D237&lt;200),'2.2 Skjult ventetid person B'!C47,0),0)</f>
        <v>0</v>
      </c>
      <c r="D115" s="1">
        <f>IFERROR(IF(AND('1.2 Alternativ B'!E237&gt;=70,'1.2 Alternativ B'!E237&lt;200),'2.2 Skjult ventetid person B'!D47,0),0)</f>
        <v>0</v>
      </c>
      <c r="E115" s="1">
        <f>IFERROR(IF(AND('1.2 Alternativ B'!F237&gt;=70,'1.2 Alternativ B'!F237&lt;200),'2.2 Skjult ventetid person B'!E47,0),0)</f>
        <v>0</v>
      </c>
      <c r="F115" s="1">
        <f>IFERROR(IF(AND('1.2 Alternativ B'!G237&gt;=70,'1.2 Alternativ B'!G237&lt;200),'2.2 Skjult ventetid person B'!F47,0),0)</f>
        <v>0</v>
      </c>
      <c r="G115" s="1">
        <f>IFERROR(IF(AND('1.2 Alternativ B'!H237&gt;=70,'1.2 Alternativ B'!H237&lt;200),'2.2 Skjult ventetid person B'!G47,0),0)</f>
        <v>0</v>
      </c>
      <c r="H115" s="1">
        <f>IFERROR(IF(AND('1.2 Alternativ B'!I237&gt;=70,'1.2 Alternativ B'!I237&lt;200),'2.2 Skjult ventetid person B'!H47,0),0)</f>
        <v>0</v>
      </c>
      <c r="I115" s="1">
        <f>IFERROR(IF(AND('1.2 Alternativ B'!J237&gt;=70,'1.2 Alternativ B'!J237&lt;200),'2.2 Skjult ventetid person B'!I47,0),0)</f>
        <v>0</v>
      </c>
      <c r="J115" s="1">
        <f>IFERROR(IF(AND('1.2 Alternativ B'!K237&gt;=70,'1.2 Alternativ B'!K237&lt;200),'2.2 Skjult ventetid person B'!J47,0),0)</f>
        <v>0</v>
      </c>
      <c r="K115" s="1">
        <f>IFERROR(IF(AND('1.2 Alternativ B'!L237&gt;=70,'1.2 Alternativ B'!L237&lt;200),'2.2 Skjult ventetid person B'!K47,0),0)</f>
        <v>0</v>
      </c>
      <c r="L115" s="1">
        <f>IFERROR(IF(AND('1.2 Alternativ B'!M237&gt;=70,'1.2 Alternativ B'!M237&lt;200),'2.2 Skjult ventetid person B'!L47,0),0)</f>
        <v>0</v>
      </c>
      <c r="M115" s="1">
        <f>IFERROR(IF(AND('1.2 Alternativ B'!N237&gt;=70,'1.2 Alternativ B'!N237&lt;200),'2.2 Skjult ventetid person B'!M47,0),0)</f>
        <v>0</v>
      </c>
      <c r="N115" s="1">
        <f>IFERROR(IF(AND('1.2 Alternativ B'!O237&gt;=70,'1.2 Alternativ B'!O237&lt;200),'2.2 Skjult ventetid person B'!N47,0),0)</f>
        <v>0</v>
      </c>
      <c r="O115" s="1">
        <f>IFERROR(IF(AND('1.2 Alternativ B'!P237&gt;=70,'1.2 Alternativ B'!P237&lt;200),'2.2 Skjult ventetid person B'!O47,0),0)</f>
        <v>0</v>
      </c>
      <c r="P115" s="1">
        <f>IFERROR(IF(AND('1.2 Alternativ B'!Q237&gt;=70,'1.2 Alternativ B'!Q237&lt;200),'2.2 Skjult ventetid person B'!P47,0),0)</f>
        <v>0</v>
      </c>
      <c r="Q115" s="1">
        <f>IFERROR(IF(AND('1.2 Alternativ B'!R237&gt;=70,'1.2 Alternativ B'!R237&lt;200),'2.2 Skjult ventetid person B'!Q47,0),0)</f>
        <v>0</v>
      </c>
      <c r="R115" s="1">
        <f>IFERROR(IF(AND('1.2 Alternativ B'!S237&gt;=70,'1.2 Alternativ B'!S237&lt;200),'2.2 Skjult ventetid person B'!R47,0),0)</f>
        <v>0</v>
      </c>
      <c r="S115" s="1">
        <f>IFERROR(IF(AND('1.2 Alternativ B'!T237&gt;=70,'1.2 Alternativ B'!T237&lt;200),'2.2 Skjult ventetid person B'!S47,0),0)</f>
        <v>0</v>
      </c>
      <c r="T115" s="1">
        <f>IFERROR(IF(AND('1.2 Alternativ B'!U237&gt;=70,'1.2 Alternativ B'!U237&lt;200),'2.2 Skjult ventetid person B'!T47,0),0)</f>
        <v>0</v>
      </c>
      <c r="U115" s="1">
        <f>IFERROR(IF(AND('1.2 Alternativ B'!V237&gt;=70,'1.2 Alternativ B'!V237&lt;200),'2.2 Skjult ventetid person B'!U47,0),0)</f>
        <v>0</v>
      </c>
      <c r="V115" s="1">
        <f>IFERROR(IF(AND('1.2 Alternativ B'!W237&gt;=70,'1.2 Alternativ B'!W237&lt;200),'2.2 Skjult ventetid person B'!V47,0),0)</f>
        <v>0</v>
      </c>
      <c r="W115" s="1">
        <f>IFERROR(IF(AND('1.2 Alternativ B'!X237&gt;=70,'1.2 Alternativ B'!X237&lt;200),'2.2 Skjult ventetid person B'!W47,0),0)</f>
        <v>0</v>
      </c>
      <c r="X115" s="1">
        <f>IFERROR(IF(AND('1.2 Alternativ B'!Y237&gt;=70,'1.2 Alternativ B'!Y237&lt;200),'2.2 Skjult ventetid person B'!X47,0),0)</f>
        <v>0</v>
      </c>
      <c r="Y115" s="1">
        <f>IFERROR(IF(AND('1.2 Alternativ B'!Z237&gt;=70,'1.2 Alternativ B'!Z237&lt;200),'2.2 Skjult ventetid person B'!Y47,0),0)</f>
        <v>0</v>
      </c>
      <c r="Z115" s="1">
        <f>IFERROR(IF(AND('1.2 Alternativ B'!AA237&gt;=70,'1.2 Alternativ B'!AA237&lt;200),'2.2 Skjult ventetid person B'!Z47,0),0)</f>
        <v>0</v>
      </c>
      <c r="AA115" s="1">
        <f>IFERROR(IF(AND('1.2 Alternativ B'!AB237&gt;=70,'1.2 Alternativ B'!AB237&lt;200),'2.2 Skjult ventetid person B'!AA47,0),0)</f>
        <v>0</v>
      </c>
      <c r="AB115" s="1">
        <f>IFERROR(IF(AND('1.2 Alternativ B'!AC237&gt;=70,'1.2 Alternativ B'!AC237&lt;200),'2.2 Skjult ventetid person B'!AB47,0),0)</f>
        <v>0</v>
      </c>
      <c r="AC115" s="1">
        <f>IFERROR(IF(AND('1.2 Alternativ B'!AD237&gt;=70,'1.2 Alternativ B'!AD237&lt;200),'2.2 Skjult ventetid person B'!AC47,0),0)</f>
        <v>0</v>
      </c>
      <c r="AD115" s="1">
        <f>IFERROR(IF(AND('1.2 Alternativ B'!AE237&gt;=70,'1.2 Alternativ B'!AE237&lt;200),'2.2 Skjult ventetid person B'!AD47,0),0)</f>
        <v>0</v>
      </c>
      <c r="AE115" s="1">
        <f>IFERROR(IF(AND('1.2 Alternativ B'!AF237&gt;=70,'1.2 Alternativ B'!AF237&lt;200),'2.2 Skjult ventetid person B'!AE47,0),0)</f>
        <v>0</v>
      </c>
      <c r="AF115" s="1">
        <f>IFERROR(IF(AND('1.2 Alternativ B'!AG237&gt;=70,'1.2 Alternativ B'!AG237&lt;200),'2.2 Skjult ventetid person B'!AF47,0),0)</f>
        <v>0</v>
      </c>
    </row>
    <row r="116" spans="2:32" x14ac:dyDescent="0.2">
      <c r="B116" s="1" t="str">
        <f ca="1">IF(OFFSET('1.2 Alternativ B'!$E$19,0,ROW()-ROW($B$114))&gt;0,OFFSET('1.2 Alternativ B'!$E$19,0,ROW()-ROW($B$114)),"")</f>
        <v/>
      </c>
      <c r="C116" s="1">
        <f>IFERROR(IF(AND('1.2 Alternativ B'!D238&gt;=70,'1.2 Alternativ B'!D238&lt;200),'2.2 Skjult ventetid person B'!C48,0),0)</f>
        <v>0</v>
      </c>
      <c r="D116" s="1">
        <f>IFERROR(IF(AND('1.2 Alternativ B'!E238&gt;=70,'1.2 Alternativ B'!E238&lt;200),'2.2 Skjult ventetid person B'!D48,0),0)</f>
        <v>0</v>
      </c>
      <c r="E116" s="1">
        <f>IFERROR(IF(AND('1.2 Alternativ B'!F238&gt;=70,'1.2 Alternativ B'!F238&lt;200),'2.2 Skjult ventetid person B'!E48,0),0)</f>
        <v>0</v>
      </c>
      <c r="F116" s="1">
        <f>IFERROR(IF(AND('1.2 Alternativ B'!G238&gt;=70,'1.2 Alternativ B'!G238&lt;200),'2.2 Skjult ventetid person B'!F48,0),0)</f>
        <v>0</v>
      </c>
      <c r="G116" s="1">
        <f>IFERROR(IF(AND('1.2 Alternativ B'!H238&gt;=70,'1.2 Alternativ B'!H238&lt;200),'2.2 Skjult ventetid person B'!G48,0),0)</f>
        <v>0</v>
      </c>
      <c r="H116" s="1">
        <f>IFERROR(IF(AND('1.2 Alternativ B'!I238&gt;=70,'1.2 Alternativ B'!I238&lt;200),'2.2 Skjult ventetid person B'!H48,0),0)</f>
        <v>0</v>
      </c>
      <c r="I116" s="1">
        <f>IFERROR(IF(AND('1.2 Alternativ B'!J238&gt;=70,'1.2 Alternativ B'!J238&lt;200),'2.2 Skjult ventetid person B'!I48,0),0)</f>
        <v>0</v>
      </c>
      <c r="J116" s="1">
        <f>IFERROR(IF(AND('1.2 Alternativ B'!K238&gt;=70,'1.2 Alternativ B'!K238&lt;200),'2.2 Skjult ventetid person B'!J48,0),0)</f>
        <v>0</v>
      </c>
      <c r="K116" s="1">
        <f>IFERROR(IF(AND('1.2 Alternativ B'!L238&gt;=70,'1.2 Alternativ B'!L238&lt;200),'2.2 Skjult ventetid person B'!K48,0),0)</f>
        <v>0</v>
      </c>
      <c r="L116" s="1">
        <f>IFERROR(IF(AND('1.2 Alternativ B'!M238&gt;=70,'1.2 Alternativ B'!M238&lt;200),'2.2 Skjult ventetid person B'!L48,0),0)</f>
        <v>0</v>
      </c>
      <c r="M116" s="1">
        <f>IFERROR(IF(AND('1.2 Alternativ B'!N238&gt;=70,'1.2 Alternativ B'!N238&lt;200),'2.2 Skjult ventetid person B'!M48,0),0)</f>
        <v>0</v>
      </c>
      <c r="N116" s="1">
        <f>IFERROR(IF(AND('1.2 Alternativ B'!O238&gt;=70,'1.2 Alternativ B'!O238&lt;200),'2.2 Skjult ventetid person B'!N48,0),0)</f>
        <v>0</v>
      </c>
      <c r="O116" s="1">
        <f>IFERROR(IF(AND('1.2 Alternativ B'!P238&gt;=70,'1.2 Alternativ B'!P238&lt;200),'2.2 Skjult ventetid person B'!O48,0),0)</f>
        <v>0</v>
      </c>
      <c r="P116" s="1">
        <f>IFERROR(IF(AND('1.2 Alternativ B'!Q238&gt;=70,'1.2 Alternativ B'!Q238&lt;200),'2.2 Skjult ventetid person B'!P48,0),0)</f>
        <v>0</v>
      </c>
      <c r="Q116" s="1">
        <f>IFERROR(IF(AND('1.2 Alternativ B'!R238&gt;=70,'1.2 Alternativ B'!R238&lt;200),'2.2 Skjult ventetid person B'!Q48,0),0)</f>
        <v>0</v>
      </c>
      <c r="R116" s="1">
        <f>IFERROR(IF(AND('1.2 Alternativ B'!S238&gt;=70,'1.2 Alternativ B'!S238&lt;200),'2.2 Skjult ventetid person B'!R48,0),0)</f>
        <v>0</v>
      </c>
      <c r="S116" s="1">
        <f>IFERROR(IF(AND('1.2 Alternativ B'!T238&gt;=70,'1.2 Alternativ B'!T238&lt;200),'2.2 Skjult ventetid person B'!S48,0),0)</f>
        <v>0</v>
      </c>
      <c r="T116" s="1">
        <f>IFERROR(IF(AND('1.2 Alternativ B'!U238&gt;=70,'1.2 Alternativ B'!U238&lt;200),'2.2 Skjult ventetid person B'!T48,0),0)</f>
        <v>0</v>
      </c>
      <c r="U116" s="1">
        <f>IFERROR(IF(AND('1.2 Alternativ B'!V238&gt;=70,'1.2 Alternativ B'!V238&lt;200),'2.2 Skjult ventetid person B'!U48,0),0)</f>
        <v>0</v>
      </c>
      <c r="V116" s="1">
        <f>IFERROR(IF(AND('1.2 Alternativ B'!W238&gt;=70,'1.2 Alternativ B'!W238&lt;200),'2.2 Skjult ventetid person B'!V48,0),0)</f>
        <v>0</v>
      </c>
      <c r="W116" s="1">
        <f>IFERROR(IF(AND('1.2 Alternativ B'!X238&gt;=70,'1.2 Alternativ B'!X238&lt;200),'2.2 Skjult ventetid person B'!W48,0),0)</f>
        <v>0</v>
      </c>
      <c r="X116" s="1">
        <f>IFERROR(IF(AND('1.2 Alternativ B'!Y238&gt;=70,'1.2 Alternativ B'!Y238&lt;200),'2.2 Skjult ventetid person B'!X48,0),0)</f>
        <v>0</v>
      </c>
      <c r="Y116" s="1">
        <f>IFERROR(IF(AND('1.2 Alternativ B'!Z238&gt;=70,'1.2 Alternativ B'!Z238&lt;200),'2.2 Skjult ventetid person B'!Y48,0),0)</f>
        <v>0</v>
      </c>
      <c r="Z116" s="1">
        <f>IFERROR(IF(AND('1.2 Alternativ B'!AA238&gt;=70,'1.2 Alternativ B'!AA238&lt;200),'2.2 Skjult ventetid person B'!Z48,0),0)</f>
        <v>0</v>
      </c>
      <c r="AA116" s="1">
        <f>IFERROR(IF(AND('1.2 Alternativ B'!AB238&gt;=70,'1.2 Alternativ B'!AB238&lt;200),'2.2 Skjult ventetid person B'!AA48,0),0)</f>
        <v>0</v>
      </c>
      <c r="AB116" s="1">
        <f>IFERROR(IF(AND('1.2 Alternativ B'!AC238&gt;=70,'1.2 Alternativ B'!AC238&lt;200),'2.2 Skjult ventetid person B'!AB48,0),0)</f>
        <v>0</v>
      </c>
      <c r="AC116" s="1">
        <f>IFERROR(IF(AND('1.2 Alternativ B'!AD238&gt;=70,'1.2 Alternativ B'!AD238&lt;200),'2.2 Skjult ventetid person B'!AC48,0),0)</f>
        <v>0</v>
      </c>
      <c r="AD116" s="1">
        <f>IFERROR(IF(AND('1.2 Alternativ B'!AE238&gt;=70,'1.2 Alternativ B'!AE238&lt;200),'2.2 Skjult ventetid person B'!AD48,0),0)</f>
        <v>0</v>
      </c>
      <c r="AE116" s="1">
        <f>IFERROR(IF(AND('1.2 Alternativ B'!AF238&gt;=70,'1.2 Alternativ B'!AF238&lt;200),'2.2 Skjult ventetid person B'!AE48,0),0)</f>
        <v>0</v>
      </c>
      <c r="AF116" s="1">
        <f>IFERROR(IF(AND('1.2 Alternativ B'!AG238&gt;=70,'1.2 Alternativ B'!AG238&lt;200),'2.2 Skjult ventetid person B'!AF48,0),0)</f>
        <v>0</v>
      </c>
    </row>
    <row r="117" spans="2:32" x14ac:dyDescent="0.2">
      <c r="B117" s="1" t="str">
        <f ca="1">IF(OFFSET('1.2 Alternativ B'!$E$19,0,ROW()-ROW($B$114))&gt;0,OFFSET('1.2 Alternativ B'!$E$19,0,ROW()-ROW($B$114)),"")</f>
        <v/>
      </c>
      <c r="C117" s="1">
        <f>IFERROR(IF(AND('1.2 Alternativ B'!D239&gt;=70,'1.2 Alternativ B'!D239&lt;200),'2.2 Skjult ventetid person B'!C49,0),0)</f>
        <v>0</v>
      </c>
      <c r="D117" s="1">
        <f>IFERROR(IF(AND('1.2 Alternativ B'!E239&gt;=70,'1.2 Alternativ B'!E239&lt;200),'2.2 Skjult ventetid person B'!D49,0),0)</f>
        <v>0</v>
      </c>
      <c r="E117" s="1">
        <f>IFERROR(IF(AND('1.2 Alternativ B'!F239&gt;=70,'1.2 Alternativ B'!F239&lt;200),'2.2 Skjult ventetid person B'!E49,0),0)</f>
        <v>0</v>
      </c>
      <c r="F117" s="1">
        <f>IFERROR(IF(AND('1.2 Alternativ B'!G239&gt;=70,'1.2 Alternativ B'!G239&lt;200),'2.2 Skjult ventetid person B'!F49,0),0)</f>
        <v>0</v>
      </c>
      <c r="G117" s="1">
        <f>IFERROR(IF(AND('1.2 Alternativ B'!H239&gt;=70,'1.2 Alternativ B'!H239&lt;200),'2.2 Skjult ventetid person B'!G49,0),0)</f>
        <v>0</v>
      </c>
      <c r="H117" s="1">
        <f>IFERROR(IF(AND('1.2 Alternativ B'!I239&gt;=70,'1.2 Alternativ B'!I239&lt;200),'2.2 Skjult ventetid person B'!H49,0),0)</f>
        <v>0</v>
      </c>
      <c r="I117" s="1">
        <f>IFERROR(IF(AND('1.2 Alternativ B'!J239&gt;=70,'1.2 Alternativ B'!J239&lt;200),'2.2 Skjult ventetid person B'!I49,0),0)</f>
        <v>0</v>
      </c>
      <c r="J117" s="1">
        <f>IFERROR(IF(AND('1.2 Alternativ B'!K239&gt;=70,'1.2 Alternativ B'!K239&lt;200),'2.2 Skjult ventetid person B'!J49,0),0)</f>
        <v>0</v>
      </c>
      <c r="K117" s="1">
        <f>IFERROR(IF(AND('1.2 Alternativ B'!L239&gt;=70,'1.2 Alternativ B'!L239&lt;200),'2.2 Skjult ventetid person B'!K49,0),0)</f>
        <v>0</v>
      </c>
      <c r="L117" s="1">
        <f>IFERROR(IF(AND('1.2 Alternativ B'!M239&gt;=70,'1.2 Alternativ B'!M239&lt;200),'2.2 Skjult ventetid person B'!L49,0),0)</f>
        <v>0</v>
      </c>
      <c r="M117" s="1">
        <f>IFERROR(IF(AND('1.2 Alternativ B'!N239&gt;=70,'1.2 Alternativ B'!N239&lt;200),'2.2 Skjult ventetid person B'!M49,0),0)</f>
        <v>0</v>
      </c>
      <c r="N117" s="1">
        <f>IFERROR(IF(AND('1.2 Alternativ B'!O239&gt;=70,'1.2 Alternativ B'!O239&lt;200),'2.2 Skjult ventetid person B'!N49,0),0)</f>
        <v>0</v>
      </c>
      <c r="O117" s="1">
        <f>IFERROR(IF(AND('1.2 Alternativ B'!P239&gt;=70,'1.2 Alternativ B'!P239&lt;200),'2.2 Skjult ventetid person B'!O49,0),0)</f>
        <v>0</v>
      </c>
      <c r="P117" s="1">
        <f>IFERROR(IF(AND('1.2 Alternativ B'!Q239&gt;=70,'1.2 Alternativ B'!Q239&lt;200),'2.2 Skjult ventetid person B'!P49,0),0)</f>
        <v>0</v>
      </c>
      <c r="Q117" s="1">
        <f>IFERROR(IF(AND('1.2 Alternativ B'!R239&gt;=70,'1.2 Alternativ B'!R239&lt;200),'2.2 Skjult ventetid person B'!Q49,0),0)</f>
        <v>0</v>
      </c>
      <c r="R117" s="1">
        <f>IFERROR(IF(AND('1.2 Alternativ B'!S239&gt;=70,'1.2 Alternativ B'!S239&lt;200),'2.2 Skjult ventetid person B'!R49,0),0)</f>
        <v>0</v>
      </c>
      <c r="S117" s="1">
        <f>IFERROR(IF(AND('1.2 Alternativ B'!T239&gt;=70,'1.2 Alternativ B'!T239&lt;200),'2.2 Skjult ventetid person B'!S49,0),0)</f>
        <v>0</v>
      </c>
      <c r="T117" s="1">
        <f>IFERROR(IF(AND('1.2 Alternativ B'!U239&gt;=70,'1.2 Alternativ B'!U239&lt;200),'2.2 Skjult ventetid person B'!T49,0),0)</f>
        <v>0</v>
      </c>
      <c r="U117" s="1">
        <f>IFERROR(IF(AND('1.2 Alternativ B'!V239&gt;=70,'1.2 Alternativ B'!V239&lt;200),'2.2 Skjult ventetid person B'!U49,0),0)</f>
        <v>0</v>
      </c>
      <c r="V117" s="1">
        <f>IFERROR(IF(AND('1.2 Alternativ B'!W239&gt;=70,'1.2 Alternativ B'!W239&lt;200),'2.2 Skjult ventetid person B'!V49,0),0)</f>
        <v>0</v>
      </c>
      <c r="W117" s="1">
        <f>IFERROR(IF(AND('1.2 Alternativ B'!X239&gt;=70,'1.2 Alternativ B'!X239&lt;200),'2.2 Skjult ventetid person B'!W49,0),0)</f>
        <v>0</v>
      </c>
      <c r="X117" s="1">
        <f>IFERROR(IF(AND('1.2 Alternativ B'!Y239&gt;=70,'1.2 Alternativ B'!Y239&lt;200),'2.2 Skjult ventetid person B'!X49,0),0)</f>
        <v>0</v>
      </c>
      <c r="Y117" s="1">
        <f>IFERROR(IF(AND('1.2 Alternativ B'!Z239&gt;=70,'1.2 Alternativ B'!Z239&lt;200),'2.2 Skjult ventetid person B'!Y49,0),0)</f>
        <v>0</v>
      </c>
      <c r="Z117" s="1">
        <f>IFERROR(IF(AND('1.2 Alternativ B'!AA239&gt;=70,'1.2 Alternativ B'!AA239&lt;200),'2.2 Skjult ventetid person B'!Z49,0),0)</f>
        <v>0</v>
      </c>
      <c r="AA117" s="1">
        <f>IFERROR(IF(AND('1.2 Alternativ B'!AB239&gt;=70,'1.2 Alternativ B'!AB239&lt;200),'2.2 Skjult ventetid person B'!AA49,0),0)</f>
        <v>0</v>
      </c>
      <c r="AB117" s="1">
        <f>IFERROR(IF(AND('1.2 Alternativ B'!AC239&gt;=70,'1.2 Alternativ B'!AC239&lt;200),'2.2 Skjult ventetid person B'!AB49,0),0)</f>
        <v>0</v>
      </c>
      <c r="AC117" s="1">
        <f>IFERROR(IF(AND('1.2 Alternativ B'!AD239&gt;=70,'1.2 Alternativ B'!AD239&lt;200),'2.2 Skjult ventetid person B'!AC49,0),0)</f>
        <v>0</v>
      </c>
      <c r="AD117" s="1">
        <f>IFERROR(IF(AND('1.2 Alternativ B'!AE239&gt;=70,'1.2 Alternativ B'!AE239&lt;200),'2.2 Skjult ventetid person B'!AD49,0),0)</f>
        <v>0</v>
      </c>
      <c r="AE117" s="1">
        <f>IFERROR(IF(AND('1.2 Alternativ B'!AF239&gt;=70,'1.2 Alternativ B'!AF239&lt;200),'2.2 Skjult ventetid person B'!AE49,0),0)</f>
        <v>0</v>
      </c>
      <c r="AF117" s="1">
        <f>IFERROR(IF(AND('1.2 Alternativ B'!AG239&gt;=70,'1.2 Alternativ B'!AG239&lt;200),'2.2 Skjult ventetid person B'!AF49,0),0)</f>
        <v>0</v>
      </c>
    </row>
    <row r="118" spans="2:32" x14ac:dyDescent="0.2">
      <c r="B118" s="1" t="str">
        <f ca="1">IF(OFFSET('1.2 Alternativ B'!$E$19,0,ROW()-ROW($B$114))&gt;0,OFFSET('1.2 Alternativ B'!$E$19,0,ROW()-ROW($B$114)),"")</f>
        <v/>
      </c>
      <c r="C118" s="1">
        <f>IFERROR(IF(AND('1.2 Alternativ B'!D240&gt;=70,'1.2 Alternativ B'!D240&lt;200),'2.2 Skjult ventetid person B'!C50,0),0)</f>
        <v>0</v>
      </c>
      <c r="D118" s="1">
        <f>IFERROR(IF(AND('1.2 Alternativ B'!E240&gt;=70,'1.2 Alternativ B'!E240&lt;200),'2.2 Skjult ventetid person B'!D50,0),0)</f>
        <v>0</v>
      </c>
      <c r="E118" s="1">
        <f>IFERROR(IF(AND('1.2 Alternativ B'!F240&gt;=70,'1.2 Alternativ B'!F240&lt;200),'2.2 Skjult ventetid person B'!E50,0),0)</f>
        <v>0</v>
      </c>
      <c r="F118" s="1">
        <f>IFERROR(IF(AND('1.2 Alternativ B'!G240&gt;=70,'1.2 Alternativ B'!G240&lt;200),'2.2 Skjult ventetid person B'!F50,0),0)</f>
        <v>0</v>
      </c>
      <c r="G118" s="1">
        <f>IFERROR(IF(AND('1.2 Alternativ B'!H240&gt;=70,'1.2 Alternativ B'!H240&lt;200),'2.2 Skjult ventetid person B'!G50,0),0)</f>
        <v>0</v>
      </c>
      <c r="H118" s="1">
        <f>IFERROR(IF(AND('1.2 Alternativ B'!I240&gt;=70,'1.2 Alternativ B'!I240&lt;200),'2.2 Skjult ventetid person B'!H50,0),0)</f>
        <v>0</v>
      </c>
      <c r="I118" s="1">
        <f>IFERROR(IF(AND('1.2 Alternativ B'!J240&gt;=70,'1.2 Alternativ B'!J240&lt;200),'2.2 Skjult ventetid person B'!I50,0),0)</f>
        <v>0</v>
      </c>
      <c r="J118" s="1">
        <f>IFERROR(IF(AND('1.2 Alternativ B'!K240&gt;=70,'1.2 Alternativ B'!K240&lt;200),'2.2 Skjult ventetid person B'!J50,0),0)</f>
        <v>0</v>
      </c>
      <c r="K118" s="1">
        <f>IFERROR(IF(AND('1.2 Alternativ B'!L240&gt;=70,'1.2 Alternativ B'!L240&lt;200),'2.2 Skjult ventetid person B'!K50,0),0)</f>
        <v>0</v>
      </c>
      <c r="L118" s="1">
        <f>IFERROR(IF(AND('1.2 Alternativ B'!M240&gt;=70,'1.2 Alternativ B'!M240&lt;200),'2.2 Skjult ventetid person B'!L50,0),0)</f>
        <v>0</v>
      </c>
      <c r="M118" s="1">
        <f>IFERROR(IF(AND('1.2 Alternativ B'!N240&gt;=70,'1.2 Alternativ B'!N240&lt;200),'2.2 Skjult ventetid person B'!M50,0),0)</f>
        <v>0</v>
      </c>
      <c r="N118" s="1">
        <f>IFERROR(IF(AND('1.2 Alternativ B'!O240&gt;=70,'1.2 Alternativ B'!O240&lt;200),'2.2 Skjult ventetid person B'!N50,0),0)</f>
        <v>0</v>
      </c>
      <c r="O118" s="1">
        <f>IFERROR(IF(AND('1.2 Alternativ B'!P240&gt;=70,'1.2 Alternativ B'!P240&lt;200),'2.2 Skjult ventetid person B'!O50,0),0)</f>
        <v>0</v>
      </c>
      <c r="P118" s="1">
        <f>IFERROR(IF(AND('1.2 Alternativ B'!Q240&gt;=70,'1.2 Alternativ B'!Q240&lt;200),'2.2 Skjult ventetid person B'!P50,0),0)</f>
        <v>0</v>
      </c>
      <c r="Q118" s="1">
        <f>IFERROR(IF(AND('1.2 Alternativ B'!R240&gt;=70,'1.2 Alternativ B'!R240&lt;200),'2.2 Skjult ventetid person B'!Q50,0),0)</f>
        <v>0</v>
      </c>
      <c r="R118" s="1">
        <f>IFERROR(IF(AND('1.2 Alternativ B'!S240&gt;=70,'1.2 Alternativ B'!S240&lt;200),'2.2 Skjult ventetid person B'!R50,0),0)</f>
        <v>0</v>
      </c>
      <c r="S118" s="1">
        <f>IFERROR(IF(AND('1.2 Alternativ B'!T240&gt;=70,'1.2 Alternativ B'!T240&lt;200),'2.2 Skjult ventetid person B'!S50,0),0)</f>
        <v>0</v>
      </c>
      <c r="T118" s="1">
        <f>IFERROR(IF(AND('1.2 Alternativ B'!U240&gt;=70,'1.2 Alternativ B'!U240&lt;200),'2.2 Skjult ventetid person B'!T50,0),0)</f>
        <v>0</v>
      </c>
      <c r="U118" s="1">
        <f>IFERROR(IF(AND('1.2 Alternativ B'!V240&gt;=70,'1.2 Alternativ B'!V240&lt;200),'2.2 Skjult ventetid person B'!U50,0),0)</f>
        <v>0</v>
      </c>
      <c r="V118" s="1">
        <f>IFERROR(IF(AND('1.2 Alternativ B'!W240&gt;=70,'1.2 Alternativ B'!W240&lt;200),'2.2 Skjult ventetid person B'!V50,0),0)</f>
        <v>0</v>
      </c>
      <c r="W118" s="1">
        <f>IFERROR(IF(AND('1.2 Alternativ B'!X240&gt;=70,'1.2 Alternativ B'!X240&lt;200),'2.2 Skjult ventetid person B'!W50,0),0)</f>
        <v>0</v>
      </c>
      <c r="X118" s="1">
        <f>IFERROR(IF(AND('1.2 Alternativ B'!Y240&gt;=70,'1.2 Alternativ B'!Y240&lt;200),'2.2 Skjult ventetid person B'!X50,0),0)</f>
        <v>0</v>
      </c>
      <c r="Y118" s="1">
        <f>IFERROR(IF(AND('1.2 Alternativ B'!Z240&gt;=70,'1.2 Alternativ B'!Z240&lt;200),'2.2 Skjult ventetid person B'!Y50,0),0)</f>
        <v>0</v>
      </c>
      <c r="Z118" s="1">
        <f>IFERROR(IF(AND('1.2 Alternativ B'!AA240&gt;=70,'1.2 Alternativ B'!AA240&lt;200),'2.2 Skjult ventetid person B'!Z50,0),0)</f>
        <v>0</v>
      </c>
      <c r="AA118" s="1">
        <f>IFERROR(IF(AND('1.2 Alternativ B'!AB240&gt;=70,'1.2 Alternativ B'!AB240&lt;200),'2.2 Skjult ventetid person B'!AA50,0),0)</f>
        <v>0</v>
      </c>
      <c r="AB118" s="1">
        <f>IFERROR(IF(AND('1.2 Alternativ B'!AC240&gt;=70,'1.2 Alternativ B'!AC240&lt;200),'2.2 Skjult ventetid person B'!AB50,0),0)</f>
        <v>0</v>
      </c>
      <c r="AC118" s="1">
        <f>IFERROR(IF(AND('1.2 Alternativ B'!AD240&gt;=70,'1.2 Alternativ B'!AD240&lt;200),'2.2 Skjult ventetid person B'!AC50,0),0)</f>
        <v>0</v>
      </c>
      <c r="AD118" s="1">
        <f>IFERROR(IF(AND('1.2 Alternativ B'!AE240&gt;=70,'1.2 Alternativ B'!AE240&lt;200),'2.2 Skjult ventetid person B'!AD50,0),0)</f>
        <v>0</v>
      </c>
      <c r="AE118" s="1">
        <f>IFERROR(IF(AND('1.2 Alternativ B'!AF240&gt;=70,'1.2 Alternativ B'!AF240&lt;200),'2.2 Skjult ventetid person B'!AE50,0),0)</f>
        <v>0</v>
      </c>
      <c r="AF118" s="1">
        <f>IFERROR(IF(AND('1.2 Alternativ B'!AG240&gt;=70,'1.2 Alternativ B'!AG240&lt;200),'2.2 Skjult ventetid person B'!AF50,0),0)</f>
        <v>0</v>
      </c>
    </row>
    <row r="119" spans="2:32" x14ac:dyDescent="0.2">
      <c r="B119" s="1" t="str">
        <f ca="1">IF(OFFSET('1.2 Alternativ B'!$E$19,0,ROW()-ROW($B$114))&gt;0,OFFSET('1.2 Alternativ B'!$E$19,0,ROW()-ROW($B$114)),"")</f>
        <v/>
      </c>
      <c r="C119" s="1">
        <f>IFERROR(IF(AND('1.2 Alternativ B'!D241&gt;=70,'1.2 Alternativ B'!D241&lt;200),'2.2 Skjult ventetid person B'!C51,0),0)</f>
        <v>0</v>
      </c>
      <c r="D119" s="1">
        <f>IFERROR(IF(AND('1.2 Alternativ B'!E241&gt;=70,'1.2 Alternativ B'!E241&lt;200),'2.2 Skjult ventetid person B'!D51,0),0)</f>
        <v>0</v>
      </c>
      <c r="E119" s="1">
        <f>IFERROR(IF(AND('1.2 Alternativ B'!F241&gt;=70,'1.2 Alternativ B'!F241&lt;200),'2.2 Skjult ventetid person B'!E51,0),0)</f>
        <v>0</v>
      </c>
      <c r="F119" s="1">
        <f>IFERROR(IF(AND('1.2 Alternativ B'!G241&gt;=70,'1.2 Alternativ B'!G241&lt;200),'2.2 Skjult ventetid person B'!F51,0),0)</f>
        <v>0</v>
      </c>
      <c r="G119" s="1">
        <f>IFERROR(IF(AND('1.2 Alternativ B'!H241&gt;=70,'1.2 Alternativ B'!H241&lt;200),'2.2 Skjult ventetid person B'!G51,0),0)</f>
        <v>0</v>
      </c>
      <c r="H119" s="1">
        <f>IFERROR(IF(AND('1.2 Alternativ B'!I241&gt;=70,'1.2 Alternativ B'!I241&lt;200),'2.2 Skjult ventetid person B'!H51,0),0)</f>
        <v>0</v>
      </c>
      <c r="I119" s="1">
        <f>IFERROR(IF(AND('1.2 Alternativ B'!J241&gt;=70,'1.2 Alternativ B'!J241&lt;200),'2.2 Skjult ventetid person B'!I51,0),0)</f>
        <v>0</v>
      </c>
      <c r="J119" s="1">
        <f>IFERROR(IF(AND('1.2 Alternativ B'!K241&gt;=70,'1.2 Alternativ B'!K241&lt;200),'2.2 Skjult ventetid person B'!J51,0),0)</f>
        <v>0</v>
      </c>
      <c r="K119" s="1">
        <f>IFERROR(IF(AND('1.2 Alternativ B'!L241&gt;=70,'1.2 Alternativ B'!L241&lt;200),'2.2 Skjult ventetid person B'!K51,0),0)</f>
        <v>0</v>
      </c>
      <c r="L119" s="1">
        <f>IFERROR(IF(AND('1.2 Alternativ B'!M241&gt;=70,'1.2 Alternativ B'!M241&lt;200),'2.2 Skjult ventetid person B'!L51,0),0)</f>
        <v>0</v>
      </c>
      <c r="M119" s="1">
        <f>IFERROR(IF(AND('1.2 Alternativ B'!N241&gt;=70,'1.2 Alternativ B'!N241&lt;200),'2.2 Skjult ventetid person B'!M51,0),0)</f>
        <v>0</v>
      </c>
      <c r="N119" s="1">
        <f>IFERROR(IF(AND('1.2 Alternativ B'!O241&gt;=70,'1.2 Alternativ B'!O241&lt;200),'2.2 Skjult ventetid person B'!N51,0),0)</f>
        <v>0</v>
      </c>
      <c r="O119" s="1">
        <f>IFERROR(IF(AND('1.2 Alternativ B'!P241&gt;=70,'1.2 Alternativ B'!P241&lt;200),'2.2 Skjult ventetid person B'!O51,0),0)</f>
        <v>0</v>
      </c>
      <c r="P119" s="1">
        <f>IFERROR(IF(AND('1.2 Alternativ B'!Q241&gt;=70,'1.2 Alternativ B'!Q241&lt;200),'2.2 Skjult ventetid person B'!P51,0),0)</f>
        <v>0</v>
      </c>
      <c r="Q119" s="1">
        <f>IFERROR(IF(AND('1.2 Alternativ B'!R241&gt;=70,'1.2 Alternativ B'!R241&lt;200),'2.2 Skjult ventetid person B'!Q51,0),0)</f>
        <v>0</v>
      </c>
      <c r="R119" s="1">
        <f>IFERROR(IF(AND('1.2 Alternativ B'!S241&gt;=70,'1.2 Alternativ B'!S241&lt;200),'2.2 Skjult ventetid person B'!R51,0),0)</f>
        <v>0</v>
      </c>
      <c r="S119" s="1">
        <f>IFERROR(IF(AND('1.2 Alternativ B'!T241&gt;=70,'1.2 Alternativ B'!T241&lt;200),'2.2 Skjult ventetid person B'!S51,0),0)</f>
        <v>0</v>
      </c>
      <c r="T119" s="1">
        <f>IFERROR(IF(AND('1.2 Alternativ B'!U241&gt;=70,'1.2 Alternativ B'!U241&lt;200),'2.2 Skjult ventetid person B'!T51,0),0)</f>
        <v>0</v>
      </c>
      <c r="U119" s="1">
        <f>IFERROR(IF(AND('1.2 Alternativ B'!V241&gt;=70,'1.2 Alternativ B'!V241&lt;200),'2.2 Skjult ventetid person B'!U51,0),0)</f>
        <v>0</v>
      </c>
      <c r="V119" s="1">
        <f>IFERROR(IF(AND('1.2 Alternativ B'!W241&gt;=70,'1.2 Alternativ B'!W241&lt;200),'2.2 Skjult ventetid person B'!V51,0),0)</f>
        <v>0</v>
      </c>
      <c r="W119" s="1">
        <f>IFERROR(IF(AND('1.2 Alternativ B'!X241&gt;=70,'1.2 Alternativ B'!X241&lt;200),'2.2 Skjult ventetid person B'!W51,0),0)</f>
        <v>0</v>
      </c>
      <c r="X119" s="1">
        <f>IFERROR(IF(AND('1.2 Alternativ B'!Y241&gt;=70,'1.2 Alternativ B'!Y241&lt;200),'2.2 Skjult ventetid person B'!X51,0),0)</f>
        <v>0</v>
      </c>
      <c r="Y119" s="1">
        <f>IFERROR(IF(AND('1.2 Alternativ B'!Z241&gt;=70,'1.2 Alternativ B'!Z241&lt;200),'2.2 Skjult ventetid person B'!Y51,0),0)</f>
        <v>0</v>
      </c>
      <c r="Z119" s="1">
        <f>IFERROR(IF(AND('1.2 Alternativ B'!AA241&gt;=70,'1.2 Alternativ B'!AA241&lt;200),'2.2 Skjult ventetid person B'!Z51,0),0)</f>
        <v>0</v>
      </c>
      <c r="AA119" s="1">
        <f>IFERROR(IF(AND('1.2 Alternativ B'!AB241&gt;=70,'1.2 Alternativ B'!AB241&lt;200),'2.2 Skjult ventetid person B'!AA51,0),0)</f>
        <v>0</v>
      </c>
      <c r="AB119" s="1">
        <f>IFERROR(IF(AND('1.2 Alternativ B'!AC241&gt;=70,'1.2 Alternativ B'!AC241&lt;200),'2.2 Skjult ventetid person B'!AB51,0),0)</f>
        <v>0</v>
      </c>
      <c r="AC119" s="1">
        <f>IFERROR(IF(AND('1.2 Alternativ B'!AD241&gt;=70,'1.2 Alternativ B'!AD241&lt;200),'2.2 Skjult ventetid person B'!AC51,0),0)</f>
        <v>0</v>
      </c>
      <c r="AD119" s="1">
        <f>IFERROR(IF(AND('1.2 Alternativ B'!AE241&gt;=70,'1.2 Alternativ B'!AE241&lt;200),'2.2 Skjult ventetid person B'!AD51,0),0)</f>
        <v>0</v>
      </c>
      <c r="AE119" s="1">
        <f>IFERROR(IF(AND('1.2 Alternativ B'!AF241&gt;=70,'1.2 Alternativ B'!AF241&lt;200),'2.2 Skjult ventetid person B'!AE51,0),0)</f>
        <v>0</v>
      </c>
      <c r="AF119" s="1">
        <f>IFERROR(IF(AND('1.2 Alternativ B'!AG241&gt;=70,'1.2 Alternativ B'!AG241&lt;200),'2.2 Skjult ventetid person B'!AF51,0),0)</f>
        <v>0</v>
      </c>
    </row>
    <row r="120" spans="2:32" x14ac:dyDescent="0.2">
      <c r="B120" s="1" t="str">
        <f ca="1">IF(OFFSET('1.2 Alternativ B'!$E$19,0,ROW()-ROW($B$114))&gt;0,OFFSET('1.2 Alternativ B'!$E$19,0,ROW()-ROW($B$114)),"")</f>
        <v/>
      </c>
      <c r="C120" s="1">
        <f>IFERROR(IF(AND('1.2 Alternativ B'!D242&gt;=70,'1.2 Alternativ B'!D242&lt;200),'2.2 Skjult ventetid person B'!C52,0),0)</f>
        <v>0</v>
      </c>
      <c r="D120" s="1">
        <f>IFERROR(IF(AND('1.2 Alternativ B'!E242&gt;=70,'1.2 Alternativ B'!E242&lt;200),'2.2 Skjult ventetid person B'!D52,0),0)</f>
        <v>0</v>
      </c>
      <c r="E120" s="1">
        <f>IFERROR(IF(AND('1.2 Alternativ B'!F242&gt;=70,'1.2 Alternativ B'!F242&lt;200),'2.2 Skjult ventetid person B'!E52,0),0)</f>
        <v>0</v>
      </c>
      <c r="F120" s="1">
        <f>IFERROR(IF(AND('1.2 Alternativ B'!G242&gt;=70,'1.2 Alternativ B'!G242&lt;200),'2.2 Skjult ventetid person B'!F52,0),0)</f>
        <v>0</v>
      </c>
      <c r="G120" s="1">
        <f>IFERROR(IF(AND('1.2 Alternativ B'!H242&gt;=70,'1.2 Alternativ B'!H242&lt;200),'2.2 Skjult ventetid person B'!G52,0),0)</f>
        <v>0</v>
      </c>
      <c r="H120" s="1">
        <f>IFERROR(IF(AND('1.2 Alternativ B'!I242&gt;=70,'1.2 Alternativ B'!I242&lt;200),'2.2 Skjult ventetid person B'!H52,0),0)</f>
        <v>0</v>
      </c>
      <c r="I120" s="1">
        <f>IFERROR(IF(AND('1.2 Alternativ B'!J242&gt;=70,'1.2 Alternativ B'!J242&lt;200),'2.2 Skjult ventetid person B'!I52,0),0)</f>
        <v>0</v>
      </c>
      <c r="J120" s="1">
        <f>IFERROR(IF(AND('1.2 Alternativ B'!K242&gt;=70,'1.2 Alternativ B'!K242&lt;200),'2.2 Skjult ventetid person B'!J52,0),0)</f>
        <v>0</v>
      </c>
      <c r="K120" s="1">
        <f>IFERROR(IF(AND('1.2 Alternativ B'!L242&gt;=70,'1.2 Alternativ B'!L242&lt;200),'2.2 Skjult ventetid person B'!K52,0),0)</f>
        <v>0</v>
      </c>
      <c r="L120" s="1">
        <f>IFERROR(IF(AND('1.2 Alternativ B'!M242&gt;=70,'1.2 Alternativ B'!M242&lt;200),'2.2 Skjult ventetid person B'!L52,0),0)</f>
        <v>0</v>
      </c>
      <c r="M120" s="1">
        <f>IFERROR(IF(AND('1.2 Alternativ B'!N242&gt;=70,'1.2 Alternativ B'!N242&lt;200),'2.2 Skjult ventetid person B'!M52,0),0)</f>
        <v>0</v>
      </c>
      <c r="N120" s="1">
        <f>IFERROR(IF(AND('1.2 Alternativ B'!O242&gt;=70,'1.2 Alternativ B'!O242&lt;200),'2.2 Skjult ventetid person B'!N52,0),0)</f>
        <v>0</v>
      </c>
      <c r="O120" s="1">
        <f>IFERROR(IF(AND('1.2 Alternativ B'!P242&gt;=70,'1.2 Alternativ B'!P242&lt;200),'2.2 Skjult ventetid person B'!O52,0),0)</f>
        <v>0</v>
      </c>
      <c r="P120" s="1">
        <f>IFERROR(IF(AND('1.2 Alternativ B'!Q242&gt;=70,'1.2 Alternativ B'!Q242&lt;200),'2.2 Skjult ventetid person B'!P52,0),0)</f>
        <v>0</v>
      </c>
      <c r="Q120" s="1">
        <f>IFERROR(IF(AND('1.2 Alternativ B'!R242&gt;=70,'1.2 Alternativ B'!R242&lt;200),'2.2 Skjult ventetid person B'!Q52,0),0)</f>
        <v>0</v>
      </c>
      <c r="R120" s="1">
        <f>IFERROR(IF(AND('1.2 Alternativ B'!S242&gt;=70,'1.2 Alternativ B'!S242&lt;200),'2.2 Skjult ventetid person B'!R52,0),0)</f>
        <v>0</v>
      </c>
      <c r="S120" s="1">
        <f>IFERROR(IF(AND('1.2 Alternativ B'!T242&gt;=70,'1.2 Alternativ B'!T242&lt;200),'2.2 Skjult ventetid person B'!S52,0),0)</f>
        <v>0</v>
      </c>
      <c r="T120" s="1">
        <f>IFERROR(IF(AND('1.2 Alternativ B'!U242&gt;=70,'1.2 Alternativ B'!U242&lt;200),'2.2 Skjult ventetid person B'!T52,0),0)</f>
        <v>0</v>
      </c>
      <c r="U120" s="1">
        <f>IFERROR(IF(AND('1.2 Alternativ B'!V242&gt;=70,'1.2 Alternativ B'!V242&lt;200),'2.2 Skjult ventetid person B'!U52,0),0)</f>
        <v>0</v>
      </c>
      <c r="V120" s="1">
        <f>IFERROR(IF(AND('1.2 Alternativ B'!W242&gt;=70,'1.2 Alternativ B'!W242&lt;200),'2.2 Skjult ventetid person B'!V52,0),0)</f>
        <v>0</v>
      </c>
      <c r="W120" s="1">
        <f>IFERROR(IF(AND('1.2 Alternativ B'!X242&gt;=70,'1.2 Alternativ B'!X242&lt;200),'2.2 Skjult ventetid person B'!W52,0),0)</f>
        <v>0</v>
      </c>
      <c r="X120" s="1">
        <f>IFERROR(IF(AND('1.2 Alternativ B'!Y242&gt;=70,'1.2 Alternativ B'!Y242&lt;200),'2.2 Skjult ventetid person B'!X52,0),0)</f>
        <v>0</v>
      </c>
      <c r="Y120" s="1">
        <f>IFERROR(IF(AND('1.2 Alternativ B'!Z242&gt;=70,'1.2 Alternativ B'!Z242&lt;200),'2.2 Skjult ventetid person B'!Y52,0),0)</f>
        <v>0</v>
      </c>
      <c r="Z120" s="1">
        <f>IFERROR(IF(AND('1.2 Alternativ B'!AA242&gt;=70,'1.2 Alternativ B'!AA242&lt;200),'2.2 Skjult ventetid person B'!Z52,0),0)</f>
        <v>0</v>
      </c>
      <c r="AA120" s="1">
        <f>IFERROR(IF(AND('1.2 Alternativ B'!AB242&gt;=70,'1.2 Alternativ B'!AB242&lt;200),'2.2 Skjult ventetid person B'!AA52,0),0)</f>
        <v>0</v>
      </c>
      <c r="AB120" s="1">
        <f>IFERROR(IF(AND('1.2 Alternativ B'!AC242&gt;=70,'1.2 Alternativ B'!AC242&lt;200),'2.2 Skjult ventetid person B'!AB52,0),0)</f>
        <v>0</v>
      </c>
      <c r="AC120" s="1">
        <f>IFERROR(IF(AND('1.2 Alternativ B'!AD242&gt;=70,'1.2 Alternativ B'!AD242&lt;200),'2.2 Skjult ventetid person B'!AC52,0),0)</f>
        <v>0</v>
      </c>
      <c r="AD120" s="1">
        <f>IFERROR(IF(AND('1.2 Alternativ B'!AE242&gt;=70,'1.2 Alternativ B'!AE242&lt;200),'2.2 Skjult ventetid person B'!AD52,0),0)</f>
        <v>0</v>
      </c>
      <c r="AE120" s="1">
        <f>IFERROR(IF(AND('1.2 Alternativ B'!AF242&gt;=70,'1.2 Alternativ B'!AF242&lt;200),'2.2 Skjult ventetid person B'!AE52,0),0)</f>
        <v>0</v>
      </c>
      <c r="AF120" s="1">
        <f>IFERROR(IF(AND('1.2 Alternativ B'!AG242&gt;=70,'1.2 Alternativ B'!AG242&lt;200),'2.2 Skjult ventetid person B'!AF52,0),0)</f>
        <v>0</v>
      </c>
    </row>
    <row r="121" spans="2:32" x14ac:dyDescent="0.2">
      <c r="B121" s="1" t="str">
        <f ca="1">IF(OFFSET('1.2 Alternativ B'!$E$19,0,ROW()-ROW($B$114))&gt;0,OFFSET('1.2 Alternativ B'!$E$19,0,ROW()-ROW($B$114)),"")</f>
        <v/>
      </c>
      <c r="C121" s="1">
        <f>IFERROR(IF(AND('1.2 Alternativ B'!D243&gt;=70,'1.2 Alternativ B'!D243&lt;200),'2.2 Skjult ventetid person B'!C53,0),0)</f>
        <v>0</v>
      </c>
      <c r="D121" s="1">
        <f>IFERROR(IF(AND('1.2 Alternativ B'!E243&gt;=70,'1.2 Alternativ B'!E243&lt;200),'2.2 Skjult ventetid person B'!D53,0),0)</f>
        <v>0</v>
      </c>
      <c r="E121" s="1">
        <f>IFERROR(IF(AND('1.2 Alternativ B'!F243&gt;=70,'1.2 Alternativ B'!F243&lt;200),'2.2 Skjult ventetid person B'!E53,0),0)</f>
        <v>0</v>
      </c>
      <c r="F121" s="1">
        <f>IFERROR(IF(AND('1.2 Alternativ B'!G243&gt;=70,'1.2 Alternativ B'!G243&lt;200),'2.2 Skjult ventetid person B'!F53,0),0)</f>
        <v>0</v>
      </c>
      <c r="G121" s="1">
        <f>IFERROR(IF(AND('1.2 Alternativ B'!H243&gt;=70,'1.2 Alternativ B'!H243&lt;200),'2.2 Skjult ventetid person B'!G53,0),0)</f>
        <v>0</v>
      </c>
      <c r="H121" s="1">
        <f>IFERROR(IF(AND('1.2 Alternativ B'!I243&gt;=70,'1.2 Alternativ B'!I243&lt;200),'2.2 Skjult ventetid person B'!H53,0),0)</f>
        <v>0</v>
      </c>
      <c r="I121" s="1">
        <f>IFERROR(IF(AND('1.2 Alternativ B'!J243&gt;=70,'1.2 Alternativ B'!J243&lt;200),'2.2 Skjult ventetid person B'!I53,0),0)</f>
        <v>0</v>
      </c>
      <c r="J121" s="1">
        <f>IFERROR(IF(AND('1.2 Alternativ B'!K243&gt;=70,'1.2 Alternativ B'!K243&lt;200),'2.2 Skjult ventetid person B'!J53,0),0)</f>
        <v>0</v>
      </c>
      <c r="K121" s="1">
        <f>IFERROR(IF(AND('1.2 Alternativ B'!L243&gt;=70,'1.2 Alternativ B'!L243&lt;200),'2.2 Skjult ventetid person B'!K53,0),0)</f>
        <v>0</v>
      </c>
      <c r="L121" s="1">
        <f>IFERROR(IF(AND('1.2 Alternativ B'!M243&gt;=70,'1.2 Alternativ B'!M243&lt;200),'2.2 Skjult ventetid person B'!L53,0),0)</f>
        <v>0</v>
      </c>
      <c r="M121" s="1">
        <f>IFERROR(IF(AND('1.2 Alternativ B'!N243&gt;=70,'1.2 Alternativ B'!N243&lt;200),'2.2 Skjult ventetid person B'!M53,0),0)</f>
        <v>0</v>
      </c>
      <c r="N121" s="1">
        <f>IFERROR(IF(AND('1.2 Alternativ B'!O243&gt;=70,'1.2 Alternativ B'!O243&lt;200),'2.2 Skjult ventetid person B'!N53,0),0)</f>
        <v>0</v>
      </c>
      <c r="O121" s="1">
        <f>IFERROR(IF(AND('1.2 Alternativ B'!P243&gt;=70,'1.2 Alternativ B'!P243&lt;200),'2.2 Skjult ventetid person B'!O53,0),0)</f>
        <v>0</v>
      </c>
      <c r="P121" s="1">
        <f>IFERROR(IF(AND('1.2 Alternativ B'!Q243&gt;=70,'1.2 Alternativ B'!Q243&lt;200),'2.2 Skjult ventetid person B'!P53,0),0)</f>
        <v>0</v>
      </c>
      <c r="Q121" s="1">
        <f>IFERROR(IF(AND('1.2 Alternativ B'!R243&gt;=70,'1.2 Alternativ B'!R243&lt;200),'2.2 Skjult ventetid person B'!Q53,0),0)</f>
        <v>0</v>
      </c>
      <c r="R121" s="1">
        <f>IFERROR(IF(AND('1.2 Alternativ B'!S243&gt;=70,'1.2 Alternativ B'!S243&lt;200),'2.2 Skjult ventetid person B'!R53,0),0)</f>
        <v>0</v>
      </c>
      <c r="S121" s="1">
        <f>IFERROR(IF(AND('1.2 Alternativ B'!T243&gt;=70,'1.2 Alternativ B'!T243&lt;200),'2.2 Skjult ventetid person B'!S53,0),0)</f>
        <v>0</v>
      </c>
      <c r="T121" s="1">
        <f>IFERROR(IF(AND('1.2 Alternativ B'!U243&gt;=70,'1.2 Alternativ B'!U243&lt;200),'2.2 Skjult ventetid person B'!T53,0),0)</f>
        <v>0</v>
      </c>
      <c r="U121" s="1">
        <f>IFERROR(IF(AND('1.2 Alternativ B'!V243&gt;=70,'1.2 Alternativ B'!V243&lt;200),'2.2 Skjult ventetid person B'!U53,0),0)</f>
        <v>0</v>
      </c>
      <c r="V121" s="1">
        <f>IFERROR(IF(AND('1.2 Alternativ B'!W243&gt;=70,'1.2 Alternativ B'!W243&lt;200),'2.2 Skjult ventetid person B'!V53,0),0)</f>
        <v>0</v>
      </c>
      <c r="W121" s="1">
        <f>IFERROR(IF(AND('1.2 Alternativ B'!X243&gt;=70,'1.2 Alternativ B'!X243&lt;200),'2.2 Skjult ventetid person B'!W53,0),0)</f>
        <v>0</v>
      </c>
      <c r="X121" s="1">
        <f>IFERROR(IF(AND('1.2 Alternativ B'!Y243&gt;=70,'1.2 Alternativ B'!Y243&lt;200),'2.2 Skjult ventetid person B'!X53,0),0)</f>
        <v>0</v>
      </c>
      <c r="Y121" s="1">
        <f>IFERROR(IF(AND('1.2 Alternativ B'!Z243&gt;=70,'1.2 Alternativ B'!Z243&lt;200),'2.2 Skjult ventetid person B'!Y53,0),0)</f>
        <v>0</v>
      </c>
      <c r="Z121" s="1">
        <f>IFERROR(IF(AND('1.2 Alternativ B'!AA243&gt;=70,'1.2 Alternativ B'!AA243&lt;200),'2.2 Skjult ventetid person B'!Z53,0),0)</f>
        <v>0</v>
      </c>
      <c r="AA121" s="1">
        <f>IFERROR(IF(AND('1.2 Alternativ B'!AB243&gt;=70,'1.2 Alternativ B'!AB243&lt;200),'2.2 Skjult ventetid person B'!AA53,0),0)</f>
        <v>0</v>
      </c>
      <c r="AB121" s="1">
        <f>IFERROR(IF(AND('1.2 Alternativ B'!AC243&gt;=70,'1.2 Alternativ B'!AC243&lt;200),'2.2 Skjult ventetid person B'!AB53,0),0)</f>
        <v>0</v>
      </c>
      <c r="AC121" s="1">
        <f>IFERROR(IF(AND('1.2 Alternativ B'!AD243&gt;=70,'1.2 Alternativ B'!AD243&lt;200),'2.2 Skjult ventetid person B'!AC53,0),0)</f>
        <v>0</v>
      </c>
      <c r="AD121" s="1">
        <f>IFERROR(IF(AND('1.2 Alternativ B'!AE243&gt;=70,'1.2 Alternativ B'!AE243&lt;200),'2.2 Skjult ventetid person B'!AD53,0),0)</f>
        <v>0</v>
      </c>
      <c r="AE121" s="1">
        <f>IFERROR(IF(AND('1.2 Alternativ B'!AF243&gt;=70,'1.2 Alternativ B'!AF243&lt;200),'2.2 Skjult ventetid person B'!AE53,0),0)</f>
        <v>0</v>
      </c>
      <c r="AF121" s="1">
        <f>IFERROR(IF(AND('1.2 Alternativ B'!AG243&gt;=70,'1.2 Alternativ B'!AG243&lt;200),'2.2 Skjult ventetid person B'!AF53,0),0)</f>
        <v>0</v>
      </c>
    </row>
    <row r="122" spans="2:32" x14ac:dyDescent="0.2">
      <c r="B122" s="1" t="str">
        <f ca="1">IF(OFFSET('1.2 Alternativ B'!$E$19,0,ROW()-ROW($B$114))&gt;0,OFFSET('1.2 Alternativ B'!$E$19,0,ROW()-ROW($B$114)),"")</f>
        <v/>
      </c>
      <c r="C122" s="1">
        <f>IFERROR(IF(AND('1.2 Alternativ B'!D244&gt;=70,'1.2 Alternativ B'!D244&lt;200),'2.2 Skjult ventetid person B'!C54,0),0)</f>
        <v>0</v>
      </c>
      <c r="D122" s="1">
        <f>IFERROR(IF(AND('1.2 Alternativ B'!E244&gt;=70,'1.2 Alternativ B'!E244&lt;200),'2.2 Skjult ventetid person B'!D54,0),0)</f>
        <v>0</v>
      </c>
      <c r="E122" s="1">
        <f>IFERROR(IF(AND('1.2 Alternativ B'!F244&gt;=70,'1.2 Alternativ B'!F244&lt;200),'2.2 Skjult ventetid person B'!E54,0),0)</f>
        <v>0</v>
      </c>
      <c r="F122" s="1">
        <f>IFERROR(IF(AND('1.2 Alternativ B'!G244&gt;=70,'1.2 Alternativ B'!G244&lt;200),'2.2 Skjult ventetid person B'!F54,0),0)</f>
        <v>0</v>
      </c>
      <c r="G122" s="1">
        <f>IFERROR(IF(AND('1.2 Alternativ B'!H244&gt;=70,'1.2 Alternativ B'!H244&lt;200),'2.2 Skjult ventetid person B'!G54,0),0)</f>
        <v>0</v>
      </c>
      <c r="H122" s="1">
        <f>IFERROR(IF(AND('1.2 Alternativ B'!I244&gt;=70,'1.2 Alternativ B'!I244&lt;200),'2.2 Skjult ventetid person B'!H54,0),0)</f>
        <v>0</v>
      </c>
      <c r="I122" s="1">
        <f>IFERROR(IF(AND('1.2 Alternativ B'!J244&gt;=70,'1.2 Alternativ B'!J244&lt;200),'2.2 Skjult ventetid person B'!I54,0),0)</f>
        <v>0</v>
      </c>
      <c r="J122" s="1">
        <f>IFERROR(IF(AND('1.2 Alternativ B'!K244&gt;=70,'1.2 Alternativ B'!K244&lt;200),'2.2 Skjult ventetid person B'!J54,0),0)</f>
        <v>0</v>
      </c>
      <c r="K122" s="1">
        <f>IFERROR(IF(AND('1.2 Alternativ B'!L244&gt;=70,'1.2 Alternativ B'!L244&lt;200),'2.2 Skjult ventetid person B'!K54,0),0)</f>
        <v>0</v>
      </c>
      <c r="L122" s="1">
        <f>IFERROR(IF(AND('1.2 Alternativ B'!M244&gt;=70,'1.2 Alternativ B'!M244&lt;200),'2.2 Skjult ventetid person B'!L54,0),0)</f>
        <v>0</v>
      </c>
      <c r="M122" s="1">
        <f>IFERROR(IF(AND('1.2 Alternativ B'!N244&gt;=70,'1.2 Alternativ B'!N244&lt;200),'2.2 Skjult ventetid person B'!M54,0),0)</f>
        <v>0</v>
      </c>
      <c r="N122" s="1">
        <f>IFERROR(IF(AND('1.2 Alternativ B'!O244&gt;=70,'1.2 Alternativ B'!O244&lt;200),'2.2 Skjult ventetid person B'!N54,0),0)</f>
        <v>0</v>
      </c>
      <c r="O122" s="1">
        <f>IFERROR(IF(AND('1.2 Alternativ B'!P244&gt;=70,'1.2 Alternativ B'!P244&lt;200),'2.2 Skjult ventetid person B'!O54,0),0)</f>
        <v>0</v>
      </c>
      <c r="P122" s="1">
        <f>IFERROR(IF(AND('1.2 Alternativ B'!Q244&gt;=70,'1.2 Alternativ B'!Q244&lt;200),'2.2 Skjult ventetid person B'!P54,0),0)</f>
        <v>0</v>
      </c>
      <c r="Q122" s="1">
        <f>IFERROR(IF(AND('1.2 Alternativ B'!R244&gt;=70,'1.2 Alternativ B'!R244&lt;200),'2.2 Skjult ventetid person B'!Q54,0),0)</f>
        <v>0</v>
      </c>
      <c r="R122" s="1">
        <f>IFERROR(IF(AND('1.2 Alternativ B'!S244&gt;=70,'1.2 Alternativ B'!S244&lt;200),'2.2 Skjult ventetid person B'!R54,0),0)</f>
        <v>0</v>
      </c>
      <c r="S122" s="1">
        <f>IFERROR(IF(AND('1.2 Alternativ B'!T244&gt;=70,'1.2 Alternativ B'!T244&lt;200),'2.2 Skjult ventetid person B'!S54,0),0)</f>
        <v>0</v>
      </c>
      <c r="T122" s="1">
        <f>IFERROR(IF(AND('1.2 Alternativ B'!U244&gt;=70,'1.2 Alternativ B'!U244&lt;200),'2.2 Skjult ventetid person B'!T54,0),0)</f>
        <v>0</v>
      </c>
      <c r="U122" s="1">
        <f>IFERROR(IF(AND('1.2 Alternativ B'!V244&gt;=70,'1.2 Alternativ B'!V244&lt;200),'2.2 Skjult ventetid person B'!U54,0),0)</f>
        <v>0</v>
      </c>
      <c r="V122" s="1">
        <f>IFERROR(IF(AND('1.2 Alternativ B'!W244&gt;=70,'1.2 Alternativ B'!W244&lt;200),'2.2 Skjult ventetid person B'!V54,0),0)</f>
        <v>0</v>
      </c>
      <c r="W122" s="1">
        <f>IFERROR(IF(AND('1.2 Alternativ B'!X244&gt;=70,'1.2 Alternativ B'!X244&lt;200),'2.2 Skjult ventetid person B'!W54,0),0)</f>
        <v>0</v>
      </c>
      <c r="X122" s="1">
        <f>IFERROR(IF(AND('1.2 Alternativ B'!Y244&gt;=70,'1.2 Alternativ B'!Y244&lt;200),'2.2 Skjult ventetid person B'!X54,0),0)</f>
        <v>0</v>
      </c>
      <c r="Y122" s="1">
        <f>IFERROR(IF(AND('1.2 Alternativ B'!Z244&gt;=70,'1.2 Alternativ B'!Z244&lt;200),'2.2 Skjult ventetid person B'!Y54,0),0)</f>
        <v>0</v>
      </c>
      <c r="Z122" s="1">
        <f>IFERROR(IF(AND('1.2 Alternativ B'!AA244&gt;=70,'1.2 Alternativ B'!AA244&lt;200),'2.2 Skjult ventetid person B'!Z54,0),0)</f>
        <v>0</v>
      </c>
      <c r="AA122" s="1">
        <f>IFERROR(IF(AND('1.2 Alternativ B'!AB244&gt;=70,'1.2 Alternativ B'!AB244&lt;200),'2.2 Skjult ventetid person B'!AA54,0),0)</f>
        <v>0</v>
      </c>
      <c r="AB122" s="1">
        <f>IFERROR(IF(AND('1.2 Alternativ B'!AC244&gt;=70,'1.2 Alternativ B'!AC244&lt;200),'2.2 Skjult ventetid person B'!AB54,0),0)</f>
        <v>0</v>
      </c>
      <c r="AC122" s="1">
        <f>IFERROR(IF(AND('1.2 Alternativ B'!AD244&gt;=70,'1.2 Alternativ B'!AD244&lt;200),'2.2 Skjult ventetid person B'!AC54,0),0)</f>
        <v>0</v>
      </c>
      <c r="AD122" s="1">
        <f>IFERROR(IF(AND('1.2 Alternativ B'!AE244&gt;=70,'1.2 Alternativ B'!AE244&lt;200),'2.2 Skjult ventetid person B'!AD54,0),0)</f>
        <v>0</v>
      </c>
      <c r="AE122" s="1">
        <f>IFERROR(IF(AND('1.2 Alternativ B'!AF244&gt;=70,'1.2 Alternativ B'!AF244&lt;200),'2.2 Skjult ventetid person B'!AE54,0),0)</f>
        <v>0</v>
      </c>
      <c r="AF122" s="1">
        <f>IFERROR(IF(AND('1.2 Alternativ B'!AG244&gt;=70,'1.2 Alternativ B'!AG244&lt;200),'2.2 Skjult ventetid person B'!AF54,0),0)</f>
        <v>0</v>
      </c>
    </row>
    <row r="123" spans="2:32" x14ac:dyDescent="0.2">
      <c r="B123" s="1" t="str">
        <f ca="1">IF(OFFSET('1.2 Alternativ B'!$E$19,0,ROW()-ROW($B$114))&gt;0,OFFSET('1.2 Alternativ B'!$E$19,0,ROW()-ROW($B$114)),"")</f>
        <v/>
      </c>
      <c r="C123" s="1">
        <f>IFERROR(IF(AND('1.2 Alternativ B'!D245&gt;=70,'1.2 Alternativ B'!D245&lt;200),'2.2 Skjult ventetid person B'!C55,0),0)</f>
        <v>0</v>
      </c>
      <c r="D123" s="1">
        <f>IFERROR(IF(AND('1.2 Alternativ B'!E245&gt;=70,'1.2 Alternativ B'!E245&lt;200),'2.2 Skjult ventetid person B'!D55,0),0)</f>
        <v>0</v>
      </c>
      <c r="E123" s="1">
        <f>IFERROR(IF(AND('1.2 Alternativ B'!F245&gt;=70,'1.2 Alternativ B'!F245&lt;200),'2.2 Skjult ventetid person B'!E55,0),0)</f>
        <v>0</v>
      </c>
      <c r="F123" s="1">
        <f>IFERROR(IF(AND('1.2 Alternativ B'!G245&gt;=70,'1.2 Alternativ B'!G245&lt;200),'2.2 Skjult ventetid person B'!F55,0),0)</f>
        <v>0</v>
      </c>
      <c r="G123" s="1">
        <f>IFERROR(IF(AND('1.2 Alternativ B'!H245&gt;=70,'1.2 Alternativ B'!H245&lt;200),'2.2 Skjult ventetid person B'!G55,0),0)</f>
        <v>0</v>
      </c>
      <c r="H123" s="1">
        <f>IFERROR(IF(AND('1.2 Alternativ B'!I245&gt;=70,'1.2 Alternativ B'!I245&lt;200),'2.2 Skjult ventetid person B'!H55,0),0)</f>
        <v>0</v>
      </c>
      <c r="I123" s="1">
        <f>IFERROR(IF(AND('1.2 Alternativ B'!J245&gt;=70,'1.2 Alternativ B'!J245&lt;200),'2.2 Skjult ventetid person B'!I55,0),0)</f>
        <v>0</v>
      </c>
      <c r="J123" s="1">
        <f>IFERROR(IF(AND('1.2 Alternativ B'!K245&gt;=70,'1.2 Alternativ B'!K245&lt;200),'2.2 Skjult ventetid person B'!J55,0),0)</f>
        <v>0</v>
      </c>
      <c r="K123" s="1">
        <f>IFERROR(IF(AND('1.2 Alternativ B'!L245&gt;=70,'1.2 Alternativ B'!L245&lt;200),'2.2 Skjult ventetid person B'!K55,0),0)</f>
        <v>0</v>
      </c>
      <c r="L123" s="1">
        <f>IFERROR(IF(AND('1.2 Alternativ B'!M245&gt;=70,'1.2 Alternativ B'!M245&lt;200),'2.2 Skjult ventetid person B'!L55,0),0)</f>
        <v>0</v>
      </c>
      <c r="M123" s="1">
        <f>IFERROR(IF(AND('1.2 Alternativ B'!N245&gt;=70,'1.2 Alternativ B'!N245&lt;200),'2.2 Skjult ventetid person B'!M55,0),0)</f>
        <v>0</v>
      </c>
      <c r="N123" s="1">
        <f>IFERROR(IF(AND('1.2 Alternativ B'!O245&gt;=70,'1.2 Alternativ B'!O245&lt;200),'2.2 Skjult ventetid person B'!N55,0),0)</f>
        <v>0</v>
      </c>
      <c r="O123" s="1">
        <f>IFERROR(IF(AND('1.2 Alternativ B'!P245&gt;=70,'1.2 Alternativ B'!P245&lt;200),'2.2 Skjult ventetid person B'!O55,0),0)</f>
        <v>0</v>
      </c>
      <c r="P123" s="1">
        <f>IFERROR(IF(AND('1.2 Alternativ B'!Q245&gt;=70,'1.2 Alternativ B'!Q245&lt;200),'2.2 Skjult ventetid person B'!P55,0),0)</f>
        <v>0</v>
      </c>
      <c r="Q123" s="1">
        <f>IFERROR(IF(AND('1.2 Alternativ B'!R245&gt;=70,'1.2 Alternativ B'!R245&lt;200),'2.2 Skjult ventetid person B'!Q55,0),0)</f>
        <v>0</v>
      </c>
      <c r="R123" s="1">
        <f>IFERROR(IF(AND('1.2 Alternativ B'!S245&gt;=70,'1.2 Alternativ B'!S245&lt;200),'2.2 Skjult ventetid person B'!R55,0),0)</f>
        <v>0</v>
      </c>
      <c r="S123" s="1">
        <f>IFERROR(IF(AND('1.2 Alternativ B'!T245&gt;=70,'1.2 Alternativ B'!T245&lt;200),'2.2 Skjult ventetid person B'!S55,0),0)</f>
        <v>0</v>
      </c>
      <c r="T123" s="1">
        <f>IFERROR(IF(AND('1.2 Alternativ B'!U245&gt;=70,'1.2 Alternativ B'!U245&lt;200),'2.2 Skjult ventetid person B'!T55,0),0)</f>
        <v>0</v>
      </c>
      <c r="U123" s="1">
        <f>IFERROR(IF(AND('1.2 Alternativ B'!V245&gt;=70,'1.2 Alternativ B'!V245&lt;200),'2.2 Skjult ventetid person B'!U55,0),0)</f>
        <v>0</v>
      </c>
      <c r="V123" s="1">
        <f>IFERROR(IF(AND('1.2 Alternativ B'!W245&gt;=70,'1.2 Alternativ B'!W245&lt;200),'2.2 Skjult ventetid person B'!V55,0),0)</f>
        <v>0</v>
      </c>
      <c r="W123" s="1">
        <f>IFERROR(IF(AND('1.2 Alternativ B'!X245&gt;=70,'1.2 Alternativ B'!X245&lt;200),'2.2 Skjult ventetid person B'!W55,0),0)</f>
        <v>0</v>
      </c>
      <c r="X123" s="1">
        <f>IFERROR(IF(AND('1.2 Alternativ B'!Y245&gt;=70,'1.2 Alternativ B'!Y245&lt;200),'2.2 Skjult ventetid person B'!X55,0),0)</f>
        <v>0</v>
      </c>
      <c r="Y123" s="1">
        <f>IFERROR(IF(AND('1.2 Alternativ B'!Z245&gt;=70,'1.2 Alternativ B'!Z245&lt;200),'2.2 Skjult ventetid person B'!Y55,0),0)</f>
        <v>0</v>
      </c>
      <c r="Z123" s="1">
        <f>IFERROR(IF(AND('1.2 Alternativ B'!AA245&gt;=70,'1.2 Alternativ B'!AA245&lt;200),'2.2 Skjult ventetid person B'!Z55,0),0)</f>
        <v>0</v>
      </c>
      <c r="AA123" s="1">
        <f>IFERROR(IF(AND('1.2 Alternativ B'!AB245&gt;=70,'1.2 Alternativ B'!AB245&lt;200),'2.2 Skjult ventetid person B'!AA55,0),0)</f>
        <v>0</v>
      </c>
      <c r="AB123" s="1">
        <f>IFERROR(IF(AND('1.2 Alternativ B'!AC245&gt;=70,'1.2 Alternativ B'!AC245&lt;200),'2.2 Skjult ventetid person B'!AB55,0),0)</f>
        <v>0</v>
      </c>
      <c r="AC123" s="1">
        <f>IFERROR(IF(AND('1.2 Alternativ B'!AD245&gt;=70,'1.2 Alternativ B'!AD245&lt;200),'2.2 Skjult ventetid person B'!AC55,0),0)</f>
        <v>0</v>
      </c>
      <c r="AD123" s="1">
        <f>IFERROR(IF(AND('1.2 Alternativ B'!AE245&gt;=70,'1.2 Alternativ B'!AE245&lt;200),'2.2 Skjult ventetid person B'!AD55,0),0)</f>
        <v>0</v>
      </c>
      <c r="AE123" s="1">
        <f>IFERROR(IF(AND('1.2 Alternativ B'!AF245&gt;=70,'1.2 Alternativ B'!AF245&lt;200),'2.2 Skjult ventetid person B'!AE55,0),0)</f>
        <v>0</v>
      </c>
      <c r="AF123" s="1">
        <f>IFERROR(IF(AND('1.2 Alternativ B'!AG245&gt;=70,'1.2 Alternativ B'!AG245&lt;200),'2.2 Skjult ventetid person B'!AF55,0),0)</f>
        <v>0</v>
      </c>
    </row>
    <row r="124" spans="2:32" x14ac:dyDescent="0.2">
      <c r="B124" s="1" t="str">
        <f ca="1">IF(OFFSET('1.2 Alternativ B'!$E$19,0,ROW()-ROW($B$114))&gt;0,OFFSET('1.2 Alternativ B'!$E$19,0,ROW()-ROW($B$114)),"")</f>
        <v/>
      </c>
      <c r="C124" s="1">
        <f>IFERROR(IF(AND('1.2 Alternativ B'!D246&gt;=70,'1.2 Alternativ B'!D246&lt;200),'2.2 Skjult ventetid person B'!C56,0),0)</f>
        <v>0</v>
      </c>
      <c r="D124" s="1">
        <f>IFERROR(IF(AND('1.2 Alternativ B'!E246&gt;=70,'1.2 Alternativ B'!E246&lt;200),'2.2 Skjult ventetid person B'!D56,0),0)</f>
        <v>0</v>
      </c>
      <c r="E124" s="1">
        <f>IFERROR(IF(AND('1.2 Alternativ B'!F246&gt;=70,'1.2 Alternativ B'!F246&lt;200),'2.2 Skjult ventetid person B'!E56,0),0)</f>
        <v>0</v>
      </c>
      <c r="F124" s="1">
        <f>IFERROR(IF(AND('1.2 Alternativ B'!G246&gt;=70,'1.2 Alternativ B'!G246&lt;200),'2.2 Skjult ventetid person B'!F56,0),0)</f>
        <v>0</v>
      </c>
      <c r="G124" s="1">
        <f>IFERROR(IF(AND('1.2 Alternativ B'!H246&gt;=70,'1.2 Alternativ B'!H246&lt;200),'2.2 Skjult ventetid person B'!G56,0),0)</f>
        <v>0</v>
      </c>
      <c r="H124" s="1">
        <f>IFERROR(IF(AND('1.2 Alternativ B'!I246&gt;=70,'1.2 Alternativ B'!I246&lt;200),'2.2 Skjult ventetid person B'!H56,0),0)</f>
        <v>0</v>
      </c>
      <c r="I124" s="1">
        <f>IFERROR(IF(AND('1.2 Alternativ B'!J246&gt;=70,'1.2 Alternativ B'!J246&lt;200),'2.2 Skjult ventetid person B'!I56,0),0)</f>
        <v>0</v>
      </c>
      <c r="J124" s="1">
        <f>IFERROR(IF(AND('1.2 Alternativ B'!K246&gt;=70,'1.2 Alternativ B'!K246&lt;200),'2.2 Skjult ventetid person B'!J56,0),0)</f>
        <v>0</v>
      </c>
      <c r="K124" s="1">
        <f>IFERROR(IF(AND('1.2 Alternativ B'!L246&gt;=70,'1.2 Alternativ B'!L246&lt;200),'2.2 Skjult ventetid person B'!K56,0),0)</f>
        <v>0</v>
      </c>
      <c r="L124" s="1">
        <f>IFERROR(IF(AND('1.2 Alternativ B'!M246&gt;=70,'1.2 Alternativ B'!M246&lt;200),'2.2 Skjult ventetid person B'!L56,0),0)</f>
        <v>0</v>
      </c>
      <c r="M124" s="1">
        <f>IFERROR(IF(AND('1.2 Alternativ B'!N246&gt;=70,'1.2 Alternativ B'!N246&lt;200),'2.2 Skjult ventetid person B'!M56,0),0)</f>
        <v>0</v>
      </c>
      <c r="N124" s="1">
        <f>IFERROR(IF(AND('1.2 Alternativ B'!O246&gt;=70,'1.2 Alternativ B'!O246&lt;200),'2.2 Skjult ventetid person B'!N56,0),0)</f>
        <v>0</v>
      </c>
      <c r="O124" s="1">
        <f>IFERROR(IF(AND('1.2 Alternativ B'!P246&gt;=70,'1.2 Alternativ B'!P246&lt;200),'2.2 Skjult ventetid person B'!O56,0),0)</f>
        <v>0</v>
      </c>
      <c r="P124" s="1">
        <f>IFERROR(IF(AND('1.2 Alternativ B'!Q246&gt;=70,'1.2 Alternativ B'!Q246&lt;200),'2.2 Skjult ventetid person B'!P56,0),0)</f>
        <v>0</v>
      </c>
      <c r="Q124" s="1">
        <f>IFERROR(IF(AND('1.2 Alternativ B'!R246&gt;=70,'1.2 Alternativ B'!R246&lt;200),'2.2 Skjult ventetid person B'!Q56,0),0)</f>
        <v>0</v>
      </c>
      <c r="R124" s="1">
        <f>IFERROR(IF(AND('1.2 Alternativ B'!S246&gt;=70,'1.2 Alternativ B'!S246&lt;200),'2.2 Skjult ventetid person B'!R56,0),0)</f>
        <v>0</v>
      </c>
      <c r="S124" s="1">
        <f>IFERROR(IF(AND('1.2 Alternativ B'!T246&gt;=70,'1.2 Alternativ B'!T246&lt;200),'2.2 Skjult ventetid person B'!S56,0),0)</f>
        <v>0</v>
      </c>
      <c r="T124" s="1">
        <f>IFERROR(IF(AND('1.2 Alternativ B'!U246&gt;=70,'1.2 Alternativ B'!U246&lt;200),'2.2 Skjult ventetid person B'!T56,0),0)</f>
        <v>0</v>
      </c>
      <c r="U124" s="1">
        <f>IFERROR(IF(AND('1.2 Alternativ B'!V246&gt;=70,'1.2 Alternativ B'!V246&lt;200),'2.2 Skjult ventetid person B'!U56,0),0)</f>
        <v>0</v>
      </c>
      <c r="V124" s="1">
        <f>IFERROR(IF(AND('1.2 Alternativ B'!W246&gt;=70,'1.2 Alternativ B'!W246&lt;200),'2.2 Skjult ventetid person B'!V56,0),0)</f>
        <v>0</v>
      </c>
      <c r="W124" s="1">
        <f>IFERROR(IF(AND('1.2 Alternativ B'!X246&gt;=70,'1.2 Alternativ B'!X246&lt;200),'2.2 Skjult ventetid person B'!W56,0),0)</f>
        <v>0</v>
      </c>
      <c r="X124" s="1">
        <f>IFERROR(IF(AND('1.2 Alternativ B'!Y246&gt;=70,'1.2 Alternativ B'!Y246&lt;200),'2.2 Skjult ventetid person B'!X56,0),0)</f>
        <v>0</v>
      </c>
      <c r="Y124" s="1">
        <f>IFERROR(IF(AND('1.2 Alternativ B'!Z246&gt;=70,'1.2 Alternativ B'!Z246&lt;200),'2.2 Skjult ventetid person B'!Y56,0),0)</f>
        <v>0</v>
      </c>
      <c r="Z124" s="1">
        <f>IFERROR(IF(AND('1.2 Alternativ B'!AA246&gt;=70,'1.2 Alternativ B'!AA246&lt;200),'2.2 Skjult ventetid person B'!Z56,0),0)</f>
        <v>0</v>
      </c>
      <c r="AA124" s="1">
        <f>IFERROR(IF(AND('1.2 Alternativ B'!AB246&gt;=70,'1.2 Alternativ B'!AB246&lt;200),'2.2 Skjult ventetid person B'!AA56,0),0)</f>
        <v>0</v>
      </c>
      <c r="AB124" s="1">
        <f>IFERROR(IF(AND('1.2 Alternativ B'!AC246&gt;=70,'1.2 Alternativ B'!AC246&lt;200),'2.2 Skjult ventetid person B'!AB56,0),0)</f>
        <v>0</v>
      </c>
      <c r="AC124" s="1">
        <f>IFERROR(IF(AND('1.2 Alternativ B'!AD246&gt;=70,'1.2 Alternativ B'!AD246&lt;200),'2.2 Skjult ventetid person B'!AC56,0),0)</f>
        <v>0</v>
      </c>
      <c r="AD124" s="1">
        <f>IFERROR(IF(AND('1.2 Alternativ B'!AE246&gt;=70,'1.2 Alternativ B'!AE246&lt;200),'2.2 Skjult ventetid person B'!AD56,0),0)</f>
        <v>0</v>
      </c>
      <c r="AE124" s="1">
        <f>IFERROR(IF(AND('1.2 Alternativ B'!AF246&gt;=70,'1.2 Alternativ B'!AF246&lt;200),'2.2 Skjult ventetid person B'!AE56,0),0)</f>
        <v>0</v>
      </c>
      <c r="AF124" s="1">
        <f>IFERROR(IF(AND('1.2 Alternativ B'!AG246&gt;=70,'1.2 Alternativ B'!AG246&lt;200),'2.2 Skjult ventetid person B'!AF56,0),0)</f>
        <v>0</v>
      </c>
    </row>
    <row r="125" spans="2:32" x14ac:dyDescent="0.2">
      <c r="B125" s="1" t="str">
        <f ca="1">IF(OFFSET('1.2 Alternativ B'!$E$19,0,ROW()-ROW($B$114))&gt;0,OFFSET('1.2 Alternativ B'!$E$19,0,ROW()-ROW($B$114)),"")</f>
        <v/>
      </c>
      <c r="C125" s="1">
        <f>IFERROR(IF(AND('1.2 Alternativ B'!D247&gt;=70,'1.2 Alternativ B'!D247&lt;200),'2.2 Skjult ventetid person B'!C57,0),0)</f>
        <v>0</v>
      </c>
      <c r="D125" s="1">
        <f>IFERROR(IF(AND('1.2 Alternativ B'!E247&gt;=70,'1.2 Alternativ B'!E247&lt;200),'2.2 Skjult ventetid person B'!D57,0),0)</f>
        <v>0</v>
      </c>
      <c r="E125" s="1">
        <f>IFERROR(IF(AND('1.2 Alternativ B'!F247&gt;=70,'1.2 Alternativ B'!F247&lt;200),'2.2 Skjult ventetid person B'!E57,0),0)</f>
        <v>0</v>
      </c>
      <c r="F125" s="1">
        <f>IFERROR(IF(AND('1.2 Alternativ B'!G247&gt;=70,'1.2 Alternativ B'!G247&lt;200),'2.2 Skjult ventetid person B'!F57,0),0)</f>
        <v>0</v>
      </c>
      <c r="G125" s="1">
        <f>IFERROR(IF(AND('1.2 Alternativ B'!H247&gt;=70,'1.2 Alternativ B'!H247&lt;200),'2.2 Skjult ventetid person B'!G57,0),0)</f>
        <v>0</v>
      </c>
      <c r="H125" s="1">
        <f>IFERROR(IF(AND('1.2 Alternativ B'!I247&gt;=70,'1.2 Alternativ B'!I247&lt;200),'2.2 Skjult ventetid person B'!H57,0),0)</f>
        <v>0</v>
      </c>
      <c r="I125" s="1">
        <f>IFERROR(IF(AND('1.2 Alternativ B'!J247&gt;=70,'1.2 Alternativ B'!J247&lt;200),'2.2 Skjult ventetid person B'!I57,0),0)</f>
        <v>0</v>
      </c>
      <c r="J125" s="1">
        <f>IFERROR(IF(AND('1.2 Alternativ B'!K247&gt;=70,'1.2 Alternativ B'!K247&lt;200),'2.2 Skjult ventetid person B'!J57,0),0)</f>
        <v>0</v>
      </c>
      <c r="K125" s="1">
        <f>IFERROR(IF(AND('1.2 Alternativ B'!L247&gt;=70,'1.2 Alternativ B'!L247&lt;200),'2.2 Skjult ventetid person B'!K57,0),0)</f>
        <v>0</v>
      </c>
      <c r="L125" s="1">
        <f>IFERROR(IF(AND('1.2 Alternativ B'!M247&gt;=70,'1.2 Alternativ B'!M247&lt;200),'2.2 Skjult ventetid person B'!L57,0),0)</f>
        <v>0</v>
      </c>
      <c r="M125" s="1">
        <f>IFERROR(IF(AND('1.2 Alternativ B'!N247&gt;=70,'1.2 Alternativ B'!N247&lt;200),'2.2 Skjult ventetid person B'!M57,0),0)</f>
        <v>0</v>
      </c>
      <c r="N125" s="1">
        <f>IFERROR(IF(AND('1.2 Alternativ B'!O247&gt;=70,'1.2 Alternativ B'!O247&lt;200),'2.2 Skjult ventetid person B'!N57,0),0)</f>
        <v>0</v>
      </c>
      <c r="O125" s="1">
        <f>IFERROR(IF(AND('1.2 Alternativ B'!P247&gt;=70,'1.2 Alternativ B'!P247&lt;200),'2.2 Skjult ventetid person B'!O57,0),0)</f>
        <v>0</v>
      </c>
      <c r="P125" s="1">
        <f>IFERROR(IF(AND('1.2 Alternativ B'!Q247&gt;=70,'1.2 Alternativ B'!Q247&lt;200),'2.2 Skjult ventetid person B'!P57,0),0)</f>
        <v>0</v>
      </c>
      <c r="Q125" s="1">
        <f>IFERROR(IF(AND('1.2 Alternativ B'!R247&gt;=70,'1.2 Alternativ B'!R247&lt;200),'2.2 Skjult ventetid person B'!Q57,0),0)</f>
        <v>0</v>
      </c>
      <c r="R125" s="1">
        <f>IFERROR(IF(AND('1.2 Alternativ B'!S247&gt;=70,'1.2 Alternativ B'!S247&lt;200),'2.2 Skjult ventetid person B'!R57,0),0)</f>
        <v>0</v>
      </c>
      <c r="S125" s="1">
        <f>IFERROR(IF(AND('1.2 Alternativ B'!T247&gt;=70,'1.2 Alternativ B'!T247&lt;200),'2.2 Skjult ventetid person B'!S57,0),0)</f>
        <v>0</v>
      </c>
      <c r="T125" s="1">
        <f>IFERROR(IF(AND('1.2 Alternativ B'!U247&gt;=70,'1.2 Alternativ B'!U247&lt;200),'2.2 Skjult ventetid person B'!T57,0),0)</f>
        <v>0</v>
      </c>
      <c r="U125" s="1">
        <f>IFERROR(IF(AND('1.2 Alternativ B'!V247&gt;=70,'1.2 Alternativ B'!V247&lt;200),'2.2 Skjult ventetid person B'!U57,0),0)</f>
        <v>0</v>
      </c>
      <c r="V125" s="1">
        <f>IFERROR(IF(AND('1.2 Alternativ B'!W247&gt;=70,'1.2 Alternativ B'!W247&lt;200),'2.2 Skjult ventetid person B'!V57,0),0)</f>
        <v>0</v>
      </c>
      <c r="W125" s="1">
        <f>IFERROR(IF(AND('1.2 Alternativ B'!X247&gt;=70,'1.2 Alternativ B'!X247&lt;200),'2.2 Skjult ventetid person B'!W57,0),0)</f>
        <v>0</v>
      </c>
      <c r="X125" s="1">
        <f>IFERROR(IF(AND('1.2 Alternativ B'!Y247&gt;=70,'1.2 Alternativ B'!Y247&lt;200),'2.2 Skjult ventetid person B'!X57,0),0)</f>
        <v>0</v>
      </c>
      <c r="Y125" s="1">
        <f>IFERROR(IF(AND('1.2 Alternativ B'!Z247&gt;=70,'1.2 Alternativ B'!Z247&lt;200),'2.2 Skjult ventetid person B'!Y57,0),0)</f>
        <v>0</v>
      </c>
      <c r="Z125" s="1">
        <f>IFERROR(IF(AND('1.2 Alternativ B'!AA247&gt;=70,'1.2 Alternativ B'!AA247&lt;200),'2.2 Skjult ventetid person B'!Z57,0),0)</f>
        <v>0</v>
      </c>
      <c r="AA125" s="1">
        <f>IFERROR(IF(AND('1.2 Alternativ B'!AB247&gt;=70,'1.2 Alternativ B'!AB247&lt;200),'2.2 Skjult ventetid person B'!AA57,0),0)</f>
        <v>0</v>
      </c>
      <c r="AB125" s="1">
        <f>IFERROR(IF(AND('1.2 Alternativ B'!AC247&gt;=70,'1.2 Alternativ B'!AC247&lt;200),'2.2 Skjult ventetid person B'!AB57,0),0)</f>
        <v>0</v>
      </c>
      <c r="AC125" s="1">
        <f>IFERROR(IF(AND('1.2 Alternativ B'!AD247&gt;=70,'1.2 Alternativ B'!AD247&lt;200),'2.2 Skjult ventetid person B'!AC57,0),0)</f>
        <v>0</v>
      </c>
      <c r="AD125" s="1">
        <f>IFERROR(IF(AND('1.2 Alternativ B'!AE247&gt;=70,'1.2 Alternativ B'!AE247&lt;200),'2.2 Skjult ventetid person B'!AD57,0),0)</f>
        <v>0</v>
      </c>
      <c r="AE125" s="1">
        <f>IFERROR(IF(AND('1.2 Alternativ B'!AF247&gt;=70,'1.2 Alternativ B'!AF247&lt;200),'2.2 Skjult ventetid person B'!AE57,0),0)</f>
        <v>0</v>
      </c>
      <c r="AF125" s="1">
        <f>IFERROR(IF(AND('1.2 Alternativ B'!AG247&gt;=70,'1.2 Alternativ B'!AG247&lt;200),'2.2 Skjult ventetid person B'!AF57,0),0)</f>
        <v>0</v>
      </c>
    </row>
    <row r="126" spans="2:32" x14ac:dyDescent="0.2">
      <c r="B126" s="1" t="str">
        <f ca="1">IF(OFFSET('1.2 Alternativ B'!$E$19,0,ROW()-ROW($B$114))&gt;0,OFFSET('1.2 Alternativ B'!$E$19,0,ROW()-ROW($B$114)),"")</f>
        <v/>
      </c>
      <c r="C126" s="1">
        <f>IFERROR(IF(AND('1.2 Alternativ B'!D248&gt;=70,'1.2 Alternativ B'!D248&lt;200),'2.2 Skjult ventetid person B'!C58,0),0)</f>
        <v>0</v>
      </c>
      <c r="D126" s="1">
        <f>IFERROR(IF(AND('1.2 Alternativ B'!E248&gt;=70,'1.2 Alternativ B'!E248&lt;200),'2.2 Skjult ventetid person B'!D58,0),0)</f>
        <v>0</v>
      </c>
      <c r="E126" s="1">
        <f>IFERROR(IF(AND('1.2 Alternativ B'!F248&gt;=70,'1.2 Alternativ B'!F248&lt;200),'2.2 Skjult ventetid person B'!E58,0),0)</f>
        <v>0</v>
      </c>
      <c r="F126" s="1">
        <f>IFERROR(IF(AND('1.2 Alternativ B'!G248&gt;=70,'1.2 Alternativ B'!G248&lt;200),'2.2 Skjult ventetid person B'!F58,0),0)</f>
        <v>0</v>
      </c>
      <c r="G126" s="1">
        <f>IFERROR(IF(AND('1.2 Alternativ B'!H248&gt;=70,'1.2 Alternativ B'!H248&lt;200),'2.2 Skjult ventetid person B'!G58,0),0)</f>
        <v>0</v>
      </c>
      <c r="H126" s="1">
        <f>IFERROR(IF(AND('1.2 Alternativ B'!I248&gt;=70,'1.2 Alternativ B'!I248&lt;200),'2.2 Skjult ventetid person B'!H58,0),0)</f>
        <v>0</v>
      </c>
      <c r="I126" s="1">
        <f>IFERROR(IF(AND('1.2 Alternativ B'!J248&gt;=70,'1.2 Alternativ B'!J248&lt;200),'2.2 Skjult ventetid person B'!I58,0),0)</f>
        <v>0</v>
      </c>
      <c r="J126" s="1">
        <f>IFERROR(IF(AND('1.2 Alternativ B'!K248&gt;=70,'1.2 Alternativ B'!K248&lt;200),'2.2 Skjult ventetid person B'!J58,0),0)</f>
        <v>0</v>
      </c>
      <c r="K126" s="1">
        <f>IFERROR(IF(AND('1.2 Alternativ B'!L248&gt;=70,'1.2 Alternativ B'!L248&lt;200),'2.2 Skjult ventetid person B'!K58,0),0)</f>
        <v>0</v>
      </c>
      <c r="L126" s="1">
        <f>IFERROR(IF(AND('1.2 Alternativ B'!M248&gt;=70,'1.2 Alternativ B'!M248&lt;200),'2.2 Skjult ventetid person B'!L58,0),0)</f>
        <v>0</v>
      </c>
      <c r="M126" s="1">
        <f>IFERROR(IF(AND('1.2 Alternativ B'!N248&gt;=70,'1.2 Alternativ B'!N248&lt;200),'2.2 Skjult ventetid person B'!M58,0),0)</f>
        <v>0</v>
      </c>
      <c r="N126" s="1">
        <f>IFERROR(IF(AND('1.2 Alternativ B'!O248&gt;=70,'1.2 Alternativ B'!O248&lt;200),'2.2 Skjult ventetid person B'!N58,0),0)</f>
        <v>0</v>
      </c>
      <c r="O126" s="1">
        <f>IFERROR(IF(AND('1.2 Alternativ B'!P248&gt;=70,'1.2 Alternativ B'!P248&lt;200),'2.2 Skjult ventetid person B'!O58,0),0)</f>
        <v>0</v>
      </c>
      <c r="P126" s="1">
        <f>IFERROR(IF(AND('1.2 Alternativ B'!Q248&gt;=70,'1.2 Alternativ B'!Q248&lt;200),'2.2 Skjult ventetid person B'!P58,0),0)</f>
        <v>0</v>
      </c>
      <c r="Q126" s="1">
        <f>IFERROR(IF(AND('1.2 Alternativ B'!R248&gt;=70,'1.2 Alternativ B'!R248&lt;200),'2.2 Skjult ventetid person B'!Q58,0),0)</f>
        <v>0</v>
      </c>
      <c r="R126" s="1">
        <f>IFERROR(IF(AND('1.2 Alternativ B'!S248&gt;=70,'1.2 Alternativ B'!S248&lt;200),'2.2 Skjult ventetid person B'!R58,0),0)</f>
        <v>0</v>
      </c>
      <c r="S126" s="1">
        <f>IFERROR(IF(AND('1.2 Alternativ B'!T248&gt;=70,'1.2 Alternativ B'!T248&lt;200),'2.2 Skjult ventetid person B'!S58,0),0)</f>
        <v>0</v>
      </c>
      <c r="T126" s="1">
        <f>IFERROR(IF(AND('1.2 Alternativ B'!U248&gt;=70,'1.2 Alternativ B'!U248&lt;200),'2.2 Skjult ventetid person B'!T58,0),0)</f>
        <v>0</v>
      </c>
      <c r="U126" s="1">
        <f>IFERROR(IF(AND('1.2 Alternativ B'!V248&gt;=70,'1.2 Alternativ B'!V248&lt;200),'2.2 Skjult ventetid person B'!U58,0),0)</f>
        <v>0</v>
      </c>
      <c r="V126" s="1">
        <f>IFERROR(IF(AND('1.2 Alternativ B'!W248&gt;=70,'1.2 Alternativ B'!W248&lt;200),'2.2 Skjult ventetid person B'!V58,0),0)</f>
        <v>0</v>
      </c>
      <c r="W126" s="1">
        <f>IFERROR(IF(AND('1.2 Alternativ B'!X248&gt;=70,'1.2 Alternativ B'!X248&lt;200),'2.2 Skjult ventetid person B'!W58,0),0)</f>
        <v>0</v>
      </c>
      <c r="X126" s="1">
        <f>IFERROR(IF(AND('1.2 Alternativ B'!Y248&gt;=70,'1.2 Alternativ B'!Y248&lt;200),'2.2 Skjult ventetid person B'!X58,0),0)</f>
        <v>0</v>
      </c>
      <c r="Y126" s="1">
        <f>IFERROR(IF(AND('1.2 Alternativ B'!Z248&gt;=70,'1.2 Alternativ B'!Z248&lt;200),'2.2 Skjult ventetid person B'!Y58,0),0)</f>
        <v>0</v>
      </c>
      <c r="Z126" s="1">
        <f>IFERROR(IF(AND('1.2 Alternativ B'!AA248&gt;=70,'1.2 Alternativ B'!AA248&lt;200),'2.2 Skjult ventetid person B'!Z58,0),0)</f>
        <v>0</v>
      </c>
      <c r="AA126" s="1">
        <f>IFERROR(IF(AND('1.2 Alternativ B'!AB248&gt;=70,'1.2 Alternativ B'!AB248&lt;200),'2.2 Skjult ventetid person B'!AA58,0),0)</f>
        <v>0</v>
      </c>
      <c r="AB126" s="1">
        <f>IFERROR(IF(AND('1.2 Alternativ B'!AC248&gt;=70,'1.2 Alternativ B'!AC248&lt;200),'2.2 Skjult ventetid person B'!AB58,0),0)</f>
        <v>0</v>
      </c>
      <c r="AC126" s="1">
        <f>IFERROR(IF(AND('1.2 Alternativ B'!AD248&gt;=70,'1.2 Alternativ B'!AD248&lt;200),'2.2 Skjult ventetid person B'!AC58,0),0)</f>
        <v>0</v>
      </c>
      <c r="AD126" s="1">
        <f>IFERROR(IF(AND('1.2 Alternativ B'!AE248&gt;=70,'1.2 Alternativ B'!AE248&lt;200),'2.2 Skjult ventetid person B'!AD58,0),0)</f>
        <v>0</v>
      </c>
      <c r="AE126" s="1">
        <f>IFERROR(IF(AND('1.2 Alternativ B'!AF248&gt;=70,'1.2 Alternativ B'!AF248&lt;200),'2.2 Skjult ventetid person B'!AE58,0),0)</f>
        <v>0</v>
      </c>
      <c r="AF126" s="1">
        <f>IFERROR(IF(AND('1.2 Alternativ B'!AG248&gt;=70,'1.2 Alternativ B'!AG248&lt;200),'2.2 Skjult ventetid person B'!AF58,0),0)</f>
        <v>0</v>
      </c>
    </row>
    <row r="127" spans="2:32" x14ac:dyDescent="0.2">
      <c r="B127" s="1" t="str">
        <f ca="1">IF(OFFSET('1.2 Alternativ B'!$E$19,0,ROW()-ROW($B$114))&gt;0,OFFSET('1.2 Alternativ B'!$E$19,0,ROW()-ROW($B$114)),"")</f>
        <v/>
      </c>
      <c r="C127" s="1">
        <f>IFERROR(IF(AND('1.2 Alternativ B'!D249&gt;=70,'1.2 Alternativ B'!D249&lt;200),'2.2 Skjult ventetid person B'!C59,0),0)</f>
        <v>0</v>
      </c>
      <c r="D127" s="1">
        <f>IFERROR(IF(AND('1.2 Alternativ B'!E249&gt;=70,'1.2 Alternativ B'!E249&lt;200),'2.2 Skjult ventetid person B'!D59,0),0)</f>
        <v>0</v>
      </c>
      <c r="E127" s="1">
        <f>IFERROR(IF(AND('1.2 Alternativ B'!F249&gt;=70,'1.2 Alternativ B'!F249&lt;200),'2.2 Skjult ventetid person B'!E59,0),0)</f>
        <v>0</v>
      </c>
      <c r="F127" s="1">
        <f>IFERROR(IF(AND('1.2 Alternativ B'!G249&gt;=70,'1.2 Alternativ B'!G249&lt;200),'2.2 Skjult ventetid person B'!F59,0),0)</f>
        <v>0</v>
      </c>
      <c r="G127" s="1">
        <f>IFERROR(IF(AND('1.2 Alternativ B'!H249&gt;=70,'1.2 Alternativ B'!H249&lt;200),'2.2 Skjult ventetid person B'!G59,0),0)</f>
        <v>0</v>
      </c>
      <c r="H127" s="1">
        <f>IFERROR(IF(AND('1.2 Alternativ B'!I249&gt;=70,'1.2 Alternativ B'!I249&lt;200),'2.2 Skjult ventetid person B'!H59,0),0)</f>
        <v>0</v>
      </c>
      <c r="I127" s="1">
        <f>IFERROR(IF(AND('1.2 Alternativ B'!J249&gt;=70,'1.2 Alternativ B'!J249&lt;200),'2.2 Skjult ventetid person B'!I59,0),0)</f>
        <v>0</v>
      </c>
      <c r="J127" s="1">
        <f>IFERROR(IF(AND('1.2 Alternativ B'!K249&gt;=70,'1.2 Alternativ B'!K249&lt;200),'2.2 Skjult ventetid person B'!J59,0),0)</f>
        <v>0</v>
      </c>
      <c r="K127" s="1">
        <f>IFERROR(IF(AND('1.2 Alternativ B'!L249&gt;=70,'1.2 Alternativ B'!L249&lt;200),'2.2 Skjult ventetid person B'!K59,0),0)</f>
        <v>0</v>
      </c>
      <c r="L127" s="1">
        <f>IFERROR(IF(AND('1.2 Alternativ B'!M249&gt;=70,'1.2 Alternativ B'!M249&lt;200),'2.2 Skjult ventetid person B'!L59,0),0)</f>
        <v>0</v>
      </c>
      <c r="M127" s="1">
        <f>IFERROR(IF(AND('1.2 Alternativ B'!N249&gt;=70,'1.2 Alternativ B'!N249&lt;200),'2.2 Skjult ventetid person B'!M59,0),0)</f>
        <v>0</v>
      </c>
      <c r="N127" s="1">
        <f>IFERROR(IF(AND('1.2 Alternativ B'!O249&gt;=70,'1.2 Alternativ B'!O249&lt;200),'2.2 Skjult ventetid person B'!N59,0),0)</f>
        <v>0</v>
      </c>
      <c r="O127" s="1">
        <f>IFERROR(IF(AND('1.2 Alternativ B'!P249&gt;=70,'1.2 Alternativ B'!P249&lt;200),'2.2 Skjult ventetid person B'!O59,0),0)</f>
        <v>0</v>
      </c>
      <c r="P127" s="1">
        <f>IFERROR(IF(AND('1.2 Alternativ B'!Q249&gt;=70,'1.2 Alternativ B'!Q249&lt;200),'2.2 Skjult ventetid person B'!P59,0),0)</f>
        <v>0</v>
      </c>
      <c r="Q127" s="1">
        <f>IFERROR(IF(AND('1.2 Alternativ B'!R249&gt;=70,'1.2 Alternativ B'!R249&lt;200),'2.2 Skjult ventetid person B'!Q59,0),0)</f>
        <v>0</v>
      </c>
      <c r="R127" s="1">
        <f>IFERROR(IF(AND('1.2 Alternativ B'!S249&gt;=70,'1.2 Alternativ B'!S249&lt;200),'2.2 Skjult ventetid person B'!R59,0),0)</f>
        <v>0</v>
      </c>
      <c r="S127" s="1">
        <f>IFERROR(IF(AND('1.2 Alternativ B'!T249&gt;=70,'1.2 Alternativ B'!T249&lt;200),'2.2 Skjult ventetid person B'!S59,0),0)</f>
        <v>0</v>
      </c>
      <c r="T127" s="1">
        <f>IFERROR(IF(AND('1.2 Alternativ B'!U249&gt;=70,'1.2 Alternativ B'!U249&lt;200),'2.2 Skjult ventetid person B'!T59,0),0)</f>
        <v>0</v>
      </c>
      <c r="U127" s="1">
        <f>IFERROR(IF(AND('1.2 Alternativ B'!V249&gt;=70,'1.2 Alternativ B'!V249&lt;200),'2.2 Skjult ventetid person B'!U59,0),0)</f>
        <v>0</v>
      </c>
      <c r="V127" s="1">
        <f>IFERROR(IF(AND('1.2 Alternativ B'!W249&gt;=70,'1.2 Alternativ B'!W249&lt;200),'2.2 Skjult ventetid person B'!V59,0),0)</f>
        <v>0</v>
      </c>
      <c r="W127" s="1">
        <f>IFERROR(IF(AND('1.2 Alternativ B'!X249&gt;=70,'1.2 Alternativ B'!X249&lt;200),'2.2 Skjult ventetid person B'!W59,0),0)</f>
        <v>0</v>
      </c>
      <c r="X127" s="1">
        <f>IFERROR(IF(AND('1.2 Alternativ B'!Y249&gt;=70,'1.2 Alternativ B'!Y249&lt;200),'2.2 Skjult ventetid person B'!X59,0),0)</f>
        <v>0</v>
      </c>
      <c r="Y127" s="1">
        <f>IFERROR(IF(AND('1.2 Alternativ B'!Z249&gt;=70,'1.2 Alternativ B'!Z249&lt;200),'2.2 Skjult ventetid person B'!Y59,0),0)</f>
        <v>0</v>
      </c>
      <c r="Z127" s="1">
        <f>IFERROR(IF(AND('1.2 Alternativ B'!AA249&gt;=70,'1.2 Alternativ B'!AA249&lt;200),'2.2 Skjult ventetid person B'!Z59,0),0)</f>
        <v>0</v>
      </c>
      <c r="AA127" s="1">
        <f>IFERROR(IF(AND('1.2 Alternativ B'!AB249&gt;=70,'1.2 Alternativ B'!AB249&lt;200),'2.2 Skjult ventetid person B'!AA59,0),0)</f>
        <v>0</v>
      </c>
      <c r="AB127" s="1">
        <f>IFERROR(IF(AND('1.2 Alternativ B'!AC249&gt;=70,'1.2 Alternativ B'!AC249&lt;200),'2.2 Skjult ventetid person B'!AB59,0),0)</f>
        <v>0</v>
      </c>
      <c r="AC127" s="1">
        <f>IFERROR(IF(AND('1.2 Alternativ B'!AD249&gt;=70,'1.2 Alternativ B'!AD249&lt;200),'2.2 Skjult ventetid person B'!AC59,0),0)</f>
        <v>0</v>
      </c>
      <c r="AD127" s="1">
        <f>IFERROR(IF(AND('1.2 Alternativ B'!AE249&gt;=70,'1.2 Alternativ B'!AE249&lt;200),'2.2 Skjult ventetid person B'!AD59,0),0)</f>
        <v>0</v>
      </c>
      <c r="AE127" s="1">
        <f>IFERROR(IF(AND('1.2 Alternativ B'!AF249&gt;=70,'1.2 Alternativ B'!AF249&lt;200),'2.2 Skjult ventetid person B'!AE59,0),0)</f>
        <v>0</v>
      </c>
      <c r="AF127" s="1">
        <f>IFERROR(IF(AND('1.2 Alternativ B'!AG249&gt;=70,'1.2 Alternativ B'!AG249&lt;200),'2.2 Skjult ventetid person B'!AF59,0),0)</f>
        <v>0</v>
      </c>
    </row>
    <row r="128" spans="2:32" x14ac:dyDescent="0.2">
      <c r="B128" s="1" t="str">
        <f ca="1">IF(OFFSET('1.2 Alternativ B'!$E$19,0,ROW()-ROW($B$114))&gt;0,OFFSET('1.2 Alternativ B'!$E$19,0,ROW()-ROW($B$114)),"")</f>
        <v/>
      </c>
      <c r="C128" s="1">
        <f>IFERROR(IF(AND('1.2 Alternativ B'!D250&gt;=70,'1.2 Alternativ B'!D250&lt;200),'2.2 Skjult ventetid person B'!C60,0),0)</f>
        <v>0</v>
      </c>
      <c r="D128" s="1">
        <f>IFERROR(IF(AND('1.2 Alternativ B'!E250&gt;=70,'1.2 Alternativ B'!E250&lt;200),'2.2 Skjult ventetid person B'!D60,0),0)</f>
        <v>0</v>
      </c>
      <c r="E128" s="1">
        <f>IFERROR(IF(AND('1.2 Alternativ B'!F250&gt;=70,'1.2 Alternativ B'!F250&lt;200),'2.2 Skjult ventetid person B'!E60,0),0)</f>
        <v>0</v>
      </c>
      <c r="F128" s="1">
        <f>IFERROR(IF(AND('1.2 Alternativ B'!G250&gt;=70,'1.2 Alternativ B'!G250&lt;200),'2.2 Skjult ventetid person B'!F60,0),0)</f>
        <v>0</v>
      </c>
      <c r="G128" s="1">
        <f>IFERROR(IF(AND('1.2 Alternativ B'!H250&gt;=70,'1.2 Alternativ B'!H250&lt;200),'2.2 Skjult ventetid person B'!G60,0),0)</f>
        <v>0</v>
      </c>
      <c r="H128" s="1">
        <f>IFERROR(IF(AND('1.2 Alternativ B'!I250&gt;=70,'1.2 Alternativ B'!I250&lt;200),'2.2 Skjult ventetid person B'!H60,0),0)</f>
        <v>0</v>
      </c>
      <c r="I128" s="1">
        <f>IFERROR(IF(AND('1.2 Alternativ B'!J250&gt;=70,'1.2 Alternativ B'!J250&lt;200),'2.2 Skjult ventetid person B'!I60,0),0)</f>
        <v>0</v>
      </c>
      <c r="J128" s="1">
        <f>IFERROR(IF(AND('1.2 Alternativ B'!K250&gt;=70,'1.2 Alternativ B'!K250&lt;200),'2.2 Skjult ventetid person B'!J60,0),0)</f>
        <v>0</v>
      </c>
      <c r="K128" s="1">
        <f>IFERROR(IF(AND('1.2 Alternativ B'!L250&gt;=70,'1.2 Alternativ B'!L250&lt;200),'2.2 Skjult ventetid person B'!K60,0),0)</f>
        <v>0</v>
      </c>
      <c r="L128" s="1">
        <f>IFERROR(IF(AND('1.2 Alternativ B'!M250&gt;=70,'1.2 Alternativ B'!M250&lt;200),'2.2 Skjult ventetid person B'!L60,0),0)</f>
        <v>0</v>
      </c>
      <c r="M128" s="1">
        <f>IFERROR(IF(AND('1.2 Alternativ B'!N250&gt;=70,'1.2 Alternativ B'!N250&lt;200),'2.2 Skjult ventetid person B'!M60,0),0)</f>
        <v>0</v>
      </c>
      <c r="N128" s="1">
        <f>IFERROR(IF(AND('1.2 Alternativ B'!O250&gt;=70,'1.2 Alternativ B'!O250&lt;200),'2.2 Skjult ventetid person B'!N60,0),0)</f>
        <v>0</v>
      </c>
      <c r="O128" s="1">
        <f>IFERROR(IF(AND('1.2 Alternativ B'!P250&gt;=70,'1.2 Alternativ B'!P250&lt;200),'2.2 Skjult ventetid person B'!O60,0),0)</f>
        <v>0</v>
      </c>
      <c r="P128" s="1">
        <f>IFERROR(IF(AND('1.2 Alternativ B'!Q250&gt;=70,'1.2 Alternativ B'!Q250&lt;200),'2.2 Skjult ventetid person B'!P60,0),0)</f>
        <v>0</v>
      </c>
      <c r="Q128" s="1">
        <f>IFERROR(IF(AND('1.2 Alternativ B'!R250&gt;=70,'1.2 Alternativ B'!R250&lt;200),'2.2 Skjult ventetid person B'!Q60,0),0)</f>
        <v>0</v>
      </c>
      <c r="R128" s="1">
        <f>IFERROR(IF(AND('1.2 Alternativ B'!S250&gt;=70,'1.2 Alternativ B'!S250&lt;200),'2.2 Skjult ventetid person B'!R60,0),0)</f>
        <v>0</v>
      </c>
      <c r="S128" s="1">
        <f>IFERROR(IF(AND('1.2 Alternativ B'!T250&gt;=70,'1.2 Alternativ B'!T250&lt;200),'2.2 Skjult ventetid person B'!S60,0),0)</f>
        <v>0</v>
      </c>
      <c r="T128" s="1">
        <f>IFERROR(IF(AND('1.2 Alternativ B'!U250&gt;=70,'1.2 Alternativ B'!U250&lt;200),'2.2 Skjult ventetid person B'!T60,0),0)</f>
        <v>0</v>
      </c>
      <c r="U128" s="1">
        <f>IFERROR(IF(AND('1.2 Alternativ B'!V250&gt;=70,'1.2 Alternativ B'!V250&lt;200),'2.2 Skjult ventetid person B'!U60,0),0)</f>
        <v>0</v>
      </c>
      <c r="V128" s="1">
        <f>IFERROR(IF(AND('1.2 Alternativ B'!W250&gt;=70,'1.2 Alternativ B'!W250&lt;200),'2.2 Skjult ventetid person B'!V60,0),0)</f>
        <v>0</v>
      </c>
      <c r="W128" s="1">
        <f>IFERROR(IF(AND('1.2 Alternativ B'!X250&gt;=70,'1.2 Alternativ B'!X250&lt;200),'2.2 Skjult ventetid person B'!W60,0),0)</f>
        <v>0</v>
      </c>
      <c r="X128" s="1">
        <f>IFERROR(IF(AND('1.2 Alternativ B'!Y250&gt;=70,'1.2 Alternativ B'!Y250&lt;200),'2.2 Skjult ventetid person B'!X60,0),0)</f>
        <v>0</v>
      </c>
      <c r="Y128" s="1">
        <f>IFERROR(IF(AND('1.2 Alternativ B'!Z250&gt;=70,'1.2 Alternativ B'!Z250&lt;200),'2.2 Skjult ventetid person B'!Y60,0),0)</f>
        <v>0</v>
      </c>
      <c r="Z128" s="1">
        <f>IFERROR(IF(AND('1.2 Alternativ B'!AA250&gt;=70,'1.2 Alternativ B'!AA250&lt;200),'2.2 Skjult ventetid person B'!Z60,0),0)</f>
        <v>0</v>
      </c>
      <c r="AA128" s="1">
        <f>IFERROR(IF(AND('1.2 Alternativ B'!AB250&gt;=70,'1.2 Alternativ B'!AB250&lt;200),'2.2 Skjult ventetid person B'!AA60,0),0)</f>
        <v>0</v>
      </c>
      <c r="AB128" s="1">
        <f>IFERROR(IF(AND('1.2 Alternativ B'!AC250&gt;=70,'1.2 Alternativ B'!AC250&lt;200),'2.2 Skjult ventetid person B'!AB60,0),0)</f>
        <v>0</v>
      </c>
      <c r="AC128" s="1">
        <f>IFERROR(IF(AND('1.2 Alternativ B'!AD250&gt;=70,'1.2 Alternativ B'!AD250&lt;200),'2.2 Skjult ventetid person B'!AC60,0),0)</f>
        <v>0</v>
      </c>
      <c r="AD128" s="1">
        <f>IFERROR(IF(AND('1.2 Alternativ B'!AE250&gt;=70,'1.2 Alternativ B'!AE250&lt;200),'2.2 Skjult ventetid person B'!AD60,0),0)</f>
        <v>0</v>
      </c>
      <c r="AE128" s="1">
        <f>IFERROR(IF(AND('1.2 Alternativ B'!AF250&gt;=70,'1.2 Alternativ B'!AF250&lt;200),'2.2 Skjult ventetid person B'!AE60,0),0)</f>
        <v>0</v>
      </c>
      <c r="AF128" s="1">
        <f>IFERROR(IF(AND('1.2 Alternativ B'!AG250&gt;=70,'1.2 Alternativ B'!AG250&lt;200),'2.2 Skjult ventetid person B'!AF60,0),0)</f>
        <v>0</v>
      </c>
    </row>
    <row r="129" spans="2:32" x14ac:dyDescent="0.2">
      <c r="B129" s="1" t="str">
        <f ca="1">IF(OFFSET('1.2 Alternativ B'!$E$19,0,ROW()-ROW($B$114))&gt;0,OFFSET('1.2 Alternativ B'!$E$19,0,ROW()-ROW($B$114)),"")</f>
        <v/>
      </c>
      <c r="C129" s="1">
        <f>IFERROR(IF(AND('1.2 Alternativ B'!D251&gt;=70,'1.2 Alternativ B'!D251&lt;200),'2.2 Skjult ventetid person B'!C61,0),0)</f>
        <v>0</v>
      </c>
      <c r="D129" s="1">
        <f>IFERROR(IF(AND('1.2 Alternativ B'!E251&gt;=70,'1.2 Alternativ B'!E251&lt;200),'2.2 Skjult ventetid person B'!D61,0),0)</f>
        <v>0</v>
      </c>
      <c r="E129" s="1">
        <f>IFERROR(IF(AND('1.2 Alternativ B'!F251&gt;=70,'1.2 Alternativ B'!F251&lt;200),'2.2 Skjult ventetid person B'!E61,0),0)</f>
        <v>0</v>
      </c>
      <c r="F129" s="1">
        <f>IFERROR(IF(AND('1.2 Alternativ B'!G251&gt;=70,'1.2 Alternativ B'!G251&lt;200),'2.2 Skjult ventetid person B'!F61,0),0)</f>
        <v>0</v>
      </c>
      <c r="G129" s="1">
        <f>IFERROR(IF(AND('1.2 Alternativ B'!H251&gt;=70,'1.2 Alternativ B'!H251&lt;200),'2.2 Skjult ventetid person B'!G61,0),0)</f>
        <v>0</v>
      </c>
      <c r="H129" s="1">
        <f>IFERROR(IF(AND('1.2 Alternativ B'!I251&gt;=70,'1.2 Alternativ B'!I251&lt;200),'2.2 Skjult ventetid person B'!H61,0),0)</f>
        <v>0</v>
      </c>
      <c r="I129" s="1">
        <f>IFERROR(IF(AND('1.2 Alternativ B'!J251&gt;=70,'1.2 Alternativ B'!J251&lt;200),'2.2 Skjult ventetid person B'!I61,0),0)</f>
        <v>0</v>
      </c>
      <c r="J129" s="1">
        <f>IFERROR(IF(AND('1.2 Alternativ B'!K251&gt;=70,'1.2 Alternativ B'!K251&lt;200),'2.2 Skjult ventetid person B'!J61,0),0)</f>
        <v>0</v>
      </c>
      <c r="K129" s="1">
        <f>IFERROR(IF(AND('1.2 Alternativ B'!L251&gt;=70,'1.2 Alternativ B'!L251&lt;200),'2.2 Skjult ventetid person B'!K61,0),0)</f>
        <v>0</v>
      </c>
      <c r="L129" s="1">
        <f>IFERROR(IF(AND('1.2 Alternativ B'!M251&gt;=70,'1.2 Alternativ B'!M251&lt;200),'2.2 Skjult ventetid person B'!L61,0),0)</f>
        <v>0</v>
      </c>
      <c r="M129" s="1">
        <f>IFERROR(IF(AND('1.2 Alternativ B'!N251&gt;=70,'1.2 Alternativ B'!N251&lt;200),'2.2 Skjult ventetid person B'!M61,0),0)</f>
        <v>0</v>
      </c>
      <c r="N129" s="1">
        <f>IFERROR(IF(AND('1.2 Alternativ B'!O251&gt;=70,'1.2 Alternativ B'!O251&lt;200),'2.2 Skjult ventetid person B'!N61,0),0)</f>
        <v>0</v>
      </c>
      <c r="O129" s="1">
        <f>IFERROR(IF(AND('1.2 Alternativ B'!P251&gt;=70,'1.2 Alternativ B'!P251&lt;200),'2.2 Skjult ventetid person B'!O61,0),0)</f>
        <v>0</v>
      </c>
      <c r="P129" s="1">
        <f>IFERROR(IF(AND('1.2 Alternativ B'!Q251&gt;=70,'1.2 Alternativ B'!Q251&lt;200),'2.2 Skjult ventetid person B'!P61,0),0)</f>
        <v>0</v>
      </c>
      <c r="Q129" s="1">
        <f>IFERROR(IF(AND('1.2 Alternativ B'!R251&gt;=70,'1.2 Alternativ B'!R251&lt;200),'2.2 Skjult ventetid person B'!Q61,0),0)</f>
        <v>0</v>
      </c>
      <c r="R129" s="1">
        <f>IFERROR(IF(AND('1.2 Alternativ B'!S251&gt;=70,'1.2 Alternativ B'!S251&lt;200),'2.2 Skjult ventetid person B'!R61,0),0)</f>
        <v>0</v>
      </c>
      <c r="S129" s="1">
        <f>IFERROR(IF(AND('1.2 Alternativ B'!T251&gt;=70,'1.2 Alternativ B'!T251&lt;200),'2.2 Skjult ventetid person B'!S61,0),0)</f>
        <v>0</v>
      </c>
      <c r="T129" s="1">
        <f>IFERROR(IF(AND('1.2 Alternativ B'!U251&gt;=70,'1.2 Alternativ B'!U251&lt;200),'2.2 Skjult ventetid person B'!T61,0),0)</f>
        <v>0</v>
      </c>
      <c r="U129" s="1">
        <f>IFERROR(IF(AND('1.2 Alternativ B'!V251&gt;=70,'1.2 Alternativ B'!V251&lt;200),'2.2 Skjult ventetid person B'!U61,0),0)</f>
        <v>0</v>
      </c>
      <c r="V129" s="1">
        <f>IFERROR(IF(AND('1.2 Alternativ B'!W251&gt;=70,'1.2 Alternativ B'!W251&lt;200),'2.2 Skjult ventetid person B'!V61,0),0)</f>
        <v>0</v>
      </c>
      <c r="W129" s="1">
        <f>IFERROR(IF(AND('1.2 Alternativ B'!X251&gt;=70,'1.2 Alternativ B'!X251&lt;200),'2.2 Skjult ventetid person B'!W61,0),0)</f>
        <v>0</v>
      </c>
      <c r="X129" s="1">
        <f>IFERROR(IF(AND('1.2 Alternativ B'!Y251&gt;=70,'1.2 Alternativ B'!Y251&lt;200),'2.2 Skjult ventetid person B'!X61,0),0)</f>
        <v>0</v>
      </c>
      <c r="Y129" s="1">
        <f>IFERROR(IF(AND('1.2 Alternativ B'!Z251&gt;=70,'1.2 Alternativ B'!Z251&lt;200),'2.2 Skjult ventetid person B'!Y61,0),0)</f>
        <v>0</v>
      </c>
      <c r="Z129" s="1">
        <f>IFERROR(IF(AND('1.2 Alternativ B'!AA251&gt;=70,'1.2 Alternativ B'!AA251&lt;200),'2.2 Skjult ventetid person B'!Z61,0),0)</f>
        <v>0</v>
      </c>
      <c r="AA129" s="1">
        <f>IFERROR(IF(AND('1.2 Alternativ B'!AB251&gt;=70,'1.2 Alternativ B'!AB251&lt;200),'2.2 Skjult ventetid person B'!AA61,0),0)</f>
        <v>0</v>
      </c>
      <c r="AB129" s="1">
        <f>IFERROR(IF(AND('1.2 Alternativ B'!AC251&gt;=70,'1.2 Alternativ B'!AC251&lt;200),'2.2 Skjult ventetid person B'!AB61,0),0)</f>
        <v>0</v>
      </c>
      <c r="AC129" s="1">
        <f>IFERROR(IF(AND('1.2 Alternativ B'!AD251&gt;=70,'1.2 Alternativ B'!AD251&lt;200),'2.2 Skjult ventetid person B'!AC61,0),0)</f>
        <v>0</v>
      </c>
      <c r="AD129" s="1">
        <f>IFERROR(IF(AND('1.2 Alternativ B'!AE251&gt;=70,'1.2 Alternativ B'!AE251&lt;200),'2.2 Skjult ventetid person B'!AD61,0),0)</f>
        <v>0</v>
      </c>
      <c r="AE129" s="1">
        <f>IFERROR(IF(AND('1.2 Alternativ B'!AF251&gt;=70,'1.2 Alternativ B'!AF251&lt;200),'2.2 Skjult ventetid person B'!AE61,0),0)</f>
        <v>0</v>
      </c>
      <c r="AF129" s="1">
        <f>IFERROR(IF(AND('1.2 Alternativ B'!AG251&gt;=70,'1.2 Alternativ B'!AG251&lt;200),'2.2 Skjult ventetid person B'!AF61,0),0)</f>
        <v>0</v>
      </c>
    </row>
    <row r="130" spans="2:32" x14ac:dyDescent="0.2">
      <c r="B130" s="1" t="str">
        <f ca="1">IF(OFFSET('1.2 Alternativ B'!$E$19,0,ROW()-ROW($B$114))&gt;0,OFFSET('1.2 Alternativ B'!$E$19,0,ROW()-ROW($B$114)),"")</f>
        <v/>
      </c>
      <c r="C130" s="1">
        <f>IFERROR(IF(AND('1.2 Alternativ B'!D252&gt;=70,'1.2 Alternativ B'!D252&lt;200),'2.2 Skjult ventetid person B'!C62,0),0)</f>
        <v>0</v>
      </c>
      <c r="D130" s="1">
        <f>IFERROR(IF(AND('1.2 Alternativ B'!E252&gt;=70,'1.2 Alternativ B'!E252&lt;200),'2.2 Skjult ventetid person B'!D62,0),0)</f>
        <v>0</v>
      </c>
      <c r="E130" s="1">
        <f>IFERROR(IF(AND('1.2 Alternativ B'!F252&gt;=70,'1.2 Alternativ B'!F252&lt;200),'2.2 Skjult ventetid person B'!E62,0),0)</f>
        <v>0</v>
      </c>
      <c r="F130" s="1">
        <f>IFERROR(IF(AND('1.2 Alternativ B'!G252&gt;=70,'1.2 Alternativ B'!G252&lt;200),'2.2 Skjult ventetid person B'!F62,0),0)</f>
        <v>0</v>
      </c>
      <c r="G130" s="1">
        <f>IFERROR(IF(AND('1.2 Alternativ B'!H252&gt;=70,'1.2 Alternativ B'!H252&lt;200),'2.2 Skjult ventetid person B'!G62,0),0)</f>
        <v>0</v>
      </c>
      <c r="H130" s="1">
        <f>IFERROR(IF(AND('1.2 Alternativ B'!I252&gt;=70,'1.2 Alternativ B'!I252&lt;200),'2.2 Skjult ventetid person B'!H62,0),0)</f>
        <v>0</v>
      </c>
      <c r="I130" s="1">
        <f>IFERROR(IF(AND('1.2 Alternativ B'!J252&gt;=70,'1.2 Alternativ B'!J252&lt;200),'2.2 Skjult ventetid person B'!I62,0),0)</f>
        <v>0</v>
      </c>
      <c r="J130" s="1">
        <f>IFERROR(IF(AND('1.2 Alternativ B'!K252&gt;=70,'1.2 Alternativ B'!K252&lt;200),'2.2 Skjult ventetid person B'!J62,0),0)</f>
        <v>0</v>
      </c>
      <c r="K130" s="1">
        <f>IFERROR(IF(AND('1.2 Alternativ B'!L252&gt;=70,'1.2 Alternativ B'!L252&lt;200),'2.2 Skjult ventetid person B'!K62,0),0)</f>
        <v>0</v>
      </c>
      <c r="L130" s="1">
        <f>IFERROR(IF(AND('1.2 Alternativ B'!M252&gt;=70,'1.2 Alternativ B'!M252&lt;200),'2.2 Skjult ventetid person B'!L62,0),0)</f>
        <v>0</v>
      </c>
      <c r="M130" s="1">
        <f>IFERROR(IF(AND('1.2 Alternativ B'!N252&gt;=70,'1.2 Alternativ B'!N252&lt;200),'2.2 Skjult ventetid person B'!M62,0),0)</f>
        <v>0</v>
      </c>
      <c r="N130" s="1">
        <f>IFERROR(IF(AND('1.2 Alternativ B'!O252&gt;=70,'1.2 Alternativ B'!O252&lt;200),'2.2 Skjult ventetid person B'!N62,0),0)</f>
        <v>0</v>
      </c>
      <c r="O130" s="1">
        <f>IFERROR(IF(AND('1.2 Alternativ B'!P252&gt;=70,'1.2 Alternativ B'!P252&lt;200),'2.2 Skjult ventetid person B'!O62,0),0)</f>
        <v>0</v>
      </c>
      <c r="P130" s="1">
        <f>IFERROR(IF(AND('1.2 Alternativ B'!Q252&gt;=70,'1.2 Alternativ B'!Q252&lt;200),'2.2 Skjult ventetid person B'!P62,0),0)</f>
        <v>0</v>
      </c>
      <c r="Q130" s="1">
        <f>IFERROR(IF(AND('1.2 Alternativ B'!R252&gt;=70,'1.2 Alternativ B'!R252&lt;200),'2.2 Skjult ventetid person B'!Q62,0),0)</f>
        <v>0</v>
      </c>
      <c r="R130" s="1">
        <f>IFERROR(IF(AND('1.2 Alternativ B'!S252&gt;=70,'1.2 Alternativ B'!S252&lt;200),'2.2 Skjult ventetid person B'!R62,0),0)</f>
        <v>0</v>
      </c>
      <c r="S130" s="1">
        <f>IFERROR(IF(AND('1.2 Alternativ B'!T252&gt;=70,'1.2 Alternativ B'!T252&lt;200),'2.2 Skjult ventetid person B'!S62,0),0)</f>
        <v>0</v>
      </c>
      <c r="T130" s="1">
        <f>IFERROR(IF(AND('1.2 Alternativ B'!U252&gt;=70,'1.2 Alternativ B'!U252&lt;200),'2.2 Skjult ventetid person B'!T62,0),0)</f>
        <v>0</v>
      </c>
      <c r="U130" s="1">
        <f>IFERROR(IF(AND('1.2 Alternativ B'!V252&gt;=70,'1.2 Alternativ B'!V252&lt;200),'2.2 Skjult ventetid person B'!U62,0),0)</f>
        <v>0</v>
      </c>
      <c r="V130" s="1">
        <f>IFERROR(IF(AND('1.2 Alternativ B'!W252&gt;=70,'1.2 Alternativ B'!W252&lt;200),'2.2 Skjult ventetid person B'!V62,0),0)</f>
        <v>0</v>
      </c>
      <c r="W130" s="1">
        <f>IFERROR(IF(AND('1.2 Alternativ B'!X252&gt;=70,'1.2 Alternativ B'!X252&lt;200),'2.2 Skjult ventetid person B'!W62,0),0)</f>
        <v>0</v>
      </c>
      <c r="X130" s="1">
        <f>IFERROR(IF(AND('1.2 Alternativ B'!Y252&gt;=70,'1.2 Alternativ B'!Y252&lt;200),'2.2 Skjult ventetid person B'!X62,0),0)</f>
        <v>0</v>
      </c>
      <c r="Y130" s="1">
        <f>IFERROR(IF(AND('1.2 Alternativ B'!Z252&gt;=70,'1.2 Alternativ B'!Z252&lt;200),'2.2 Skjult ventetid person B'!Y62,0),0)</f>
        <v>0</v>
      </c>
      <c r="Z130" s="1">
        <f>IFERROR(IF(AND('1.2 Alternativ B'!AA252&gt;=70,'1.2 Alternativ B'!AA252&lt;200),'2.2 Skjult ventetid person B'!Z62,0),0)</f>
        <v>0</v>
      </c>
      <c r="AA130" s="1">
        <f>IFERROR(IF(AND('1.2 Alternativ B'!AB252&gt;=70,'1.2 Alternativ B'!AB252&lt;200),'2.2 Skjult ventetid person B'!AA62,0),0)</f>
        <v>0</v>
      </c>
      <c r="AB130" s="1">
        <f>IFERROR(IF(AND('1.2 Alternativ B'!AC252&gt;=70,'1.2 Alternativ B'!AC252&lt;200),'2.2 Skjult ventetid person B'!AB62,0),0)</f>
        <v>0</v>
      </c>
      <c r="AC130" s="1">
        <f>IFERROR(IF(AND('1.2 Alternativ B'!AD252&gt;=70,'1.2 Alternativ B'!AD252&lt;200),'2.2 Skjult ventetid person B'!AC62,0),0)</f>
        <v>0</v>
      </c>
      <c r="AD130" s="1">
        <f>IFERROR(IF(AND('1.2 Alternativ B'!AE252&gt;=70,'1.2 Alternativ B'!AE252&lt;200),'2.2 Skjult ventetid person B'!AD62,0),0)</f>
        <v>0</v>
      </c>
      <c r="AE130" s="1">
        <f>IFERROR(IF(AND('1.2 Alternativ B'!AF252&gt;=70,'1.2 Alternativ B'!AF252&lt;200),'2.2 Skjult ventetid person B'!AE62,0),0)</f>
        <v>0</v>
      </c>
      <c r="AF130" s="1">
        <f>IFERROR(IF(AND('1.2 Alternativ B'!AG252&gt;=70,'1.2 Alternativ B'!AG252&lt;200),'2.2 Skjult ventetid person B'!AF62,0),0)</f>
        <v>0</v>
      </c>
    </row>
    <row r="131" spans="2:32" x14ac:dyDescent="0.2">
      <c r="B131" s="1" t="str">
        <f ca="1">IF(OFFSET('1.2 Alternativ B'!$E$19,0,ROW()-ROW($B$114))&gt;0,OFFSET('1.2 Alternativ B'!$E$19,0,ROW()-ROW($B$114)),"")</f>
        <v/>
      </c>
      <c r="C131" s="1">
        <f>IFERROR(IF(AND('1.2 Alternativ B'!D253&gt;=70,'1.2 Alternativ B'!D253&lt;200),'2.2 Skjult ventetid person B'!C63,0),0)</f>
        <v>0</v>
      </c>
      <c r="D131" s="1">
        <f>IFERROR(IF(AND('1.2 Alternativ B'!E253&gt;=70,'1.2 Alternativ B'!E253&lt;200),'2.2 Skjult ventetid person B'!D63,0),0)</f>
        <v>0</v>
      </c>
      <c r="E131" s="1">
        <f>IFERROR(IF(AND('1.2 Alternativ B'!F253&gt;=70,'1.2 Alternativ B'!F253&lt;200),'2.2 Skjult ventetid person B'!E63,0),0)</f>
        <v>0</v>
      </c>
      <c r="F131" s="1">
        <f>IFERROR(IF(AND('1.2 Alternativ B'!G253&gt;=70,'1.2 Alternativ B'!G253&lt;200),'2.2 Skjult ventetid person B'!F63,0),0)</f>
        <v>0</v>
      </c>
      <c r="G131" s="1">
        <f>IFERROR(IF(AND('1.2 Alternativ B'!H253&gt;=70,'1.2 Alternativ B'!H253&lt;200),'2.2 Skjult ventetid person B'!G63,0),0)</f>
        <v>0</v>
      </c>
      <c r="H131" s="1">
        <f>IFERROR(IF(AND('1.2 Alternativ B'!I253&gt;=70,'1.2 Alternativ B'!I253&lt;200),'2.2 Skjult ventetid person B'!H63,0),0)</f>
        <v>0</v>
      </c>
      <c r="I131" s="1">
        <f>IFERROR(IF(AND('1.2 Alternativ B'!J253&gt;=70,'1.2 Alternativ B'!J253&lt;200),'2.2 Skjult ventetid person B'!I63,0),0)</f>
        <v>0</v>
      </c>
      <c r="J131" s="1">
        <f>IFERROR(IF(AND('1.2 Alternativ B'!K253&gt;=70,'1.2 Alternativ B'!K253&lt;200),'2.2 Skjult ventetid person B'!J63,0),0)</f>
        <v>0</v>
      </c>
      <c r="K131" s="1">
        <f>IFERROR(IF(AND('1.2 Alternativ B'!L253&gt;=70,'1.2 Alternativ B'!L253&lt;200),'2.2 Skjult ventetid person B'!K63,0),0)</f>
        <v>0</v>
      </c>
      <c r="L131" s="1">
        <f>IFERROR(IF(AND('1.2 Alternativ B'!M253&gt;=70,'1.2 Alternativ B'!M253&lt;200),'2.2 Skjult ventetid person B'!L63,0),0)</f>
        <v>0</v>
      </c>
      <c r="M131" s="1">
        <f>IFERROR(IF(AND('1.2 Alternativ B'!N253&gt;=70,'1.2 Alternativ B'!N253&lt;200),'2.2 Skjult ventetid person B'!M63,0),0)</f>
        <v>0</v>
      </c>
      <c r="N131" s="1">
        <f>IFERROR(IF(AND('1.2 Alternativ B'!O253&gt;=70,'1.2 Alternativ B'!O253&lt;200),'2.2 Skjult ventetid person B'!N63,0),0)</f>
        <v>0</v>
      </c>
      <c r="O131" s="1">
        <f>IFERROR(IF(AND('1.2 Alternativ B'!P253&gt;=70,'1.2 Alternativ B'!P253&lt;200),'2.2 Skjult ventetid person B'!O63,0),0)</f>
        <v>0</v>
      </c>
      <c r="P131" s="1">
        <f>IFERROR(IF(AND('1.2 Alternativ B'!Q253&gt;=70,'1.2 Alternativ B'!Q253&lt;200),'2.2 Skjult ventetid person B'!P63,0),0)</f>
        <v>0</v>
      </c>
      <c r="Q131" s="1">
        <f>IFERROR(IF(AND('1.2 Alternativ B'!R253&gt;=70,'1.2 Alternativ B'!R253&lt;200),'2.2 Skjult ventetid person B'!Q63,0),0)</f>
        <v>0</v>
      </c>
      <c r="R131" s="1">
        <f>IFERROR(IF(AND('1.2 Alternativ B'!S253&gt;=70,'1.2 Alternativ B'!S253&lt;200),'2.2 Skjult ventetid person B'!R63,0),0)</f>
        <v>0</v>
      </c>
      <c r="S131" s="1">
        <f>IFERROR(IF(AND('1.2 Alternativ B'!T253&gt;=70,'1.2 Alternativ B'!T253&lt;200),'2.2 Skjult ventetid person B'!S63,0),0)</f>
        <v>0</v>
      </c>
      <c r="T131" s="1">
        <f>IFERROR(IF(AND('1.2 Alternativ B'!U253&gt;=70,'1.2 Alternativ B'!U253&lt;200),'2.2 Skjult ventetid person B'!T63,0),0)</f>
        <v>0</v>
      </c>
      <c r="U131" s="1">
        <f>IFERROR(IF(AND('1.2 Alternativ B'!V253&gt;=70,'1.2 Alternativ B'!V253&lt;200),'2.2 Skjult ventetid person B'!U63,0),0)</f>
        <v>0</v>
      </c>
      <c r="V131" s="1">
        <f>IFERROR(IF(AND('1.2 Alternativ B'!W253&gt;=70,'1.2 Alternativ B'!W253&lt;200),'2.2 Skjult ventetid person B'!V63,0),0)</f>
        <v>0</v>
      </c>
      <c r="W131" s="1">
        <f>IFERROR(IF(AND('1.2 Alternativ B'!X253&gt;=70,'1.2 Alternativ B'!X253&lt;200),'2.2 Skjult ventetid person B'!W63,0),0)</f>
        <v>0</v>
      </c>
      <c r="X131" s="1">
        <f>IFERROR(IF(AND('1.2 Alternativ B'!Y253&gt;=70,'1.2 Alternativ B'!Y253&lt;200),'2.2 Skjult ventetid person B'!X63,0),0)</f>
        <v>0</v>
      </c>
      <c r="Y131" s="1">
        <f>IFERROR(IF(AND('1.2 Alternativ B'!Z253&gt;=70,'1.2 Alternativ B'!Z253&lt;200),'2.2 Skjult ventetid person B'!Y63,0),0)</f>
        <v>0</v>
      </c>
      <c r="Z131" s="1">
        <f>IFERROR(IF(AND('1.2 Alternativ B'!AA253&gt;=70,'1.2 Alternativ B'!AA253&lt;200),'2.2 Skjult ventetid person B'!Z63,0),0)</f>
        <v>0</v>
      </c>
      <c r="AA131" s="1">
        <f>IFERROR(IF(AND('1.2 Alternativ B'!AB253&gt;=70,'1.2 Alternativ B'!AB253&lt;200),'2.2 Skjult ventetid person B'!AA63,0),0)</f>
        <v>0</v>
      </c>
      <c r="AB131" s="1">
        <f>IFERROR(IF(AND('1.2 Alternativ B'!AC253&gt;=70,'1.2 Alternativ B'!AC253&lt;200),'2.2 Skjult ventetid person B'!AB63,0),0)</f>
        <v>0</v>
      </c>
      <c r="AC131" s="1">
        <f>IFERROR(IF(AND('1.2 Alternativ B'!AD253&gt;=70,'1.2 Alternativ B'!AD253&lt;200),'2.2 Skjult ventetid person B'!AC63,0),0)</f>
        <v>0</v>
      </c>
      <c r="AD131" s="1">
        <f>IFERROR(IF(AND('1.2 Alternativ B'!AE253&gt;=70,'1.2 Alternativ B'!AE253&lt;200),'2.2 Skjult ventetid person B'!AD63,0),0)</f>
        <v>0</v>
      </c>
      <c r="AE131" s="1">
        <f>IFERROR(IF(AND('1.2 Alternativ B'!AF253&gt;=70,'1.2 Alternativ B'!AF253&lt;200),'2.2 Skjult ventetid person B'!AE63,0),0)</f>
        <v>0</v>
      </c>
      <c r="AF131" s="1">
        <f>IFERROR(IF(AND('1.2 Alternativ B'!AG253&gt;=70,'1.2 Alternativ B'!AG253&lt;200),'2.2 Skjult ventetid person B'!AF63,0),0)</f>
        <v>0</v>
      </c>
    </row>
    <row r="132" spans="2:32" x14ac:dyDescent="0.2">
      <c r="B132" s="1" t="str">
        <f ca="1">IF(OFFSET('1.2 Alternativ B'!$E$19,0,ROW()-ROW($B$114))&gt;0,OFFSET('1.2 Alternativ B'!$E$19,0,ROW()-ROW($B$114)),"")</f>
        <v/>
      </c>
      <c r="C132" s="1">
        <f>IFERROR(IF(AND('1.2 Alternativ B'!D254&gt;=70,'1.2 Alternativ B'!D254&lt;200),'2.2 Skjult ventetid person B'!C64,0),0)</f>
        <v>0</v>
      </c>
      <c r="D132" s="1">
        <f>IFERROR(IF(AND('1.2 Alternativ B'!E254&gt;=70,'1.2 Alternativ B'!E254&lt;200),'2.2 Skjult ventetid person B'!D64,0),0)</f>
        <v>0</v>
      </c>
      <c r="E132" s="1">
        <f>IFERROR(IF(AND('1.2 Alternativ B'!F254&gt;=70,'1.2 Alternativ B'!F254&lt;200),'2.2 Skjult ventetid person B'!E64,0),0)</f>
        <v>0</v>
      </c>
      <c r="F132" s="1">
        <f>IFERROR(IF(AND('1.2 Alternativ B'!G254&gt;=70,'1.2 Alternativ B'!G254&lt;200),'2.2 Skjult ventetid person B'!F64,0),0)</f>
        <v>0</v>
      </c>
      <c r="G132" s="1">
        <f>IFERROR(IF(AND('1.2 Alternativ B'!H254&gt;=70,'1.2 Alternativ B'!H254&lt;200),'2.2 Skjult ventetid person B'!G64,0),0)</f>
        <v>0</v>
      </c>
      <c r="H132" s="1">
        <f>IFERROR(IF(AND('1.2 Alternativ B'!I254&gt;=70,'1.2 Alternativ B'!I254&lt;200),'2.2 Skjult ventetid person B'!H64,0),0)</f>
        <v>0</v>
      </c>
      <c r="I132" s="1">
        <f>IFERROR(IF(AND('1.2 Alternativ B'!J254&gt;=70,'1.2 Alternativ B'!J254&lt;200),'2.2 Skjult ventetid person B'!I64,0),0)</f>
        <v>0</v>
      </c>
      <c r="J132" s="1">
        <f>IFERROR(IF(AND('1.2 Alternativ B'!K254&gt;=70,'1.2 Alternativ B'!K254&lt;200),'2.2 Skjult ventetid person B'!J64,0),0)</f>
        <v>0</v>
      </c>
      <c r="K132" s="1">
        <f>IFERROR(IF(AND('1.2 Alternativ B'!L254&gt;=70,'1.2 Alternativ B'!L254&lt;200),'2.2 Skjult ventetid person B'!K64,0),0)</f>
        <v>0</v>
      </c>
      <c r="L132" s="1">
        <f>IFERROR(IF(AND('1.2 Alternativ B'!M254&gt;=70,'1.2 Alternativ B'!M254&lt;200),'2.2 Skjult ventetid person B'!L64,0),0)</f>
        <v>0</v>
      </c>
      <c r="M132" s="1">
        <f>IFERROR(IF(AND('1.2 Alternativ B'!N254&gt;=70,'1.2 Alternativ B'!N254&lt;200),'2.2 Skjult ventetid person B'!M64,0),0)</f>
        <v>0</v>
      </c>
      <c r="N132" s="1">
        <f>IFERROR(IF(AND('1.2 Alternativ B'!O254&gt;=70,'1.2 Alternativ B'!O254&lt;200),'2.2 Skjult ventetid person B'!N64,0),0)</f>
        <v>0</v>
      </c>
      <c r="O132" s="1">
        <f>IFERROR(IF(AND('1.2 Alternativ B'!P254&gt;=70,'1.2 Alternativ B'!P254&lt;200),'2.2 Skjult ventetid person B'!O64,0),0)</f>
        <v>0</v>
      </c>
      <c r="P132" s="1">
        <f>IFERROR(IF(AND('1.2 Alternativ B'!Q254&gt;=70,'1.2 Alternativ B'!Q254&lt;200),'2.2 Skjult ventetid person B'!P64,0),0)</f>
        <v>0</v>
      </c>
      <c r="Q132" s="1">
        <f>IFERROR(IF(AND('1.2 Alternativ B'!R254&gt;=70,'1.2 Alternativ B'!R254&lt;200),'2.2 Skjult ventetid person B'!Q64,0),0)</f>
        <v>0</v>
      </c>
      <c r="R132" s="1">
        <f>IFERROR(IF(AND('1.2 Alternativ B'!S254&gt;=70,'1.2 Alternativ B'!S254&lt;200),'2.2 Skjult ventetid person B'!R64,0),0)</f>
        <v>0</v>
      </c>
      <c r="S132" s="1">
        <f>IFERROR(IF(AND('1.2 Alternativ B'!T254&gt;=70,'1.2 Alternativ B'!T254&lt;200),'2.2 Skjult ventetid person B'!S64,0),0)</f>
        <v>0</v>
      </c>
      <c r="T132" s="1">
        <f>IFERROR(IF(AND('1.2 Alternativ B'!U254&gt;=70,'1.2 Alternativ B'!U254&lt;200),'2.2 Skjult ventetid person B'!T64,0),0)</f>
        <v>0</v>
      </c>
      <c r="U132" s="1">
        <f>IFERROR(IF(AND('1.2 Alternativ B'!V254&gt;=70,'1.2 Alternativ B'!V254&lt;200),'2.2 Skjult ventetid person B'!U64,0),0)</f>
        <v>0</v>
      </c>
      <c r="V132" s="1">
        <f>IFERROR(IF(AND('1.2 Alternativ B'!W254&gt;=70,'1.2 Alternativ B'!W254&lt;200),'2.2 Skjult ventetid person B'!V64,0),0)</f>
        <v>0</v>
      </c>
      <c r="W132" s="1">
        <f>IFERROR(IF(AND('1.2 Alternativ B'!X254&gt;=70,'1.2 Alternativ B'!X254&lt;200),'2.2 Skjult ventetid person B'!W64,0),0)</f>
        <v>0</v>
      </c>
      <c r="X132" s="1">
        <f>IFERROR(IF(AND('1.2 Alternativ B'!Y254&gt;=70,'1.2 Alternativ B'!Y254&lt;200),'2.2 Skjult ventetid person B'!X64,0),0)</f>
        <v>0</v>
      </c>
      <c r="Y132" s="1">
        <f>IFERROR(IF(AND('1.2 Alternativ B'!Z254&gt;=70,'1.2 Alternativ B'!Z254&lt;200),'2.2 Skjult ventetid person B'!Y64,0),0)</f>
        <v>0</v>
      </c>
      <c r="Z132" s="1">
        <f>IFERROR(IF(AND('1.2 Alternativ B'!AA254&gt;=70,'1.2 Alternativ B'!AA254&lt;200),'2.2 Skjult ventetid person B'!Z64,0),0)</f>
        <v>0</v>
      </c>
      <c r="AA132" s="1">
        <f>IFERROR(IF(AND('1.2 Alternativ B'!AB254&gt;=70,'1.2 Alternativ B'!AB254&lt;200),'2.2 Skjult ventetid person B'!AA64,0),0)</f>
        <v>0</v>
      </c>
      <c r="AB132" s="1">
        <f>IFERROR(IF(AND('1.2 Alternativ B'!AC254&gt;=70,'1.2 Alternativ B'!AC254&lt;200),'2.2 Skjult ventetid person B'!AB64,0),0)</f>
        <v>0</v>
      </c>
      <c r="AC132" s="1">
        <f>IFERROR(IF(AND('1.2 Alternativ B'!AD254&gt;=70,'1.2 Alternativ B'!AD254&lt;200),'2.2 Skjult ventetid person B'!AC64,0),0)</f>
        <v>0</v>
      </c>
      <c r="AD132" s="1">
        <f>IFERROR(IF(AND('1.2 Alternativ B'!AE254&gt;=70,'1.2 Alternativ B'!AE254&lt;200),'2.2 Skjult ventetid person B'!AD64,0),0)</f>
        <v>0</v>
      </c>
      <c r="AE132" s="1">
        <f>IFERROR(IF(AND('1.2 Alternativ B'!AF254&gt;=70,'1.2 Alternativ B'!AF254&lt;200),'2.2 Skjult ventetid person B'!AE64,0),0)</f>
        <v>0</v>
      </c>
      <c r="AF132" s="1">
        <f>IFERROR(IF(AND('1.2 Alternativ B'!AG254&gt;=70,'1.2 Alternativ B'!AG254&lt;200),'2.2 Skjult ventetid person B'!AF64,0),0)</f>
        <v>0</v>
      </c>
    </row>
    <row r="133" spans="2:32" x14ac:dyDescent="0.2">
      <c r="B133" s="1" t="str">
        <f ca="1">IF(OFFSET('1.2 Alternativ B'!$E$19,0,ROW()-ROW($B$114))&gt;0,OFFSET('1.2 Alternativ B'!$E$19,0,ROW()-ROW($B$114)),"")</f>
        <v/>
      </c>
      <c r="C133" s="1">
        <f>IFERROR(IF(AND('1.2 Alternativ B'!D255&gt;=70,'1.2 Alternativ B'!D255&lt;200),'2.2 Skjult ventetid person B'!C65,0),0)</f>
        <v>0</v>
      </c>
      <c r="D133" s="1">
        <f>IFERROR(IF(AND('1.2 Alternativ B'!E255&gt;=70,'1.2 Alternativ B'!E255&lt;200),'2.2 Skjult ventetid person B'!D65,0),0)</f>
        <v>0</v>
      </c>
      <c r="E133" s="1">
        <f>IFERROR(IF(AND('1.2 Alternativ B'!F255&gt;=70,'1.2 Alternativ B'!F255&lt;200),'2.2 Skjult ventetid person B'!E65,0),0)</f>
        <v>0</v>
      </c>
      <c r="F133" s="1">
        <f>IFERROR(IF(AND('1.2 Alternativ B'!G255&gt;=70,'1.2 Alternativ B'!G255&lt;200),'2.2 Skjult ventetid person B'!F65,0),0)</f>
        <v>0</v>
      </c>
      <c r="G133" s="1">
        <f>IFERROR(IF(AND('1.2 Alternativ B'!H255&gt;=70,'1.2 Alternativ B'!H255&lt;200),'2.2 Skjult ventetid person B'!G65,0),0)</f>
        <v>0</v>
      </c>
      <c r="H133" s="1">
        <f>IFERROR(IF(AND('1.2 Alternativ B'!I255&gt;=70,'1.2 Alternativ B'!I255&lt;200),'2.2 Skjult ventetid person B'!H65,0),0)</f>
        <v>0</v>
      </c>
      <c r="I133" s="1">
        <f>IFERROR(IF(AND('1.2 Alternativ B'!J255&gt;=70,'1.2 Alternativ B'!J255&lt;200),'2.2 Skjult ventetid person B'!I65,0),0)</f>
        <v>0</v>
      </c>
      <c r="J133" s="1">
        <f>IFERROR(IF(AND('1.2 Alternativ B'!K255&gt;=70,'1.2 Alternativ B'!K255&lt;200),'2.2 Skjult ventetid person B'!J65,0),0)</f>
        <v>0</v>
      </c>
      <c r="K133" s="1">
        <f>IFERROR(IF(AND('1.2 Alternativ B'!L255&gt;=70,'1.2 Alternativ B'!L255&lt;200),'2.2 Skjult ventetid person B'!K65,0),0)</f>
        <v>0</v>
      </c>
      <c r="L133" s="1">
        <f>IFERROR(IF(AND('1.2 Alternativ B'!M255&gt;=70,'1.2 Alternativ B'!M255&lt;200),'2.2 Skjult ventetid person B'!L65,0),0)</f>
        <v>0</v>
      </c>
      <c r="M133" s="1">
        <f>IFERROR(IF(AND('1.2 Alternativ B'!N255&gt;=70,'1.2 Alternativ B'!N255&lt;200),'2.2 Skjult ventetid person B'!M65,0),0)</f>
        <v>0</v>
      </c>
      <c r="N133" s="1">
        <f>IFERROR(IF(AND('1.2 Alternativ B'!O255&gt;=70,'1.2 Alternativ B'!O255&lt;200),'2.2 Skjult ventetid person B'!N65,0),0)</f>
        <v>0</v>
      </c>
      <c r="O133" s="1">
        <f>IFERROR(IF(AND('1.2 Alternativ B'!P255&gt;=70,'1.2 Alternativ B'!P255&lt;200),'2.2 Skjult ventetid person B'!O65,0),0)</f>
        <v>0</v>
      </c>
      <c r="P133" s="1">
        <f>IFERROR(IF(AND('1.2 Alternativ B'!Q255&gt;=70,'1.2 Alternativ B'!Q255&lt;200),'2.2 Skjult ventetid person B'!P65,0),0)</f>
        <v>0</v>
      </c>
      <c r="Q133" s="1">
        <f>IFERROR(IF(AND('1.2 Alternativ B'!R255&gt;=70,'1.2 Alternativ B'!R255&lt;200),'2.2 Skjult ventetid person B'!Q65,0),0)</f>
        <v>0</v>
      </c>
      <c r="R133" s="1">
        <f>IFERROR(IF(AND('1.2 Alternativ B'!S255&gt;=70,'1.2 Alternativ B'!S255&lt;200),'2.2 Skjult ventetid person B'!R65,0),0)</f>
        <v>0</v>
      </c>
      <c r="S133" s="1">
        <f>IFERROR(IF(AND('1.2 Alternativ B'!T255&gt;=70,'1.2 Alternativ B'!T255&lt;200),'2.2 Skjult ventetid person B'!S65,0),0)</f>
        <v>0</v>
      </c>
      <c r="T133" s="1">
        <f>IFERROR(IF(AND('1.2 Alternativ B'!U255&gt;=70,'1.2 Alternativ B'!U255&lt;200),'2.2 Skjult ventetid person B'!T65,0),0)</f>
        <v>0</v>
      </c>
      <c r="U133" s="1">
        <f>IFERROR(IF(AND('1.2 Alternativ B'!V255&gt;=70,'1.2 Alternativ B'!V255&lt;200),'2.2 Skjult ventetid person B'!U65,0),0)</f>
        <v>0</v>
      </c>
      <c r="V133" s="1">
        <f>IFERROR(IF(AND('1.2 Alternativ B'!W255&gt;=70,'1.2 Alternativ B'!W255&lt;200),'2.2 Skjult ventetid person B'!V65,0),0)</f>
        <v>0</v>
      </c>
      <c r="W133" s="1">
        <f>IFERROR(IF(AND('1.2 Alternativ B'!X255&gt;=70,'1.2 Alternativ B'!X255&lt;200),'2.2 Skjult ventetid person B'!W65,0),0)</f>
        <v>0</v>
      </c>
      <c r="X133" s="1">
        <f>IFERROR(IF(AND('1.2 Alternativ B'!Y255&gt;=70,'1.2 Alternativ B'!Y255&lt;200),'2.2 Skjult ventetid person B'!X65,0),0)</f>
        <v>0</v>
      </c>
      <c r="Y133" s="1">
        <f>IFERROR(IF(AND('1.2 Alternativ B'!Z255&gt;=70,'1.2 Alternativ B'!Z255&lt;200),'2.2 Skjult ventetid person B'!Y65,0),0)</f>
        <v>0</v>
      </c>
      <c r="Z133" s="1">
        <f>IFERROR(IF(AND('1.2 Alternativ B'!AA255&gt;=70,'1.2 Alternativ B'!AA255&lt;200),'2.2 Skjult ventetid person B'!Z65,0),0)</f>
        <v>0</v>
      </c>
      <c r="AA133" s="1">
        <f>IFERROR(IF(AND('1.2 Alternativ B'!AB255&gt;=70,'1.2 Alternativ B'!AB255&lt;200),'2.2 Skjult ventetid person B'!AA65,0),0)</f>
        <v>0</v>
      </c>
      <c r="AB133" s="1">
        <f>IFERROR(IF(AND('1.2 Alternativ B'!AC255&gt;=70,'1.2 Alternativ B'!AC255&lt;200),'2.2 Skjult ventetid person B'!AB65,0),0)</f>
        <v>0</v>
      </c>
      <c r="AC133" s="1">
        <f>IFERROR(IF(AND('1.2 Alternativ B'!AD255&gt;=70,'1.2 Alternativ B'!AD255&lt;200),'2.2 Skjult ventetid person B'!AC65,0),0)</f>
        <v>0</v>
      </c>
      <c r="AD133" s="1">
        <f>IFERROR(IF(AND('1.2 Alternativ B'!AE255&gt;=70,'1.2 Alternativ B'!AE255&lt;200),'2.2 Skjult ventetid person B'!AD65,0),0)</f>
        <v>0</v>
      </c>
      <c r="AE133" s="1">
        <f>IFERROR(IF(AND('1.2 Alternativ B'!AF255&gt;=70,'1.2 Alternativ B'!AF255&lt;200),'2.2 Skjult ventetid person B'!AE65,0),0)</f>
        <v>0</v>
      </c>
      <c r="AF133" s="1">
        <f>IFERROR(IF(AND('1.2 Alternativ B'!AG255&gt;=70,'1.2 Alternativ B'!AG255&lt;200),'2.2 Skjult ventetid person B'!AF65,0),0)</f>
        <v>0</v>
      </c>
    </row>
    <row r="134" spans="2:32" x14ac:dyDescent="0.2">
      <c r="B134" s="1" t="str">
        <f ca="1">IF(OFFSET('1.2 Alternativ B'!$E$19,0,ROW()-ROW($B$114))&gt;0,OFFSET('1.2 Alternativ B'!$E$19,0,ROW()-ROW($B$114)),"")</f>
        <v/>
      </c>
      <c r="C134" s="1">
        <f>IFERROR(IF(AND('1.2 Alternativ B'!D256&gt;=70,'1.2 Alternativ B'!D256&lt;200),'2.2 Skjult ventetid person B'!C66,0),0)</f>
        <v>0</v>
      </c>
      <c r="D134" s="1">
        <f>IFERROR(IF(AND('1.2 Alternativ B'!E256&gt;=70,'1.2 Alternativ B'!E256&lt;200),'2.2 Skjult ventetid person B'!D66,0),0)</f>
        <v>0</v>
      </c>
      <c r="E134" s="1">
        <f>IFERROR(IF(AND('1.2 Alternativ B'!F256&gt;=70,'1.2 Alternativ B'!F256&lt;200),'2.2 Skjult ventetid person B'!E66,0),0)</f>
        <v>0</v>
      </c>
      <c r="F134" s="1">
        <f>IFERROR(IF(AND('1.2 Alternativ B'!G256&gt;=70,'1.2 Alternativ B'!G256&lt;200),'2.2 Skjult ventetid person B'!F66,0),0)</f>
        <v>0</v>
      </c>
      <c r="G134" s="1">
        <f>IFERROR(IF(AND('1.2 Alternativ B'!H256&gt;=70,'1.2 Alternativ B'!H256&lt;200),'2.2 Skjult ventetid person B'!G66,0),0)</f>
        <v>0</v>
      </c>
      <c r="H134" s="1">
        <f>IFERROR(IF(AND('1.2 Alternativ B'!I256&gt;=70,'1.2 Alternativ B'!I256&lt;200),'2.2 Skjult ventetid person B'!H66,0),0)</f>
        <v>0</v>
      </c>
      <c r="I134" s="1">
        <f>IFERROR(IF(AND('1.2 Alternativ B'!J256&gt;=70,'1.2 Alternativ B'!J256&lt;200),'2.2 Skjult ventetid person B'!I66,0),0)</f>
        <v>0</v>
      </c>
      <c r="J134" s="1">
        <f>IFERROR(IF(AND('1.2 Alternativ B'!K256&gt;=70,'1.2 Alternativ B'!K256&lt;200),'2.2 Skjult ventetid person B'!J66,0),0)</f>
        <v>0</v>
      </c>
      <c r="K134" s="1">
        <f>IFERROR(IF(AND('1.2 Alternativ B'!L256&gt;=70,'1.2 Alternativ B'!L256&lt;200),'2.2 Skjult ventetid person B'!K66,0),0)</f>
        <v>0</v>
      </c>
      <c r="L134" s="1">
        <f>IFERROR(IF(AND('1.2 Alternativ B'!M256&gt;=70,'1.2 Alternativ B'!M256&lt;200),'2.2 Skjult ventetid person B'!L66,0),0)</f>
        <v>0</v>
      </c>
      <c r="M134" s="1">
        <f>IFERROR(IF(AND('1.2 Alternativ B'!N256&gt;=70,'1.2 Alternativ B'!N256&lt;200),'2.2 Skjult ventetid person B'!M66,0),0)</f>
        <v>0</v>
      </c>
      <c r="N134" s="1">
        <f>IFERROR(IF(AND('1.2 Alternativ B'!O256&gt;=70,'1.2 Alternativ B'!O256&lt;200),'2.2 Skjult ventetid person B'!N66,0),0)</f>
        <v>0</v>
      </c>
      <c r="O134" s="1">
        <f>IFERROR(IF(AND('1.2 Alternativ B'!P256&gt;=70,'1.2 Alternativ B'!P256&lt;200),'2.2 Skjult ventetid person B'!O66,0),0)</f>
        <v>0</v>
      </c>
      <c r="P134" s="1">
        <f>IFERROR(IF(AND('1.2 Alternativ B'!Q256&gt;=70,'1.2 Alternativ B'!Q256&lt;200),'2.2 Skjult ventetid person B'!P66,0),0)</f>
        <v>0</v>
      </c>
      <c r="Q134" s="1">
        <f>IFERROR(IF(AND('1.2 Alternativ B'!R256&gt;=70,'1.2 Alternativ B'!R256&lt;200),'2.2 Skjult ventetid person B'!Q66,0),0)</f>
        <v>0</v>
      </c>
      <c r="R134" s="1">
        <f>IFERROR(IF(AND('1.2 Alternativ B'!S256&gt;=70,'1.2 Alternativ B'!S256&lt;200),'2.2 Skjult ventetid person B'!R66,0),0)</f>
        <v>0</v>
      </c>
      <c r="S134" s="1">
        <f>IFERROR(IF(AND('1.2 Alternativ B'!T256&gt;=70,'1.2 Alternativ B'!T256&lt;200),'2.2 Skjult ventetid person B'!S66,0),0)</f>
        <v>0</v>
      </c>
      <c r="T134" s="1">
        <f>IFERROR(IF(AND('1.2 Alternativ B'!U256&gt;=70,'1.2 Alternativ B'!U256&lt;200),'2.2 Skjult ventetid person B'!T66,0),0)</f>
        <v>0</v>
      </c>
      <c r="U134" s="1">
        <f>IFERROR(IF(AND('1.2 Alternativ B'!V256&gt;=70,'1.2 Alternativ B'!V256&lt;200),'2.2 Skjult ventetid person B'!U66,0),0)</f>
        <v>0</v>
      </c>
      <c r="V134" s="1">
        <f>IFERROR(IF(AND('1.2 Alternativ B'!W256&gt;=70,'1.2 Alternativ B'!W256&lt;200),'2.2 Skjult ventetid person B'!V66,0),0)</f>
        <v>0</v>
      </c>
      <c r="W134" s="1">
        <f>IFERROR(IF(AND('1.2 Alternativ B'!X256&gt;=70,'1.2 Alternativ B'!X256&lt;200),'2.2 Skjult ventetid person B'!W66,0),0)</f>
        <v>0</v>
      </c>
      <c r="X134" s="1">
        <f>IFERROR(IF(AND('1.2 Alternativ B'!Y256&gt;=70,'1.2 Alternativ B'!Y256&lt;200),'2.2 Skjult ventetid person B'!X66,0),0)</f>
        <v>0</v>
      </c>
      <c r="Y134" s="1">
        <f>IFERROR(IF(AND('1.2 Alternativ B'!Z256&gt;=70,'1.2 Alternativ B'!Z256&lt;200),'2.2 Skjult ventetid person B'!Y66,0),0)</f>
        <v>0</v>
      </c>
      <c r="Z134" s="1">
        <f>IFERROR(IF(AND('1.2 Alternativ B'!AA256&gt;=70,'1.2 Alternativ B'!AA256&lt;200),'2.2 Skjult ventetid person B'!Z66,0),0)</f>
        <v>0</v>
      </c>
      <c r="AA134" s="1">
        <f>IFERROR(IF(AND('1.2 Alternativ B'!AB256&gt;=70,'1.2 Alternativ B'!AB256&lt;200),'2.2 Skjult ventetid person B'!AA66,0),0)</f>
        <v>0</v>
      </c>
      <c r="AB134" s="1">
        <f>IFERROR(IF(AND('1.2 Alternativ B'!AC256&gt;=70,'1.2 Alternativ B'!AC256&lt;200),'2.2 Skjult ventetid person B'!AB66,0),0)</f>
        <v>0</v>
      </c>
      <c r="AC134" s="1">
        <f>IFERROR(IF(AND('1.2 Alternativ B'!AD256&gt;=70,'1.2 Alternativ B'!AD256&lt;200),'2.2 Skjult ventetid person B'!AC66,0),0)</f>
        <v>0</v>
      </c>
      <c r="AD134" s="1">
        <f>IFERROR(IF(AND('1.2 Alternativ B'!AE256&gt;=70,'1.2 Alternativ B'!AE256&lt;200),'2.2 Skjult ventetid person B'!AD66,0),0)</f>
        <v>0</v>
      </c>
      <c r="AE134" s="1">
        <f>IFERROR(IF(AND('1.2 Alternativ B'!AF256&gt;=70,'1.2 Alternativ B'!AF256&lt;200),'2.2 Skjult ventetid person B'!AE66,0),0)</f>
        <v>0</v>
      </c>
      <c r="AF134" s="1">
        <f>IFERROR(IF(AND('1.2 Alternativ B'!AG256&gt;=70,'1.2 Alternativ B'!AG256&lt;200),'2.2 Skjult ventetid person B'!AF66,0),0)</f>
        <v>0</v>
      </c>
    </row>
    <row r="135" spans="2:32" x14ac:dyDescent="0.2">
      <c r="B135" s="1" t="str">
        <f ca="1">IF(OFFSET('1.2 Alternativ B'!$E$19,0,ROW()-ROW($B$114))&gt;0,OFFSET('1.2 Alternativ B'!$E$19,0,ROW()-ROW($B$114)),"")</f>
        <v/>
      </c>
      <c r="C135" s="1">
        <f>IFERROR(IF(AND('1.2 Alternativ B'!D257&gt;=70,'1.2 Alternativ B'!D257&lt;200),'2.2 Skjult ventetid person B'!C67,0),0)</f>
        <v>0</v>
      </c>
      <c r="D135" s="1">
        <f>IFERROR(IF(AND('1.2 Alternativ B'!E257&gt;=70,'1.2 Alternativ B'!E257&lt;200),'2.2 Skjult ventetid person B'!D67,0),0)</f>
        <v>0</v>
      </c>
      <c r="E135" s="1">
        <f>IFERROR(IF(AND('1.2 Alternativ B'!F257&gt;=70,'1.2 Alternativ B'!F257&lt;200),'2.2 Skjult ventetid person B'!E67,0),0)</f>
        <v>0</v>
      </c>
      <c r="F135" s="1">
        <f>IFERROR(IF(AND('1.2 Alternativ B'!G257&gt;=70,'1.2 Alternativ B'!G257&lt;200),'2.2 Skjult ventetid person B'!F67,0),0)</f>
        <v>0</v>
      </c>
      <c r="G135" s="1">
        <f>IFERROR(IF(AND('1.2 Alternativ B'!H257&gt;=70,'1.2 Alternativ B'!H257&lt;200),'2.2 Skjult ventetid person B'!G67,0),0)</f>
        <v>0</v>
      </c>
      <c r="H135" s="1">
        <f>IFERROR(IF(AND('1.2 Alternativ B'!I257&gt;=70,'1.2 Alternativ B'!I257&lt;200),'2.2 Skjult ventetid person B'!H67,0),0)</f>
        <v>0</v>
      </c>
      <c r="I135" s="1">
        <f>IFERROR(IF(AND('1.2 Alternativ B'!J257&gt;=70,'1.2 Alternativ B'!J257&lt;200),'2.2 Skjult ventetid person B'!I67,0),0)</f>
        <v>0</v>
      </c>
      <c r="J135" s="1">
        <f>IFERROR(IF(AND('1.2 Alternativ B'!K257&gt;=70,'1.2 Alternativ B'!K257&lt;200),'2.2 Skjult ventetid person B'!J67,0),0)</f>
        <v>0</v>
      </c>
      <c r="K135" s="1">
        <f>IFERROR(IF(AND('1.2 Alternativ B'!L257&gt;=70,'1.2 Alternativ B'!L257&lt;200),'2.2 Skjult ventetid person B'!K67,0),0)</f>
        <v>0</v>
      </c>
      <c r="L135" s="1">
        <f>IFERROR(IF(AND('1.2 Alternativ B'!M257&gt;=70,'1.2 Alternativ B'!M257&lt;200),'2.2 Skjult ventetid person B'!L67,0),0)</f>
        <v>0</v>
      </c>
      <c r="M135" s="1">
        <f>IFERROR(IF(AND('1.2 Alternativ B'!N257&gt;=70,'1.2 Alternativ B'!N257&lt;200),'2.2 Skjult ventetid person B'!M67,0),0)</f>
        <v>0</v>
      </c>
      <c r="N135" s="1">
        <f>IFERROR(IF(AND('1.2 Alternativ B'!O257&gt;=70,'1.2 Alternativ B'!O257&lt;200),'2.2 Skjult ventetid person B'!N67,0),0)</f>
        <v>0</v>
      </c>
      <c r="O135" s="1">
        <f>IFERROR(IF(AND('1.2 Alternativ B'!P257&gt;=70,'1.2 Alternativ B'!P257&lt;200),'2.2 Skjult ventetid person B'!O67,0),0)</f>
        <v>0</v>
      </c>
      <c r="P135" s="1">
        <f>IFERROR(IF(AND('1.2 Alternativ B'!Q257&gt;=70,'1.2 Alternativ B'!Q257&lt;200),'2.2 Skjult ventetid person B'!P67,0),0)</f>
        <v>0</v>
      </c>
      <c r="Q135" s="1">
        <f>IFERROR(IF(AND('1.2 Alternativ B'!R257&gt;=70,'1.2 Alternativ B'!R257&lt;200),'2.2 Skjult ventetid person B'!Q67,0),0)</f>
        <v>0</v>
      </c>
      <c r="R135" s="1">
        <f>IFERROR(IF(AND('1.2 Alternativ B'!S257&gt;=70,'1.2 Alternativ B'!S257&lt;200),'2.2 Skjult ventetid person B'!R67,0),0)</f>
        <v>0</v>
      </c>
      <c r="S135" s="1">
        <f>IFERROR(IF(AND('1.2 Alternativ B'!T257&gt;=70,'1.2 Alternativ B'!T257&lt;200),'2.2 Skjult ventetid person B'!S67,0),0)</f>
        <v>0</v>
      </c>
      <c r="T135" s="1">
        <f>IFERROR(IF(AND('1.2 Alternativ B'!U257&gt;=70,'1.2 Alternativ B'!U257&lt;200),'2.2 Skjult ventetid person B'!T67,0),0)</f>
        <v>0</v>
      </c>
      <c r="U135" s="1">
        <f>IFERROR(IF(AND('1.2 Alternativ B'!V257&gt;=70,'1.2 Alternativ B'!V257&lt;200),'2.2 Skjult ventetid person B'!U67,0),0)</f>
        <v>0</v>
      </c>
      <c r="V135" s="1">
        <f>IFERROR(IF(AND('1.2 Alternativ B'!W257&gt;=70,'1.2 Alternativ B'!W257&lt;200),'2.2 Skjult ventetid person B'!V67,0),0)</f>
        <v>0</v>
      </c>
      <c r="W135" s="1">
        <f>IFERROR(IF(AND('1.2 Alternativ B'!X257&gt;=70,'1.2 Alternativ B'!X257&lt;200),'2.2 Skjult ventetid person B'!W67,0),0)</f>
        <v>0</v>
      </c>
      <c r="X135" s="1">
        <f>IFERROR(IF(AND('1.2 Alternativ B'!Y257&gt;=70,'1.2 Alternativ B'!Y257&lt;200),'2.2 Skjult ventetid person B'!X67,0),0)</f>
        <v>0</v>
      </c>
      <c r="Y135" s="1">
        <f>IFERROR(IF(AND('1.2 Alternativ B'!Z257&gt;=70,'1.2 Alternativ B'!Z257&lt;200),'2.2 Skjult ventetid person B'!Y67,0),0)</f>
        <v>0</v>
      </c>
      <c r="Z135" s="1">
        <f>IFERROR(IF(AND('1.2 Alternativ B'!AA257&gt;=70,'1.2 Alternativ B'!AA257&lt;200),'2.2 Skjult ventetid person B'!Z67,0),0)</f>
        <v>0</v>
      </c>
      <c r="AA135" s="1">
        <f>IFERROR(IF(AND('1.2 Alternativ B'!AB257&gt;=70,'1.2 Alternativ B'!AB257&lt;200),'2.2 Skjult ventetid person B'!AA67,0),0)</f>
        <v>0</v>
      </c>
      <c r="AB135" s="1">
        <f>IFERROR(IF(AND('1.2 Alternativ B'!AC257&gt;=70,'1.2 Alternativ B'!AC257&lt;200),'2.2 Skjult ventetid person B'!AB67,0),0)</f>
        <v>0</v>
      </c>
      <c r="AC135" s="1">
        <f>IFERROR(IF(AND('1.2 Alternativ B'!AD257&gt;=70,'1.2 Alternativ B'!AD257&lt;200),'2.2 Skjult ventetid person B'!AC67,0),0)</f>
        <v>0</v>
      </c>
      <c r="AD135" s="1">
        <f>IFERROR(IF(AND('1.2 Alternativ B'!AE257&gt;=70,'1.2 Alternativ B'!AE257&lt;200),'2.2 Skjult ventetid person B'!AD67,0),0)</f>
        <v>0</v>
      </c>
      <c r="AE135" s="1">
        <f>IFERROR(IF(AND('1.2 Alternativ B'!AF257&gt;=70,'1.2 Alternativ B'!AF257&lt;200),'2.2 Skjult ventetid person B'!AE67,0),0)</f>
        <v>0</v>
      </c>
      <c r="AF135" s="1">
        <f>IFERROR(IF(AND('1.2 Alternativ B'!AG257&gt;=70,'1.2 Alternativ B'!AG257&lt;200),'2.2 Skjult ventetid person B'!AF67,0),0)</f>
        <v>0</v>
      </c>
    </row>
    <row r="136" spans="2:32" x14ac:dyDescent="0.2">
      <c r="B136" s="1" t="str">
        <f ca="1">IF(OFFSET('1.2 Alternativ B'!$E$19,0,ROW()-ROW($B$114))&gt;0,OFFSET('1.2 Alternativ B'!$E$19,0,ROW()-ROW($B$114)),"")</f>
        <v/>
      </c>
      <c r="C136" s="1">
        <f>IFERROR(IF(AND('1.2 Alternativ B'!D258&gt;=70,'1.2 Alternativ B'!D258&lt;200),'2.2 Skjult ventetid person B'!C68,0),0)</f>
        <v>0</v>
      </c>
      <c r="D136" s="1">
        <f>IFERROR(IF(AND('1.2 Alternativ B'!E258&gt;=70,'1.2 Alternativ B'!E258&lt;200),'2.2 Skjult ventetid person B'!D68,0),0)</f>
        <v>0</v>
      </c>
      <c r="E136" s="1">
        <f>IFERROR(IF(AND('1.2 Alternativ B'!F258&gt;=70,'1.2 Alternativ B'!F258&lt;200),'2.2 Skjult ventetid person B'!E68,0),0)</f>
        <v>0</v>
      </c>
      <c r="F136" s="1">
        <f>IFERROR(IF(AND('1.2 Alternativ B'!G258&gt;=70,'1.2 Alternativ B'!G258&lt;200),'2.2 Skjult ventetid person B'!F68,0),0)</f>
        <v>0</v>
      </c>
      <c r="G136" s="1">
        <f>IFERROR(IF(AND('1.2 Alternativ B'!H258&gt;=70,'1.2 Alternativ B'!H258&lt;200),'2.2 Skjult ventetid person B'!G68,0),0)</f>
        <v>0</v>
      </c>
      <c r="H136" s="1">
        <f>IFERROR(IF(AND('1.2 Alternativ B'!I258&gt;=70,'1.2 Alternativ B'!I258&lt;200),'2.2 Skjult ventetid person B'!H68,0),0)</f>
        <v>0</v>
      </c>
      <c r="I136" s="1">
        <f>IFERROR(IF(AND('1.2 Alternativ B'!J258&gt;=70,'1.2 Alternativ B'!J258&lt;200),'2.2 Skjult ventetid person B'!I68,0),0)</f>
        <v>0</v>
      </c>
      <c r="J136" s="1">
        <f>IFERROR(IF(AND('1.2 Alternativ B'!K258&gt;=70,'1.2 Alternativ B'!K258&lt;200),'2.2 Skjult ventetid person B'!J68,0),0)</f>
        <v>0</v>
      </c>
      <c r="K136" s="1">
        <f>IFERROR(IF(AND('1.2 Alternativ B'!L258&gt;=70,'1.2 Alternativ B'!L258&lt;200),'2.2 Skjult ventetid person B'!K68,0),0)</f>
        <v>0</v>
      </c>
      <c r="L136" s="1">
        <f>IFERROR(IF(AND('1.2 Alternativ B'!M258&gt;=70,'1.2 Alternativ B'!M258&lt;200),'2.2 Skjult ventetid person B'!L68,0),0)</f>
        <v>0</v>
      </c>
      <c r="M136" s="1">
        <f>IFERROR(IF(AND('1.2 Alternativ B'!N258&gt;=70,'1.2 Alternativ B'!N258&lt;200),'2.2 Skjult ventetid person B'!M68,0),0)</f>
        <v>0</v>
      </c>
      <c r="N136" s="1">
        <f>IFERROR(IF(AND('1.2 Alternativ B'!O258&gt;=70,'1.2 Alternativ B'!O258&lt;200),'2.2 Skjult ventetid person B'!N68,0),0)</f>
        <v>0</v>
      </c>
      <c r="O136" s="1">
        <f>IFERROR(IF(AND('1.2 Alternativ B'!P258&gt;=70,'1.2 Alternativ B'!P258&lt;200),'2.2 Skjult ventetid person B'!O68,0),0)</f>
        <v>0</v>
      </c>
      <c r="P136" s="1">
        <f>IFERROR(IF(AND('1.2 Alternativ B'!Q258&gt;=70,'1.2 Alternativ B'!Q258&lt;200),'2.2 Skjult ventetid person B'!P68,0),0)</f>
        <v>0</v>
      </c>
      <c r="Q136" s="1">
        <f>IFERROR(IF(AND('1.2 Alternativ B'!R258&gt;=70,'1.2 Alternativ B'!R258&lt;200),'2.2 Skjult ventetid person B'!Q68,0),0)</f>
        <v>0</v>
      </c>
      <c r="R136" s="1">
        <f>IFERROR(IF(AND('1.2 Alternativ B'!S258&gt;=70,'1.2 Alternativ B'!S258&lt;200),'2.2 Skjult ventetid person B'!R68,0),0)</f>
        <v>0</v>
      </c>
      <c r="S136" s="1">
        <f>IFERROR(IF(AND('1.2 Alternativ B'!T258&gt;=70,'1.2 Alternativ B'!T258&lt;200),'2.2 Skjult ventetid person B'!S68,0),0)</f>
        <v>0</v>
      </c>
      <c r="T136" s="1">
        <f>IFERROR(IF(AND('1.2 Alternativ B'!U258&gt;=70,'1.2 Alternativ B'!U258&lt;200),'2.2 Skjult ventetid person B'!T68,0),0)</f>
        <v>0</v>
      </c>
      <c r="U136" s="1">
        <f>IFERROR(IF(AND('1.2 Alternativ B'!V258&gt;=70,'1.2 Alternativ B'!V258&lt;200),'2.2 Skjult ventetid person B'!U68,0),0)</f>
        <v>0</v>
      </c>
      <c r="V136" s="1">
        <f>IFERROR(IF(AND('1.2 Alternativ B'!W258&gt;=70,'1.2 Alternativ B'!W258&lt;200),'2.2 Skjult ventetid person B'!V68,0),0)</f>
        <v>0</v>
      </c>
      <c r="W136" s="1">
        <f>IFERROR(IF(AND('1.2 Alternativ B'!X258&gt;=70,'1.2 Alternativ B'!X258&lt;200),'2.2 Skjult ventetid person B'!W68,0),0)</f>
        <v>0</v>
      </c>
      <c r="X136" s="1">
        <f>IFERROR(IF(AND('1.2 Alternativ B'!Y258&gt;=70,'1.2 Alternativ B'!Y258&lt;200),'2.2 Skjult ventetid person B'!X68,0),0)</f>
        <v>0</v>
      </c>
      <c r="Y136" s="1">
        <f>IFERROR(IF(AND('1.2 Alternativ B'!Z258&gt;=70,'1.2 Alternativ B'!Z258&lt;200),'2.2 Skjult ventetid person B'!Y68,0),0)</f>
        <v>0</v>
      </c>
      <c r="Z136" s="1">
        <f>IFERROR(IF(AND('1.2 Alternativ B'!AA258&gt;=70,'1.2 Alternativ B'!AA258&lt;200),'2.2 Skjult ventetid person B'!Z68,0),0)</f>
        <v>0</v>
      </c>
      <c r="AA136" s="1">
        <f>IFERROR(IF(AND('1.2 Alternativ B'!AB258&gt;=70,'1.2 Alternativ B'!AB258&lt;200),'2.2 Skjult ventetid person B'!AA68,0),0)</f>
        <v>0</v>
      </c>
      <c r="AB136" s="1">
        <f>IFERROR(IF(AND('1.2 Alternativ B'!AC258&gt;=70,'1.2 Alternativ B'!AC258&lt;200),'2.2 Skjult ventetid person B'!AB68,0),0)</f>
        <v>0</v>
      </c>
      <c r="AC136" s="1">
        <f>IFERROR(IF(AND('1.2 Alternativ B'!AD258&gt;=70,'1.2 Alternativ B'!AD258&lt;200),'2.2 Skjult ventetid person B'!AC68,0),0)</f>
        <v>0</v>
      </c>
      <c r="AD136" s="1">
        <f>IFERROR(IF(AND('1.2 Alternativ B'!AE258&gt;=70,'1.2 Alternativ B'!AE258&lt;200),'2.2 Skjult ventetid person B'!AD68,0),0)</f>
        <v>0</v>
      </c>
      <c r="AE136" s="1">
        <f>IFERROR(IF(AND('1.2 Alternativ B'!AF258&gt;=70,'1.2 Alternativ B'!AF258&lt;200),'2.2 Skjult ventetid person B'!AE68,0),0)</f>
        <v>0</v>
      </c>
      <c r="AF136" s="1">
        <f>IFERROR(IF(AND('1.2 Alternativ B'!AG258&gt;=70,'1.2 Alternativ B'!AG258&lt;200),'2.2 Skjult ventetid person B'!AF68,0),0)</f>
        <v>0</v>
      </c>
    </row>
    <row r="137" spans="2:32" x14ac:dyDescent="0.2">
      <c r="B137" s="1" t="str">
        <f ca="1">IF(OFFSET('1.2 Alternativ B'!$E$19,0,ROW()-ROW($B$114))&gt;0,OFFSET('1.2 Alternativ B'!$E$19,0,ROW()-ROW($B$114)),"")</f>
        <v/>
      </c>
      <c r="C137" s="1">
        <f>IFERROR(IF(AND('1.2 Alternativ B'!D259&gt;=70,'1.2 Alternativ B'!D259&lt;200),'2.2 Skjult ventetid person B'!C69,0),0)</f>
        <v>0</v>
      </c>
      <c r="D137" s="1">
        <f>IFERROR(IF(AND('1.2 Alternativ B'!E259&gt;=70,'1.2 Alternativ B'!E259&lt;200),'2.2 Skjult ventetid person B'!D69,0),0)</f>
        <v>0</v>
      </c>
      <c r="E137" s="1">
        <f>IFERROR(IF(AND('1.2 Alternativ B'!F259&gt;=70,'1.2 Alternativ B'!F259&lt;200),'2.2 Skjult ventetid person B'!E69,0),0)</f>
        <v>0</v>
      </c>
      <c r="F137" s="1">
        <f>IFERROR(IF(AND('1.2 Alternativ B'!G259&gt;=70,'1.2 Alternativ B'!G259&lt;200),'2.2 Skjult ventetid person B'!F69,0),0)</f>
        <v>0</v>
      </c>
      <c r="G137" s="1">
        <f>IFERROR(IF(AND('1.2 Alternativ B'!H259&gt;=70,'1.2 Alternativ B'!H259&lt;200),'2.2 Skjult ventetid person B'!G69,0),0)</f>
        <v>0</v>
      </c>
      <c r="H137" s="1">
        <f>IFERROR(IF(AND('1.2 Alternativ B'!I259&gt;=70,'1.2 Alternativ B'!I259&lt;200),'2.2 Skjult ventetid person B'!H69,0),0)</f>
        <v>0</v>
      </c>
      <c r="I137" s="1">
        <f>IFERROR(IF(AND('1.2 Alternativ B'!J259&gt;=70,'1.2 Alternativ B'!J259&lt;200),'2.2 Skjult ventetid person B'!I69,0),0)</f>
        <v>0</v>
      </c>
      <c r="J137" s="1">
        <f>IFERROR(IF(AND('1.2 Alternativ B'!K259&gt;=70,'1.2 Alternativ B'!K259&lt;200),'2.2 Skjult ventetid person B'!J69,0),0)</f>
        <v>0</v>
      </c>
      <c r="K137" s="1">
        <f>IFERROR(IF(AND('1.2 Alternativ B'!L259&gt;=70,'1.2 Alternativ B'!L259&lt;200),'2.2 Skjult ventetid person B'!K69,0),0)</f>
        <v>0</v>
      </c>
      <c r="L137" s="1">
        <f>IFERROR(IF(AND('1.2 Alternativ B'!M259&gt;=70,'1.2 Alternativ B'!M259&lt;200),'2.2 Skjult ventetid person B'!L69,0),0)</f>
        <v>0</v>
      </c>
      <c r="M137" s="1">
        <f>IFERROR(IF(AND('1.2 Alternativ B'!N259&gt;=70,'1.2 Alternativ B'!N259&lt;200),'2.2 Skjult ventetid person B'!M69,0),0)</f>
        <v>0</v>
      </c>
      <c r="N137" s="1">
        <f>IFERROR(IF(AND('1.2 Alternativ B'!O259&gt;=70,'1.2 Alternativ B'!O259&lt;200),'2.2 Skjult ventetid person B'!N69,0),0)</f>
        <v>0</v>
      </c>
      <c r="O137" s="1">
        <f>IFERROR(IF(AND('1.2 Alternativ B'!P259&gt;=70,'1.2 Alternativ B'!P259&lt;200),'2.2 Skjult ventetid person B'!O69,0),0)</f>
        <v>0</v>
      </c>
      <c r="P137" s="1">
        <f>IFERROR(IF(AND('1.2 Alternativ B'!Q259&gt;=70,'1.2 Alternativ B'!Q259&lt;200),'2.2 Skjult ventetid person B'!P69,0),0)</f>
        <v>0</v>
      </c>
      <c r="Q137" s="1">
        <f>IFERROR(IF(AND('1.2 Alternativ B'!R259&gt;=70,'1.2 Alternativ B'!R259&lt;200),'2.2 Skjult ventetid person B'!Q69,0),0)</f>
        <v>0</v>
      </c>
      <c r="R137" s="1">
        <f>IFERROR(IF(AND('1.2 Alternativ B'!S259&gt;=70,'1.2 Alternativ B'!S259&lt;200),'2.2 Skjult ventetid person B'!R69,0),0)</f>
        <v>0</v>
      </c>
      <c r="S137" s="1">
        <f>IFERROR(IF(AND('1.2 Alternativ B'!T259&gt;=70,'1.2 Alternativ B'!T259&lt;200),'2.2 Skjult ventetid person B'!S69,0),0)</f>
        <v>0</v>
      </c>
      <c r="T137" s="1">
        <f>IFERROR(IF(AND('1.2 Alternativ B'!U259&gt;=70,'1.2 Alternativ B'!U259&lt;200),'2.2 Skjult ventetid person B'!T69,0),0)</f>
        <v>0</v>
      </c>
      <c r="U137" s="1">
        <f>IFERROR(IF(AND('1.2 Alternativ B'!V259&gt;=70,'1.2 Alternativ B'!V259&lt;200),'2.2 Skjult ventetid person B'!U69,0),0)</f>
        <v>0</v>
      </c>
      <c r="V137" s="1">
        <f>IFERROR(IF(AND('1.2 Alternativ B'!W259&gt;=70,'1.2 Alternativ B'!W259&lt;200),'2.2 Skjult ventetid person B'!V69,0),0)</f>
        <v>0</v>
      </c>
      <c r="W137" s="1">
        <f>IFERROR(IF(AND('1.2 Alternativ B'!X259&gt;=70,'1.2 Alternativ B'!X259&lt;200),'2.2 Skjult ventetid person B'!W69,0),0)</f>
        <v>0</v>
      </c>
      <c r="X137" s="1">
        <f>IFERROR(IF(AND('1.2 Alternativ B'!Y259&gt;=70,'1.2 Alternativ B'!Y259&lt;200),'2.2 Skjult ventetid person B'!X69,0),0)</f>
        <v>0</v>
      </c>
      <c r="Y137" s="1">
        <f>IFERROR(IF(AND('1.2 Alternativ B'!Z259&gt;=70,'1.2 Alternativ B'!Z259&lt;200),'2.2 Skjult ventetid person B'!Y69,0),0)</f>
        <v>0</v>
      </c>
      <c r="Z137" s="1">
        <f>IFERROR(IF(AND('1.2 Alternativ B'!AA259&gt;=70,'1.2 Alternativ B'!AA259&lt;200),'2.2 Skjult ventetid person B'!Z69,0),0)</f>
        <v>0</v>
      </c>
      <c r="AA137" s="1">
        <f>IFERROR(IF(AND('1.2 Alternativ B'!AB259&gt;=70,'1.2 Alternativ B'!AB259&lt;200),'2.2 Skjult ventetid person B'!AA69,0),0)</f>
        <v>0</v>
      </c>
      <c r="AB137" s="1">
        <f>IFERROR(IF(AND('1.2 Alternativ B'!AC259&gt;=70,'1.2 Alternativ B'!AC259&lt;200),'2.2 Skjult ventetid person B'!AB69,0),0)</f>
        <v>0</v>
      </c>
      <c r="AC137" s="1">
        <f>IFERROR(IF(AND('1.2 Alternativ B'!AD259&gt;=70,'1.2 Alternativ B'!AD259&lt;200),'2.2 Skjult ventetid person B'!AC69,0),0)</f>
        <v>0</v>
      </c>
      <c r="AD137" s="1">
        <f>IFERROR(IF(AND('1.2 Alternativ B'!AE259&gt;=70,'1.2 Alternativ B'!AE259&lt;200),'2.2 Skjult ventetid person B'!AD69,0),0)</f>
        <v>0</v>
      </c>
      <c r="AE137" s="1">
        <f>IFERROR(IF(AND('1.2 Alternativ B'!AF259&gt;=70,'1.2 Alternativ B'!AF259&lt;200),'2.2 Skjult ventetid person B'!AE69,0),0)</f>
        <v>0</v>
      </c>
      <c r="AF137" s="1">
        <f>IFERROR(IF(AND('1.2 Alternativ B'!AG259&gt;=70,'1.2 Alternativ B'!AG259&lt;200),'2.2 Skjult ventetid person B'!AF69,0),0)</f>
        <v>0</v>
      </c>
    </row>
    <row r="138" spans="2:32" x14ac:dyDescent="0.2">
      <c r="B138" s="1" t="str">
        <f ca="1">IF(OFFSET('1.2 Alternativ B'!$E$19,0,ROW()-ROW($B$114))&gt;0,OFFSET('1.2 Alternativ B'!$E$19,0,ROW()-ROW($B$114)),"")</f>
        <v/>
      </c>
      <c r="C138" s="1">
        <f>IFERROR(IF(AND('1.2 Alternativ B'!D260&gt;=70,'1.2 Alternativ B'!D260&lt;200),'2.2 Skjult ventetid person B'!C70,0),0)</f>
        <v>0</v>
      </c>
      <c r="D138" s="1">
        <f>IFERROR(IF(AND('1.2 Alternativ B'!E260&gt;=70,'1.2 Alternativ B'!E260&lt;200),'2.2 Skjult ventetid person B'!D70,0),0)</f>
        <v>0</v>
      </c>
      <c r="E138" s="1">
        <f>IFERROR(IF(AND('1.2 Alternativ B'!F260&gt;=70,'1.2 Alternativ B'!F260&lt;200),'2.2 Skjult ventetid person B'!E70,0),0)</f>
        <v>0</v>
      </c>
      <c r="F138" s="1">
        <f>IFERROR(IF(AND('1.2 Alternativ B'!G260&gt;=70,'1.2 Alternativ B'!G260&lt;200),'2.2 Skjult ventetid person B'!F70,0),0)</f>
        <v>0</v>
      </c>
      <c r="G138" s="1">
        <f>IFERROR(IF(AND('1.2 Alternativ B'!H260&gt;=70,'1.2 Alternativ B'!H260&lt;200),'2.2 Skjult ventetid person B'!G70,0),0)</f>
        <v>0</v>
      </c>
      <c r="H138" s="1">
        <f>IFERROR(IF(AND('1.2 Alternativ B'!I260&gt;=70,'1.2 Alternativ B'!I260&lt;200),'2.2 Skjult ventetid person B'!H70,0),0)</f>
        <v>0</v>
      </c>
      <c r="I138" s="1">
        <f>IFERROR(IF(AND('1.2 Alternativ B'!J260&gt;=70,'1.2 Alternativ B'!J260&lt;200),'2.2 Skjult ventetid person B'!I70,0),0)</f>
        <v>0</v>
      </c>
      <c r="J138" s="1">
        <f>IFERROR(IF(AND('1.2 Alternativ B'!K260&gt;=70,'1.2 Alternativ B'!K260&lt;200),'2.2 Skjult ventetid person B'!J70,0),0)</f>
        <v>0</v>
      </c>
      <c r="K138" s="1">
        <f>IFERROR(IF(AND('1.2 Alternativ B'!L260&gt;=70,'1.2 Alternativ B'!L260&lt;200),'2.2 Skjult ventetid person B'!K70,0),0)</f>
        <v>0</v>
      </c>
      <c r="L138" s="1">
        <f>IFERROR(IF(AND('1.2 Alternativ B'!M260&gt;=70,'1.2 Alternativ B'!M260&lt;200),'2.2 Skjult ventetid person B'!L70,0),0)</f>
        <v>0</v>
      </c>
      <c r="M138" s="1">
        <f>IFERROR(IF(AND('1.2 Alternativ B'!N260&gt;=70,'1.2 Alternativ B'!N260&lt;200),'2.2 Skjult ventetid person B'!M70,0),0)</f>
        <v>0</v>
      </c>
      <c r="N138" s="1">
        <f>IFERROR(IF(AND('1.2 Alternativ B'!O260&gt;=70,'1.2 Alternativ B'!O260&lt;200),'2.2 Skjult ventetid person B'!N70,0),0)</f>
        <v>0</v>
      </c>
      <c r="O138" s="1">
        <f>IFERROR(IF(AND('1.2 Alternativ B'!P260&gt;=70,'1.2 Alternativ B'!P260&lt;200),'2.2 Skjult ventetid person B'!O70,0),0)</f>
        <v>0</v>
      </c>
      <c r="P138" s="1">
        <f>IFERROR(IF(AND('1.2 Alternativ B'!Q260&gt;=70,'1.2 Alternativ B'!Q260&lt;200),'2.2 Skjult ventetid person B'!P70,0),0)</f>
        <v>0</v>
      </c>
      <c r="Q138" s="1">
        <f>IFERROR(IF(AND('1.2 Alternativ B'!R260&gt;=70,'1.2 Alternativ B'!R260&lt;200),'2.2 Skjult ventetid person B'!Q70,0),0)</f>
        <v>0</v>
      </c>
      <c r="R138" s="1">
        <f>IFERROR(IF(AND('1.2 Alternativ B'!S260&gt;=70,'1.2 Alternativ B'!S260&lt;200),'2.2 Skjult ventetid person B'!R70,0),0)</f>
        <v>0</v>
      </c>
      <c r="S138" s="1">
        <f>IFERROR(IF(AND('1.2 Alternativ B'!T260&gt;=70,'1.2 Alternativ B'!T260&lt;200),'2.2 Skjult ventetid person B'!S70,0),0)</f>
        <v>0</v>
      </c>
      <c r="T138" s="1">
        <f>IFERROR(IF(AND('1.2 Alternativ B'!U260&gt;=70,'1.2 Alternativ B'!U260&lt;200),'2.2 Skjult ventetid person B'!T70,0),0)</f>
        <v>0</v>
      </c>
      <c r="U138" s="1">
        <f>IFERROR(IF(AND('1.2 Alternativ B'!V260&gt;=70,'1.2 Alternativ B'!V260&lt;200),'2.2 Skjult ventetid person B'!U70,0),0)</f>
        <v>0</v>
      </c>
      <c r="V138" s="1">
        <f>IFERROR(IF(AND('1.2 Alternativ B'!W260&gt;=70,'1.2 Alternativ B'!W260&lt;200),'2.2 Skjult ventetid person B'!V70,0),0)</f>
        <v>0</v>
      </c>
      <c r="W138" s="1">
        <f>IFERROR(IF(AND('1.2 Alternativ B'!X260&gt;=70,'1.2 Alternativ B'!X260&lt;200),'2.2 Skjult ventetid person B'!W70,0),0)</f>
        <v>0</v>
      </c>
      <c r="X138" s="1">
        <f>IFERROR(IF(AND('1.2 Alternativ B'!Y260&gt;=70,'1.2 Alternativ B'!Y260&lt;200),'2.2 Skjult ventetid person B'!X70,0),0)</f>
        <v>0</v>
      </c>
      <c r="Y138" s="1">
        <f>IFERROR(IF(AND('1.2 Alternativ B'!Z260&gt;=70,'1.2 Alternativ B'!Z260&lt;200),'2.2 Skjult ventetid person B'!Y70,0),0)</f>
        <v>0</v>
      </c>
      <c r="Z138" s="1">
        <f>IFERROR(IF(AND('1.2 Alternativ B'!AA260&gt;=70,'1.2 Alternativ B'!AA260&lt;200),'2.2 Skjult ventetid person B'!Z70,0),0)</f>
        <v>0</v>
      </c>
      <c r="AA138" s="1">
        <f>IFERROR(IF(AND('1.2 Alternativ B'!AB260&gt;=70,'1.2 Alternativ B'!AB260&lt;200),'2.2 Skjult ventetid person B'!AA70,0),0)</f>
        <v>0</v>
      </c>
      <c r="AB138" s="1">
        <f>IFERROR(IF(AND('1.2 Alternativ B'!AC260&gt;=70,'1.2 Alternativ B'!AC260&lt;200),'2.2 Skjult ventetid person B'!AB70,0),0)</f>
        <v>0</v>
      </c>
      <c r="AC138" s="1">
        <f>IFERROR(IF(AND('1.2 Alternativ B'!AD260&gt;=70,'1.2 Alternativ B'!AD260&lt;200),'2.2 Skjult ventetid person B'!AC70,0),0)</f>
        <v>0</v>
      </c>
      <c r="AD138" s="1">
        <f>IFERROR(IF(AND('1.2 Alternativ B'!AE260&gt;=70,'1.2 Alternativ B'!AE260&lt;200),'2.2 Skjult ventetid person B'!AD70,0),0)</f>
        <v>0</v>
      </c>
      <c r="AE138" s="1">
        <f>IFERROR(IF(AND('1.2 Alternativ B'!AF260&gt;=70,'1.2 Alternativ B'!AF260&lt;200),'2.2 Skjult ventetid person B'!AE70,0),0)</f>
        <v>0</v>
      </c>
      <c r="AF138" s="1">
        <f>IFERROR(IF(AND('1.2 Alternativ B'!AG260&gt;=70,'1.2 Alternativ B'!AG260&lt;200),'2.2 Skjult ventetid person B'!AF70,0),0)</f>
        <v>0</v>
      </c>
    </row>
    <row r="139" spans="2:32" x14ac:dyDescent="0.2">
      <c r="B139" s="1" t="str">
        <f ca="1">IF(OFFSET('1.2 Alternativ B'!$E$19,0,ROW()-ROW($B$114))&gt;0,OFFSET('1.2 Alternativ B'!$E$19,0,ROW()-ROW($B$114)),"")</f>
        <v/>
      </c>
      <c r="C139" s="1">
        <f>IFERROR(IF(AND('1.2 Alternativ B'!D261&gt;=70,'1.2 Alternativ B'!D261&lt;200),'2.2 Skjult ventetid person B'!C71,0),0)</f>
        <v>0</v>
      </c>
      <c r="D139" s="1">
        <f>IFERROR(IF(AND('1.2 Alternativ B'!E261&gt;=70,'1.2 Alternativ B'!E261&lt;200),'2.2 Skjult ventetid person B'!D71,0),0)</f>
        <v>0</v>
      </c>
      <c r="E139" s="1">
        <f>IFERROR(IF(AND('1.2 Alternativ B'!F261&gt;=70,'1.2 Alternativ B'!F261&lt;200),'2.2 Skjult ventetid person B'!E71,0),0)</f>
        <v>0</v>
      </c>
      <c r="F139" s="1">
        <f>IFERROR(IF(AND('1.2 Alternativ B'!G261&gt;=70,'1.2 Alternativ B'!G261&lt;200),'2.2 Skjult ventetid person B'!F71,0),0)</f>
        <v>0</v>
      </c>
      <c r="G139" s="1">
        <f>IFERROR(IF(AND('1.2 Alternativ B'!H261&gt;=70,'1.2 Alternativ B'!H261&lt;200),'2.2 Skjult ventetid person B'!G71,0),0)</f>
        <v>0</v>
      </c>
      <c r="H139" s="1">
        <f>IFERROR(IF(AND('1.2 Alternativ B'!I261&gt;=70,'1.2 Alternativ B'!I261&lt;200),'2.2 Skjult ventetid person B'!H71,0),0)</f>
        <v>0</v>
      </c>
      <c r="I139" s="1">
        <f>IFERROR(IF(AND('1.2 Alternativ B'!J261&gt;=70,'1.2 Alternativ B'!J261&lt;200),'2.2 Skjult ventetid person B'!I71,0),0)</f>
        <v>0</v>
      </c>
      <c r="J139" s="1">
        <f>IFERROR(IF(AND('1.2 Alternativ B'!K261&gt;=70,'1.2 Alternativ B'!K261&lt;200),'2.2 Skjult ventetid person B'!J71,0),0)</f>
        <v>0</v>
      </c>
      <c r="K139" s="1">
        <f>IFERROR(IF(AND('1.2 Alternativ B'!L261&gt;=70,'1.2 Alternativ B'!L261&lt;200),'2.2 Skjult ventetid person B'!K71,0),0)</f>
        <v>0</v>
      </c>
      <c r="L139" s="1">
        <f>IFERROR(IF(AND('1.2 Alternativ B'!M261&gt;=70,'1.2 Alternativ B'!M261&lt;200),'2.2 Skjult ventetid person B'!L71,0),0)</f>
        <v>0</v>
      </c>
      <c r="M139" s="1">
        <f>IFERROR(IF(AND('1.2 Alternativ B'!N261&gt;=70,'1.2 Alternativ B'!N261&lt;200),'2.2 Skjult ventetid person B'!M71,0),0)</f>
        <v>0</v>
      </c>
      <c r="N139" s="1">
        <f>IFERROR(IF(AND('1.2 Alternativ B'!O261&gt;=70,'1.2 Alternativ B'!O261&lt;200),'2.2 Skjult ventetid person B'!N71,0),0)</f>
        <v>0</v>
      </c>
      <c r="O139" s="1">
        <f>IFERROR(IF(AND('1.2 Alternativ B'!P261&gt;=70,'1.2 Alternativ B'!P261&lt;200),'2.2 Skjult ventetid person B'!O71,0),0)</f>
        <v>0</v>
      </c>
      <c r="P139" s="1">
        <f>IFERROR(IF(AND('1.2 Alternativ B'!Q261&gt;=70,'1.2 Alternativ B'!Q261&lt;200),'2.2 Skjult ventetid person B'!P71,0),0)</f>
        <v>0</v>
      </c>
      <c r="Q139" s="1">
        <f>IFERROR(IF(AND('1.2 Alternativ B'!R261&gt;=70,'1.2 Alternativ B'!R261&lt;200),'2.2 Skjult ventetid person B'!Q71,0),0)</f>
        <v>0</v>
      </c>
      <c r="R139" s="1">
        <f>IFERROR(IF(AND('1.2 Alternativ B'!S261&gt;=70,'1.2 Alternativ B'!S261&lt;200),'2.2 Skjult ventetid person B'!R71,0),0)</f>
        <v>0</v>
      </c>
      <c r="S139" s="1">
        <f>IFERROR(IF(AND('1.2 Alternativ B'!T261&gt;=70,'1.2 Alternativ B'!T261&lt;200),'2.2 Skjult ventetid person B'!S71,0),0)</f>
        <v>0</v>
      </c>
      <c r="T139" s="1">
        <f>IFERROR(IF(AND('1.2 Alternativ B'!U261&gt;=70,'1.2 Alternativ B'!U261&lt;200),'2.2 Skjult ventetid person B'!T71,0),0)</f>
        <v>0</v>
      </c>
      <c r="U139" s="1">
        <f>IFERROR(IF(AND('1.2 Alternativ B'!V261&gt;=70,'1.2 Alternativ B'!V261&lt;200),'2.2 Skjult ventetid person B'!U71,0),0)</f>
        <v>0</v>
      </c>
      <c r="V139" s="1">
        <f>IFERROR(IF(AND('1.2 Alternativ B'!W261&gt;=70,'1.2 Alternativ B'!W261&lt;200),'2.2 Skjult ventetid person B'!V71,0),0)</f>
        <v>0</v>
      </c>
      <c r="W139" s="1">
        <f>IFERROR(IF(AND('1.2 Alternativ B'!X261&gt;=70,'1.2 Alternativ B'!X261&lt;200),'2.2 Skjult ventetid person B'!W71,0),0)</f>
        <v>0</v>
      </c>
      <c r="X139" s="1">
        <f>IFERROR(IF(AND('1.2 Alternativ B'!Y261&gt;=70,'1.2 Alternativ B'!Y261&lt;200),'2.2 Skjult ventetid person B'!X71,0),0)</f>
        <v>0</v>
      </c>
      <c r="Y139" s="1">
        <f>IFERROR(IF(AND('1.2 Alternativ B'!Z261&gt;=70,'1.2 Alternativ B'!Z261&lt;200),'2.2 Skjult ventetid person B'!Y71,0),0)</f>
        <v>0</v>
      </c>
      <c r="Z139" s="1">
        <f>IFERROR(IF(AND('1.2 Alternativ B'!AA261&gt;=70,'1.2 Alternativ B'!AA261&lt;200),'2.2 Skjult ventetid person B'!Z71,0),0)</f>
        <v>0</v>
      </c>
      <c r="AA139" s="1">
        <f>IFERROR(IF(AND('1.2 Alternativ B'!AB261&gt;=70,'1.2 Alternativ B'!AB261&lt;200),'2.2 Skjult ventetid person B'!AA71,0),0)</f>
        <v>0</v>
      </c>
      <c r="AB139" s="1">
        <f>IFERROR(IF(AND('1.2 Alternativ B'!AC261&gt;=70,'1.2 Alternativ B'!AC261&lt;200),'2.2 Skjult ventetid person B'!AB71,0),0)</f>
        <v>0</v>
      </c>
      <c r="AC139" s="1">
        <f>IFERROR(IF(AND('1.2 Alternativ B'!AD261&gt;=70,'1.2 Alternativ B'!AD261&lt;200),'2.2 Skjult ventetid person B'!AC71,0),0)</f>
        <v>0</v>
      </c>
      <c r="AD139" s="1">
        <f>IFERROR(IF(AND('1.2 Alternativ B'!AE261&gt;=70,'1.2 Alternativ B'!AE261&lt;200),'2.2 Skjult ventetid person B'!AD71,0),0)</f>
        <v>0</v>
      </c>
      <c r="AE139" s="1">
        <f>IFERROR(IF(AND('1.2 Alternativ B'!AF261&gt;=70,'1.2 Alternativ B'!AF261&lt;200),'2.2 Skjult ventetid person B'!AE71,0),0)</f>
        <v>0</v>
      </c>
      <c r="AF139" s="1">
        <f>IFERROR(IF(AND('1.2 Alternativ B'!AG261&gt;=70,'1.2 Alternativ B'!AG261&lt;200),'2.2 Skjult ventetid person B'!AF71,0),0)</f>
        <v>0</v>
      </c>
    </row>
    <row r="140" spans="2:32" x14ac:dyDescent="0.2">
      <c r="B140" s="1" t="str">
        <f ca="1">IF(OFFSET('1.2 Alternativ B'!$E$19,0,ROW()-ROW($B$114))&gt;0,OFFSET('1.2 Alternativ B'!$E$19,0,ROW()-ROW($B$114)),"")</f>
        <v/>
      </c>
      <c r="C140" s="1">
        <f>IFERROR(IF(AND('1.2 Alternativ B'!D262&gt;=70,'1.2 Alternativ B'!D262&lt;200),'2.2 Skjult ventetid person B'!C72,0),0)</f>
        <v>0</v>
      </c>
      <c r="D140" s="1">
        <f>IFERROR(IF(AND('1.2 Alternativ B'!E262&gt;=70,'1.2 Alternativ B'!E262&lt;200),'2.2 Skjult ventetid person B'!D72,0),0)</f>
        <v>0</v>
      </c>
      <c r="E140" s="1">
        <f>IFERROR(IF(AND('1.2 Alternativ B'!F262&gt;=70,'1.2 Alternativ B'!F262&lt;200),'2.2 Skjult ventetid person B'!E72,0),0)</f>
        <v>0</v>
      </c>
      <c r="F140" s="1">
        <f>IFERROR(IF(AND('1.2 Alternativ B'!G262&gt;=70,'1.2 Alternativ B'!G262&lt;200),'2.2 Skjult ventetid person B'!F72,0),0)</f>
        <v>0</v>
      </c>
      <c r="G140" s="1">
        <f>IFERROR(IF(AND('1.2 Alternativ B'!H262&gt;=70,'1.2 Alternativ B'!H262&lt;200),'2.2 Skjult ventetid person B'!G72,0),0)</f>
        <v>0</v>
      </c>
      <c r="H140" s="1">
        <f>IFERROR(IF(AND('1.2 Alternativ B'!I262&gt;=70,'1.2 Alternativ B'!I262&lt;200),'2.2 Skjult ventetid person B'!H72,0),0)</f>
        <v>0</v>
      </c>
      <c r="I140" s="1">
        <f>IFERROR(IF(AND('1.2 Alternativ B'!J262&gt;=70,'1.2 Alternativ B'!J262&lt;200),'2.2 Skjult ventetid person B'!I72,0),0)</f>
        <v>0</v>
      </c>
      <c r="J140" s="1">
        <f>IFERROR(IF(AND('1.2 Alternativ B'!K262&gt;=70,'1.2 Alternativ B'!K262&lt;200),'2.2 Skjult ventetid person B'!J72,0),0)</f>
        <v>0</v>
      </c>
      <c r="K140" s="1">
        <f>IFERROR(IF(AND('1.2 Alternativ B'!L262&gt;=70,'1.2 Alternativ B'!L262&lt;200),'2.2 Skjult ventetid person B'!K72,0),0)</f>
        <v>0</v>
      </c>
      <c r="L140" s="1">
        <f>IFERROR(IF(AND('1.2 Alternativ B'!M262&gt;=70,'1.2 Alternativ B'!M262&lt;200),'2.2 Skjult ventetid person B'!L72,0),0)</f>
        <v>0</v>
      </c>
      <c r="M140" s="1">
        <f>IFERROR(IF(AND('1.2 Alternativ B'!N262&gt;=70,'1.2 Alternativ B'!N262&lt;200),'2.2 Skjult ventetid person B'!M72,0),0)</f>
        <v>0</v>
      </c>
      <c r="N140" s="1">
        <f>IFERROR(IF(AND('1.2 Alternativ B'!O262&gt;=70,'1.2 Alternativ B'!O262&lt;200),'2.2 Skjult ventetid person B'!N72,0),0)</f>
        <v>0</v>
      </c>
      <c r="O140" s="1">
        <f>IFERROR(IF(AND('1.2 Alternativ B'!P262&gt;=70,'1.2 Alternativ B'!P262&lt;200),'2.2 Skjult ventetid person B'!O72,0),0)</f>
        <v>0</v>
      </c>
      <c r="P140" s="1">
        <f>IFERROR(IF(AND('1.2 Alternativ B'!Q262&gt;=70,'1.2 Alternativ B'!Q262&lt;200),'2.2 Skjult ventetid person B'!P72,0),0)</f>
        <v>0</v>
      </c>
      <c r="Q140" s="1">
        <f>IFERROR(IF(AND('1.2 Alternativ B'!R262&gt;=70,'1.2 Alternativ B'!R262&lt;200),'2.2 Skjult ventetid person B'!Q72,0),0)</f>
        <v>0</v>
      </c>
      <c r="R140" s="1">
        <f>IFERROR(IF(AND('1.2 Alternativ B'!S262&gt;=70,'1.2 Alternativ B'!S262&lt;200),'2.2 Skjult ventetid person B'!R72,0),0)</f>
        <v>0</v>
      </c>
      <c r="S140" s="1">
        <f>IFERROR(IF(AND('1.2 Alternativ B'!T262&gt;=70,'1.2 Alternativ B'!T262&lt;200),'2.2 Skjult ventetid person B'!S72,0),0)</f>
        <v>0</v>
      </c>
      <c r="T140" s="1">
        <f>IFERROR(IF(AND('1.2 Alternativ B'!U262&gt;=70,'1.2 Alternativ B'!U262&lt;200),'2.2 Skjult ventetid person B'!T72,0),0)</f>
        <v>0</v>
      </c>
      <c r="U140" s="1">
        <f>IFERROR(IF(AND('1.2 Alternativ B'!V262&gt;=70,'1.2 Alternativ B'!V262&lt;200),'2.2 Skjult ventetid person B'!U72,0),0)</f>
        <v>0</v>
      </c>
      <c r="V140" s="1">
        <f>IFERROR(IF(AND('1.2 Alternativ B'!W262&gt;=70,'1.2 Alternativ B'!W262&lt;200),'2.2 Skjult ventetid person B'!V72,0),0)</f>
        <v>0</v>
      </c>
      <c r="W140" s="1">
        <f>IFERROR(IF(AND('1.2 Alternativ B'!X262&gt;=70,'1.2 Alternativ B'!X262&lt;200),'2.2 Skjult ventetid person B'!W72,0),0)</f>
        <v>0</v>
      </c>
      <c r="X140" s="1">
        <f>IFERROR(IF(AND('1.2 Alternativ B'!Y262&gt;=70,'1.2 Alternativ B'!Y262&lt;200),'2.2 Skjult ventetid person B'!X72,0),0)</f>
        <v>0</v>
      </c>
      <c r="Y140" s="1">
        <f>IFERROR(IF(AND('1.2 Alternativ B'!Z262&gt;=70,'1.2 Alternativ B'!Z262&lt;200),'2.2 Skjult ventetid person B'!Y72,0),0)</f>
        <v>0</v>
      </c>
      <c r="Z140" s="1">
        <f>IFERROR(IF(AND('1.2 Alternativ B'!AA262&gt;=70,'1.2 Alternativ B'!AA262&lt;200),'2.2 Skjult ventetid person B'!Z72,0),0)</f>
        <v>0</v>
      </c>
      <c r="AA140" s="1">
        <f>IFERROR(IF(AND('1.2 Alternativ B'!AB262&gt;=70,'1.2 Alternativ B'!AB262&lt;200),'2.2 Skjult ventetid person B'!AA72,0),0)</f>
        <v>0</v>
      </c>
      <c r="AB140" s="1">
        <f>IFERROR(IF(AND('1.2 Alternativ B'!AC262&gt;=70,'1.2 Alternativ B'!AC262&lt;200),'2.2 Skjult ventetid person B'!AB72,0),0)</f>
        <v>0</v>
      </c>
      <c r="AC140" s="1">
        <f>IFERROR(IF(AND('1.2 Alternativ B'!AD262&gt;=70,'1.2 Alternativ B'!AD262&lt;200),'2.2 Skjult ventetid person B'!AC72,0),0)</f>
        <v>0</v>
      </c>
      <c r="AD140" s="1">
        <f>IFERROR(IF(AND('1.2 Alternativ B'!AE262&gt;=70,'1.2 Alternativ B'!AE262&lt;200),'2.2 Skjult ventetid person B'!AD72,0),0)</f>
        <v>0</v>
      </c>
      <c r="AE140" s="1">
        <f>IFERROR(IF(AND('1.2 Alternativ B'!AF262&gt;=70,'1.2 Alternativ B'!AF262&lt;200),'2.2 Skjult ventetid person B'!AE72,0),0)</f>
        <v>0</v>
      </c>
      <c r="AF140" s="1">
        <f>IFERROR(IF(AND('1.2 Alternativ B'!AG262&gt;=70,'1.2 Alternativ B'!AG262&lt;200),'2.2 Skjult ventetid person B'!AF72,0),0)</f>
        <v>0</v>
      </c>
    </row>
    <row r="141" spans="2:32" x14ac:dyDescent="0.2">
      <c r="B141" s="1" t="str">
        <f ca="1">IF(OFFSET('1.2 Alternativ B'!$E$19,0,ROW()-ROW($B$114))&gt;0,OFFSET('1.2 Alternativ B'!$E$19,0,ROW()-ROW($B$114)),"")</f>
        <v/>
      </c>
      <c r="C141" s="1">
        <f>IFERROR(IF(AND('1.2 Alternativ B'!D263&gt;=70,'1.2 Alternativ B'!D263&lt;200),'2.2 Skjult ventetid person B'!C73,0),0)</f>
        <v>0</v>
      </c>
      <c r="D141" s="1">
        <f>IFERROR(IF(AND('1.2 Alternativ B'!E263&gt;=70,'1.2 Alternativ B'!E263&lt;200),'2.2 Skjult ventetid person B'!D73,0),0)</f>
        <v>0</v>
      </c>
      <c r="E141" s="1">
        <f>IFERROR(IF(AND('1.2 Alternativ B'!F263&gt;=70,'1.2 Alternativ B'!F263&lt;200),'2.2 Skjult ventetid person B'!E73,0),0)</f>
        <v>0</v>
      </c>
      <c r="F141" s="1">
        <f>IFERROR(IF(AND('1.2 Alternativ B'!G263&gt;=70,'1.2 Alternativ B'!G263&lt;200),'2.2 Skjult ventetid person B'!F73,0),0)</f>
        <v>0</v>
      </c>
      <c r="G141" s="1">
        <f>IFERROR(IF(AND('1.2 Alternativ B'!H263&gt;=70,'1.2 Alternativ B'!H263&lt;200),'2.2 Skjult ventetid person B'!G73,0),0)</f>
        <v>0</v>
      </c>
      <c r="H141" s="1">
        <f>IFERROR(IF(AND('1.2 Alternativ B'!I263&gt;=70,'1.2 Alternativ B'!I263&lt;200),'2.2 Skjult ventetid person B'!H73,0),0)</f>
        <v>0</v>
      </c>
      <c r="I141" s="1">
        <f>IFERROR(IF(AND('1.2 Alternativ B'!J263&gt;=70,'1.2 Alternativ B'!J263&lt;200),'2.2 Skjult ventetid person B'!I73,0),0)</f>
        <v>0</v>
      </c>
      <c r="J141" s="1">
        <f>IFERROR(IF(AND('1.2 Alternativ B'!K263&gt;=70,'1.2 Alternativ B'!K263&lt;200),'2.2 Skjult ventetid person B'!J73,0),0)</f>
        <v>0</v>
      </c>
      <c r="K141" s="1">
        <f>IFERROR(IF(AND('1.2 Alternativ B'!L263&gt;=70,'1.2 Alternativ B'!L263&lt;200),'2.2 Skjult ventetid person B'!K73,0),0)</f>
        <v>0</v>
      </c>
      <c r="L141" s="1">
        <f>IFERROR(IF(AND('1.2 Alternativ B'!M263&gt;=70,'1.2 Alternativ B'!M263&lt;200),'2.2 Skjult ventetid person B'!L73,0),0)</f>
        <v>0</v>
      </c>
      <c r="M141" s="1">
        <f>IFERROR(IF(AND('1.2 Alternativ B'!N263&gt;=70,'1.2 Alternativ B'!N263&lt;200),'2.2 Skjult ventetid person B'!M73,0),0)</f>
        <v>0</v>
      </c>
      <c r="N141" s="1">
        <f>IFERROR(IF(AND('1.2 Alternativ B'!O263&gt;=70,'1.2 Alternativ B'!O263&lt;200),'2.2 Skjult ventetid person B'!N73,0),0)</f>
        <v>0</v>
      </c>
      <c r="O141" s="1">
        <f>IFERROR(IF(AND('1.2 Alternativ B'!P263&gt;=70,'1.2 Alternativ B'!P263&lt;200),'2.2 Skjult ventetid person B'!O73,0),0)</f>
        <v>0</v>
      </c>
      <c r="P141" s="1">
        <f>IFERROR(IF(AND('1.2 Alternativ B'!Q263&gt;=70,'1.2 Alternativ B'!Q263&lt;200),'2.2 Skjult ventetid person B'!P73,0),0)</f>
        <v>0</v>
      </c>
      <c r="Q141" s="1">
        <f>IFERROR(IF(AND('1.2 Alternativ B'!R263&gt;=70,'1.2 Alternativ B'!R263&lt;200),'2.2 Skjult ventetid person B'!Q73,0),0)</f>
        <v>0</v>
      </c>
      <c r="R141" s="1">
        <f>IFERROR(IF(AND('1.2 Alternativ B'!S263&gt;=70,'1.2 Alternativ B'!S263&lt;200),'2.2 Skjult ventetid person B'!R73,0),0)</f>
        <v>0</v>
      </c>
      <c r="S141" s="1">
        <f>IFERROR(IF(AND('1.2 Alternativ B'!T263&gt;=70,'1.2 Alternativ B'!T263&lt;200),'2.2 Skjult ventetid person B'!S73,0),0)</f>
        <v>0</v>
      </c>
      <c r="T141" s="1">
        <f>IFERROR(IF(AND('1.2 Alternativ B'!U263&gt;=70,'1.2 Alternativ B'!U263&lt;200),'2.2 Skjult ventetid person B'!T73,0),0)</f>
        <v>0</v>
      </c>
      <c r="U141" s="1">
        <f>IFERROR(IF(AND('1.2 Alternativ B'!V263&gt;=70,'1.2 Alternativ B'!V263&lt;200),'2.2 Skjult ventetid person B'!U73,0),0)</f>
        <v>0</v>
      </c>
      <c r="V141" s="1">
        <f>IFERROR(IF(AND('1.2 Alternativ B'!W263&gt;=70,'1.2 Alternativ B'!W263&lt;200),'2.2 Skjult ventetid person B'!V73,0),0)</f>
        <v>0</v>
      </c>
      <c r="W141" s="1">
        <f>IFERROR(IF(AND('1.2 Alternativ B'!X263&gt;=70,'1.2 Alternativ B'!X263&lt;200),'2.2 Skjult ventetid person B'!W73,0),0)</f>
        <v>0</v>
      </c>
      <c r="X141" s="1">
        <f>IFERROR(IF(AND('1.2 Alternativ B'!Y263&gt;=70,'1.2 Alternativ B'!Y263&lt;200),'2.2 Skjult ventetid person B'!X73,0),0)</f>
        <v>0</v>
      </c>
      <c r="Y141" s="1">
        <f>IFERROR(IF(AND('1.2 Alternativ B'!Z263&gt;=70,'1.2 Alternativ B'!Z263&lt;200),'2.2 Skjult ventetid person B'!Y73,0),0)</f>
        <v>0</v>
      </c>
      <c r="Z141" s="1">
        <f>IFERROR(IF(AND('1.2 Alternativ B'!AA263&gt;=70,'1.2 Alternativ B'!AA263&lt;200),'2.2 Skjult ventetid person B'!Z73,0),0)</f>
        <v>0</v>
      </c>
      <c r="AA141" s="1">
        <f>IFERROR(IF(AND('1.2 Alternativ B'!AB263&gt;=70,'1.2 Alternativ B'!AB263&lt;200),'2.2 Skjult ventetid person B'!AA73,0),0)</f>
        <v>0</v>
      </c>
      <c r="AB141" s="1">
        <f>IFERROR(IF(AND('1.2 Alternativ B'!AC263&gt;=70,'1.2 Alternativ B'!AC263&lt;200),'2.2 Skjult ventetid person B'!AB73,0),0)</f>
        <v>0</v>
      </c>
      <c r="AC141" s="1">
        <f>IFERROR(IF(AND('1.2 Alternativ B'!AD263&gt;=70,'1.2 Alternativ B'!AD263&lt;200),'2.2 Skjult ventetid person B'!AC73,0),0)</f>
        <v>0</v>
      </c>
      <c r="AD141" s="1">
        <f>IFERROR(IF(AND('1.2 Alternativ B'!AE263&gt;=70,'1.2 Alternativ B'!AE263&lt;200),'2.2 Skjult ventetid person B'!AD73,0),0)</f>
        <v>0</v>
      </c>
      <c r="AE141" s="1">
        <f>IFERROR(IF(AND('1.2 Alternativ B'!AF263&gt;=70,'1.2 Alternativ B'!AF263&lt;200),'2.2 Skjult ventetid person B'!AE73,0),0)</f>
        <v>0</v>
      </c>
      <c r="AF141" s="1">
        <f>IFERROR(IF(AND('1.2 Alternativ B'!AG263&gt;=70,'1.2 Alternativ B'!AG263&lt;200),'2.2 Skjult ventetid person B'!AF73,0),0)</f>
        <v>0</v>
      </c>
    </row>
    <row r="142" spans="2:32" x14ac:dyDescent="0.2">
      <c r="B142" s="1" t="str">
        <f ca="1">IF(OFFSET('1.2 Alternativ B'!$E$19,0,ROW()-ROW($B$114))&gt;0,OFFSET('1.2 Alternativ B'!$E$19,0,ROW()-ROW($B$114)),"")</f>
        <v/>
      </c>
      <c r="C142" s="1">
        <f>IFERROR(IF(AND('1.2 Alternativ B'!D264&gt;=70,'1.2 Alternativ B'!D264&lt;200),'2.2 Skjult ventetid person B'!C74,0),0)</f>
        <v>0</v>
      </c>
      <c r="D142" s="1">
        <f>IFERROR(IF(AND('1.2 Alternativ B'!E264&gt;=70,'1.2 Alternativ B'!E264&lt;200),'2.2 Skjult ventetid person B'!D74,0),0)</f>
        <v>0</v>
      </c>
      <c r="E142" s="1">
        <f>IFERROR(IF(AND('1.2 Alternativ B'!F264&gt;=70,'1.2 Alternativ B'!F264&lt;200),'2.2 Skjult ventetid person B'!E74,0),0)</f>
        <v>0</v>
      </c>
      <c r="F142" s="1">
        <f>IFERROR(IF(AND('1.2 Alternativ B'!G264&gt;=70,'1.2 Alternativ B'!G264&lt;200),'2.2 Skjult ventetid person B'!F74,0),0)</f>
        <v>0</v>
      </c>
      <c r="G142" s="1">
        <f>IFERROR(IF(AND('1.2 Alternativ B'!H264&gt;=70,'1.2 Alternativ B'!H264&lt;200),'2.2 Skjult ventetid person B'!G74,0),0)</f>
        <v>0</v>
      </c>
      <c r="H142" s="1">
        <f>IFERROR(IF(AND('1.2 Alternativ B'!I264&gt;=70,'1.2 Alternativ B'!I264&lt;200),'2.2 Skjult ventetid person B'!H74,0),0)</f>
        <v>0</v>
      </c>
      <c r="I142" s="1">
        <f>IFERROR(IF(AND('1.2 Alternativ B'!J264&gt;=70,'1.2 Alternativ B'!J264&lt;200),'2.2 Skjult ventetid person B'!I74,0),0)</f>
        <v>0</v>
      </c>
      <c r="J142" s="1">
        <f>IFERROR(IF(AND('1.2 Alternativ B'!K264&gt;=70,'1.2 Alternativ B'!K264&lt;200),'2.2 Skjult ventetid person B'!J74,0),0)</f>
        <v>0</v>
      </c>
      <c r="K142" s="1">
        <f>IFERROR(IF(AND('1.2 Alternativ B'!L264&gt;=70,'1.2 Alternativ B'!L264&lt;200),'2.2 Skjult ventetid person B'!K74,0),0)</f>
        <v>0</v>
      </c>
      <c r="L142" s="1">
        <f>IFERROR(IF(AND('1.2 Alternativ B'!M264&gt;=70,'1.2 Alternativ B'!M264&lt;200),'2.2 Skjult ventetid person B'!L74,0),0)</f>
        <v>0</v>
      </c>
      <c r="M142" s="1">
        <f>IFERROR(IF(AND('1.2 Alternativ B'!N264&gt;=70,'1.2 Alternativ B'!N264&lt;200),'2.2 Skjult ventetid person B'!M74,0),0)</f>
        <v>0</v>
      </c>
      <c r="N142" s="1">
        <f>IFERROR(IF(AND('1.2 Alternativ B'!O264&gt;=70,'1.2 Alternativ B'!O264&lt;200),'2.2 Skjult ventetid person B'!N74,0),0)</f>
        <v>0</v>
      </c>
      <c r="O142" s="1">
        <f>IFERROR(IF(AND('1.2 Alternativ B'!P264&gt;=70,'1.2 Alternativ B'!P264&lt;200),'2.2 Skjult ventetid person B'!O74,0),0)</f>
        <v>0</v>
      </c>
      <c r="P142" s="1">
        <f>IFERROR(IF(AND('1.2 Alternativ B'!Q264&gt;=70,'1.2 Alternativ B'!Q264&lt;200),'2.2 Skjult ventetid person B'!P74,0),0)</f>
        <v>0</v>
      </c>
      <c r="Q142" s="1">
        <f>IFERROR(IF(AND('1.2 Alternativ B'!R264&gt;=70,'1.2 Alternativ B'!R264&lt;200),'2.2 Skjult ventetid person B'!Q74,0),0)</f>
        <v>0</v>
      </c>
      <c r="R142" s="1">
        <f>IFERROR(IF(AND('1.2 Alternativ B'!S264&gt;=70,'1.2 Alternativ B'!S264&lt;200),'2.2 Skjult ventetid person B'!R74,0),0)</f>
        <v>0</v>
      </c>
      <c r="S142" s="1">
        <f>IFERROR(IF(AND('1.2 Alternativ B'!T264&gt;=70,'1.2 Alternativ B'!T264&lt;200),'2.2 Skjult ventetid person B'!S74,0),0)</f>
        <v>0</v>
      </c>
      <c r="T142" s="1">
        <f>IFERROR(IF(AND('1.2 Alternativ B'!U264&gt;=70,'1.2 Alternativ B'!U264&lt;200),'2.2 Skjult ventetid person B'!T74,0),0)</f>
        <v>0</v>
      </c>
      <c r="U142" s="1">
        <f>IFERROR(IF(AND('1.2 Alternativ B'!V264&gt;=70,'1.2 Alternativ B'!V264&lt;200),'2.2 Skjult ventetid person B'!U74,0),0)</f>
        <v>0</v>
      </c>
      <c r="V142" s="1">
        <f>IFERROR(IF(AND('1.2 Alternativ B'!W264&gt;=70,'1.2 Alternativ B'!W264&lt;200),'2.2 Skjult ventetid person B'!V74,0),0)</f>
        <v>0</v>
      </c>
      <c r="W142" s="1">
        <f>IFERROR(IF(AND('1.2 Alternativ B'!X264&gt;=70,'1.2 Alternativ B'!X264&lt;200),'2.2 Skjult ventetid person B'!W74,0),0)</f>
        <v>0</v>
      </c>
      <c r="X142" s="1">
        <f>IFERROR(IF(AND('1.2 Alternativ B'!Y264&gt;=70,'1.2 Alternativ B'!Y264&lt;200),'2.2 Skjult ventetid person B'!X74,0),0)</f>
        <v>0</v>
      </c>
      <c r="Y142" s="1">
        <f>IFERROR(IF(AND('1.2 Alternativ B'!Z264&gt;=70,'1.2 Alternativ B'!Z264&lt;200),'2.2 Skjult ventetid person B'!Y74,0),0)</f>
        <v>0</v>
      </c>
      <c r="Z142" s="1">
        <f>IFERROR(IF(AND('1.2 Alternativ B'!AA264&gt;=70,'1.2 Alternativ B'!AA264&lt;200),'2.2 Skjult ventetid person B'!Z74,0),0)</f>
        <v>0</v>
      </c>
      <c r="AA142" s="1">
        <f>IFERROR(IF(AND('1.2 Alternativ B'!AB264&gt;=70,'1.2 Alternativ B'!AB264&lt;200),'2.2 Skjult ventetid person B'!AA74,0),0)</f>
        <v>0</v>
      </c>
      <c r="AB142" s="1">
        <f>IFERROR(IF(AND('1.2 Alternativ B'!AC264&gt;=70,'1.2 Alternativ B'!AC264&lt;200),'2.2 Skjult ventetid person B'!AB74,0),0)</f>
        <v>0</v>
      </c>
      <c r="AC142" s="1">
        <f>IFERROR(IF(AND('1.2 Alternativ B'!AD264&gt;=70,'1.2 Alternativ B'!AD264&lt;200),'2.2 Skjult ventetid person B'!AC74,0),0)</f>
        <v>0</v>
      </c>
      <c r="AD142" s="1">
        <f>IFERROR(IF(AND('1.2 Alternativ B'!AE264&gt;=70,'1.2 Alternativ B'!AE264&lt;200),'2.2 Skjult ventetid person B'!AD74,0),0)</f>
        <v>0</v>
      </c>
      <c r="AE142" s="1">
        <f>IFERROR(IF(AND('1.2 Alternativ B'!AF264&gt;=70,'1.2 Alternativ B'!AF264&lt;200),'2.2 Skjult ventetid person B'!AE74,0),0)</f>
        <v>0</v>
      </c>
      <c r="AF142" s="1">
        <f>IFERROR(IF(AND('1.2 Alternativ B'!AG264&gt;=70,'1.2 Alternativ B'!AG264&lt;200),'2.2 Skjult ventetid person B'!AF74,0),0)</f>
        <v>0</v>
      </c>
    </row>
    <row r="143" spans="2:32" x14ac:dyDescent="0.2">
      <c r="B143" s="1" t="str">
        <f ca="1">IF(OFFSET('1.2 Alternativ B'!$E$19,0,ROW()-ROW($B$114))&gt;0,OFFSET('1.2 Alternativ B'!$E$19,0,ROW()-ROW($B$114)),"")</f>
        <v/>
      </c>
      <c r="C143" s="1">
        <f>IFERROR(IF(AND('1.2 Alternativ B'!D265&gt;=70,'1.2 Alternativ B'!D265&lt;200),'2.2 Skjult ventetid person B'!C75,0),0)</f>
        <v>0</v>
      </c>
      <c r="D143" s="1">
        <f>IFERROR(IF(AND('1.2 Alternativ B'!E265&gt;=70,'1.2 Alternativ B'!E265&lt;200),'2.2 Skjult ventetid person B'!D75,0),0)</f>
        <v>0</v>
      </c>
      <c r="E143" s="1">
        <f>IFERROR(IF(AND('1.2 Alternativ B'!F265&gt;=70,'1.2 Alternativ B'!F265&lt;200),'2.2 Skjult ventetid person B'!E75,0),0)</f>
        <v>0</v>
      </c>
      <c r="F143" s="1">
        <f>IFERROR(IF(AND('1.2 Alternativ B'!G265&gt;=70,'1.2 Alternativ B'!G265&lt;200),'2.2 Skjult ventetid person B'!F75,0),0)</f>
        <v>0</v>
      </c>
      <c r="G143" s="1">
        <f>IFERROR(IF(AND('1.2 Alternativ B'!H265&gt;=70,'1.2 Alternativ B'!H265&lt;200),'2.2 Skjult ventetid person B'!G75,0),0)</f>
        <v>0</v>
      </c>
      <c r="H143" s="1">
        <f>IFERROR(IF(AND('1.2 Alternativ B'!I265&gt;=70,'1.2 Alternativ B'!I265&lt;200),'2.2 Skjult ventetid person B'!H75,0),0)</f>
        <v>0</v>
      </c>
      <c r="I143" s="1">
        <f>IFERROR(IF(AND('1.2 Alternativ B'!J265&gt;=70,'1.2 Alternativ B'!J265&lt;200),'2.2 Skjult ventetid person B'!I75,0),0)</f>
        <v>0</v>
      </c>
      <c r="J143" s="1">
        <f>IFERROR(IF(AND('1.2 Alternativ B'!K265&gt;=70,'1.2 Alternativ B'!K265&lt;200),'2.2 Skjult ventetid person B'!J75,0),0)</f>
        <v>0</v>
      </c>
      <c r="K143" s="1">
        <f>IFERROR(IF(AND('1.2 Alternativ B'!L265&gt;=70,'1.2 Alternativ B'!L265&lt;200),'2.2 Skjult ventetid person B'!K75,0),0)</f>
        <v>0</v>
      </c>
      <c r="L143" s="1">
        <f>IFERROR(IF(AND('1.2 Alternativ B'!M265&gt;=70,'1.2 Alternativ B'!M265&lt;200),'2.2 Skjult ventetid person B'!L75,0),0)</f>
        <v>0</v>
      </c>
      <c r="M143" s="1">
        <f>IFERROR(IF(AND('1.2 Alternativ B'!N265&gt;=70,'1.2 Alternativ B'!N265&lt;200),'2.2 Skjult ventetid person B'!M75,0),0)</f>
        <v>0</v>
      </c>
      <c r="N143" s="1">
        <f>IFERROR(IF(AND('1.2 Alternativ B'!O265&gt;=70,'1.2 Alternativ B'!O265&lt;200),'2.2 Skjult ventetid person B'!N75,0),0)</f>
        <v>0</v>
      </c>
      <c r="O143" s="1">
        <f>IFERROR(IF(AND('1.2 Alternativ B'!P265&gt;=70,'1.2 Alternativ B'!P265&lt;200),'2.2 Skjult ventetid person B'!O75,0),0)</f>
        <v>0</v>
      </c>
      <c r="P143" s="1">
        <f>IFERROR(IF(AND('1.2 Alternativ B'!Q265&gt;=70,'1.2 Alternativ B'!Q265&lt;200),'2.2 Skjult ventetid person B'!P75,0),0)</f>
        <v>0</v>
      </c>
      <c r="Q143" s="1">
        <f>IFERROR(IF(AND('1.2 Alternativ B'!R265&gt;=70,'1.2 Alternativ B'!R265&lt;200),'2.2 Skjult ventetid person B'!Q75,0),0)</f>
        <v>0</v>
      </c>
      <c r="R143" s="1">
        <f>IFERROR(IF(AND('1.2 Alternativ B'!S265&gt;=70,'1.2 Alternativ B'!S265&lt;200),'2.2 Skjult ventetid person B'!R75,0),0)</f>
        <v>0</v>
      </c>
      <c r="S143" s="1">
        <f>IFERROR(IF(AND('1.2 Alternativ B'!T265&gt;=70,'1.2 Alternativ B'!T265&lt;200),'2.2 Skjult ventetid person B'!S75,0),0)</f>
        <v>0</v>
      </c>
      <c r="T143" s="1">
        <f>IFERROR(IF(AND('1.2 Alternativ B'!U265&gt;=70,'1.2 Alternativ B'!U265&lt;200),'2.2 Skjult ventetid person B'!T75,0),0)</f>
        <v>0</v>
      </c>
      <c r="U143" s="1">
        <f>IFERROR(IF(AND('1.2 Alternativ B'!V265&gt;=70,'1.2 Alternativ B'!V265&lt;200),'2.2 Skjult ventetid person B'!U75,0),0)</f>
        <v>0</v>
      </c>
      <c r="V143" s="1">
        <f>IFERROR(IF(AND('1.2 Alternativ B'!W265&gt;=70,'1.2 Alternativ B'!W265&lt;200),'2.2 Skjult ventetid person B'!V75,0),0)</f>
        <v>0</v>
      </c>
      <c r="W143" s="1">
        <f>IFERROR(IF(AND('1.2 Alternativ B'!X265&gt;=70,'1.2 Alternativ B'!X265&lt;200),'2.2 Skjult ventetid person B'!W75,0),0)</f>
        <v>0</v>
      </c>
      <c r="X143" s="1">
        <f>IFERROR(IF(AND('1.2 Alternativ B'!Y265&gt;=70,'1.2 Alternativ B'!Y265&lt;200),'2.2 Skjult ventetid person B'!X75,0),0)</f>
        <v>0</v>
      </c>
      <c r="Y143" s="1">
        <f>IFERROR(IF(AND('1.2 Alternativ B'!Z265&gt;=70,'1.2 Alternativ B'!Z265&lt;200),'2.2 Skjult ventetid person B'!Y75,0),0)</f>
        <v>0</v>
      </c>
      <c r="Z143" s="1">
        <f>IFERROR(IF(AND('1.2 Alternativ B'!AA265&gt;=70,'1.2 Alternativ B'!AA265&lt;200),'2.2 Skjult ventetid person B'!Z75,0),0)</f>
        <v>0</v>
      </c>
      <c r="AA143" s="1">
        <f>IFERROR(IF(AND('1.2 Alternativ B'!AB265&gt;=70,'1.2 Alternativ B'!AB265&lt;200),'2.2 Skjult ventetid person B'!AA75,0),0)</f>
        <v>0</v>
      </c>
      <c r="AB143" s="1">
        <f>IFERROR(IF(AND('1.2 Alternativ B'!AC265&gt;=70,'1.2 Alternativ B'!AC265&lt;200),'2.2 Skjult ventetid person B'!AB75,0),0)</f>
        <v>0</v>
      </c>
      <c r="AC143" s="1">
        <f>IFERROR(IF(AND('1.2 Alternativ B'!AD265&gt;=70,'1.2 Alternativ B'!AD265&lt;200),'2.2 Skjult ventetid person B'!AC75,0),0)</f>
        <v>0</v>
      </c>
      <c r="AD143" s="1">
        <f>IFERROR(IF(AND('1.2 Alternativ B'!AE265&gt;=70,'1.2 Alternativ B'!AE265&lt;200),'2.2 Skjult ventetid person B'!AD75,0),0)</f>
        <v>0</v>
      </c>
      <c r="AE143" s="1">
        <f>IFERROR(IF(AND('1.2 Alternativ B'!AF265&gt;=70,'1.2 Alternativ B'!AF265&lt;200),'2.2 Skjult ventetid person B'!AE75,0),0)</f>
        <v>0</v>
      </c>
      <c r="AF143" s="1">
        <f>IFERROR(IF(AND('1.2 Alternativ B'!AG265&gt;=70,'1.2 Alternativ B'!AG265&lt;200),'2.2 Skjult ventetid person B'!AF75,0),0)</f>
        <v>0</v>
      </c>
    </row>
    <row r="144" spans="2:32" x14ac:dyDescent="0.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2:32" x14ac:dyDescent="0.2">
      <c r="Z145"/>
      <c r="AA145"/>
      <c r="AB145"/>
      <c r="AC145"/>
      <c r="AD145"/>
      <c r="AE145"/>
      <c r="AF145"/>
    </row>
    <row r="146" spans="2:32" x14ac:dyDescent="0.2">
      <c r="B146" s="46" t="s">
        <v>467</v>
      </c>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row>
    <row r="147" spans="2:32" x14ac:dyDescent="0.2">
      <c r="B147" s="1"/>
      <c r="C147" s="1" t="str">
        <f>IF('1.2 Alternativ B'!E19&gt;0,'1.2 Alternativ B'!E19,"")</f>
        <v/>
      </c>
      <c r="D147" s="1" t="str">
        <f>IF('1.2 Alternativ B'!F19&gt;0,'1.2 Alternativ B'!F19,"")</f>
        <v/>
      </c>
      <c r="E147" s="1" t="str">
        <f>IF('1.2 Alternativ B'!G19&gt;0,'1.2 Alternativ B'!G19,"")</f>
        <v/>
      </c>
      <c r="F147" s="1" t="str">
        <f>IF('1.2 Alternativ B'!H19&gt;0,'1.2 Alternativ B'!H19,"")</f>
        <v/>
      </c>
      <c r="G147" s="1" t="str">
        <f>IF('1.2 Alternativ B'!I19&gt;0,'1.2 Alternativ B'!I19,"")</f>
        <v/>
      </c>
      <c r="H147" s="1" t="str">
        <f>IF('1.2 Alternativ B'!J19&gt;0,'1.2 Alternativ B'!J19,"")</f>
        <v/>
      </c>
      <c r="I147" s="1" t="str">
        <f>IF('1.2 Alternativ B'!K19&gt;0,'1.2 Alternativ B'!K19,"")</f>
        <v/>
      </c>
      <c r="J147" s="1" t="str">
        <f>IF('1.2 Alternativ B'!L19&gt;0,'1.2 Alternativ B'!L19,"")</f>
        <v/>
      </c>
      <c r="K147" s="1" t="str">
        <f>IF('1.2 Alternativ B'!M19&gt;0,'1.2 Alternativ B'!M19,"")</f>
        <v/>
      </c>
      <c r="L147" s="1" t="str">
        <f>IF('1.2 Alternativ B'!N19&gt;0,'1.2 Alternativ B'!N19,"")</f>
        <v/>
      </c>
      <c r="M147" s="1" t="str">
        <f>IF('1.2 Alternativ B'!O19&gt;0,'1.2 Alternativ B'!O19,"")</f>
        <v/>
      </c>
      <c r="N147" s="1" t="str">
        <f>IF('1.2 Alternativ B'!P19&gt;0,'1.2 Alternativ B'!P19,"")</f>
        <v/>
      </c>
      <c r="O147" s="1" t="str">
        <f>IF('1.2 Alternativ B'!Q19&gt;0,'1.2 Alternativ B'!Q19,"")</f>
        <v/>
      </c>
      <c r="P147" s="1" t="str">
        <f>IF('1.2 Alternativ B'!R19&gt;0,'1.2 Alternativ B'!R19,"")</f>
        <v/>
      </c>
      <c r="Q147" s="1" t="str">
        <f>IF('1.2 Alternativ B'!S19&gt;0,'1.2 Alternativ B'!S19,"")</f>
        <v/>
      </c>
      <c r="R147" s="1" t="str">
        <f>IF('1.2 Alternativ B'!T19&gt;0,'1.2 Alternativ B'!T19,"")</f>
        <v/>
      </c>
      <c r="S147" s="1" t="str">
        <f>IF('1.2 Alternativ B'!U19&gt;0,'1.2 Alternativ B'!U19,"")</f>
        <v/>
      </c>
      <c r="T147" s="1" t="str">
        <f>IF('1.2 Alternativ B'!V19&gt;0,'1.2 Alternativ B'!V19,"")</f>
        <v/>
      </c>
      <c r="U147" s="1" t="str">
        <f>IF('1.2 Alternativ B'!W19&gt;0,'1.2 Alternativ B'!W19,"")</f>
        <v/>
      </c>
      <c r="V147" s="1" t="str">
        <f>IF('1.2 Alternativ B'!X19&gt;0,'1.2 Alternativ B'!X19,"")</f>
        <v/>
      </c>
      <c r="W147" s="1" t="str">
        <f>IF('1.2 Alternativ B'!Y19&gt;0,'1.2 Alternativ B'!Y19,"")</f>
        <v/>
      </c>
      <c r="X147" s="1" t="str">
        <f>IF('1.2 Alternativ B'!Z19&gt;0,'1.2 Alternativ B'!Z19,"")</f>
        <v/>
      </c>
      <c r="Y147" s="1" t="str">
        <f>IF('1.2 Alternativ B'!AA19&gt;0,'1.2 Alternativ B'!AA19,"")</f>
        <v/>
      </c>
      <c r="Z147" s="1" t="str">
        <f>IF('1.2 Alternativ B'!AB19&gt;0,'1.2 Alternativ B'!AB19,"")</f>
        <v/>
      </c>
      <c r="AA147" s="1" t="str">
        <f>IF('1.2 Alternativ B'!AC19&gt;0,'1.2 Alternativ B'!AC19,"")</f>
        <v/>
      </c>
      <c r="AB147" s="1" t="str">
        <f>IF('1.2 Alternativ B'!AD19&gt;0,'1.2 Alternativ B'!AD19,"")</f>
        <v/>
      </c>
      <c r="AC147" s="1" t="str">
        <f>IF('1.2 Alternativ B'!AE19&gt;0,'1.2 Alternativ B'!AE19,"")</f>
        <v/>
      </c>
      <c r="AD147" s="1" t="str">
        <f>IF('1.2 Alternativ B'!AF19&gt;0,'1.2 Alternativ B'!AF19,"")</f>
        <v/>
      </c>
      <c r="AE147" s="1" t="str">
        <f>IF('1.2 Alternativ B'!AG19&gt;0,'1.2 Alternativ B'!AG19,"")</f>
        <v/>
      </c>
      <c r="AF147" s="1" t="str">
        <f>IF('1.2 Alternativ B'!AH19&gt;0,'1.2 Alternativ B'!AH19,"")</f>
        <v/>
      </c>
    </row>
    <row r="148" spans="2:32" x14ac:dyDescent="0.2">
      <c r="B148" s="1" t="str">
        <f ca="1">IF(OFFSET('1.2 Alternativ B'!$E$19,0,ROW()-ROW($B$148))&gt;0,OFFSET('1.2 Alternativ B'!$E$19,0,ROW()-ROW($B$148)),"")</f>
        <v/>
      </c>
      <c r="C148" s="1">
        <f ca="1">IFERROR(IF('1.2 Alternativ B'!D236&gt;=200,'2.2 Skjult ventetid person B'!C46,0),0)</f>
        <v>0</v>
      </c>
      <c r="D148" s="1">
        <f ca="1">IFERROR(IF('1.2 Alternativ B'!E236&gt;=200,'2.2 Skjult ventetid person B'!D46,0),0)</f>
        <v>0</v>
      </c>
      <c r="E148" s="1">
        <f ca="1">IFERROR(IF('1.2 Alternativ B'!F236&gt;=200,'2.2 Skjult ventetid person B'!E46,0),0)</f>
        <v>0</v>
      </c>
      <c r="F148" s="1">
        <f ca="1">IFERROR(IF('1.2 Alternativ B'!G236&gt;=200,'2.2 Skjult ventetid person B'!F46,0),0)</f>
        <v>0</v>
      </c>
      <c r="G148" s="1">
        <f ca="1">IFERROR(IF('1.2 Alternativ B'!H236&gt;=200,'2.2 Skjult ventetid person B'!G46,0),0)</f>
        <v>0</v>
      </c>
      <c r="H148" s="1">
        <f ca="1">IFERROR(IF('1.2 Alternativ B'!I236&gt;=200,'2.2 Skjult ventetid person B'!H46,0),0)</f>
        <v>0</v>
      </c>
      <c r="I148" s="1">
        <f ca="1">IFERROR(IF('1.2 Alternativ B'!J236&gt;=200,'2.2 Skjult ventetid person B'!I46,0),0)</f>
        <v>0</v>
      </c>
      <c r="J148" s="1">
        <f ca="1">IFERROR(IF('1.2 Alternativ B'!K236&gt;=200,'2.2 Skjult ventetid person B'!J46,0),0)</f>
        <v>0</v>
      </c>
      <c r="K148" s="1">
        <f ca="1">IFERROR(IF('1.2 Alternativ B'!L236&gt;=200,'2.2 Skjult ventetid person B'!K46,0),0)</f>
        <v>0</v>
      </c>
      <c r="L148" s="1">
        <f ca="1">IFERROR(IF('1.2 Alternativ B'!M236&gt;=200,'2.2 Skjult ventetid person B'!L46,0),0)</f>
        <v>0</v>
      </c>
      <c r="M148" s="1">
        <f ca="1">IFERROR(IF('1.2 Alternativ B'!N236&gt;=200,'2.2 Skjult ventetid person B'!M46,0),0)</f>
        <v>0</v>
      </c>
      <c r="N148" s="1">
        <f ca="1">IFERROR(IF('1.2 Alternativ B'!O236&gt;=200,'2.2 Skjult ventetid person B'!N46,0),0)</f>
        <v>0</v>
      </c>
      <c r="O148" s="1">
        <f ca="1">IFERROR(IF('1.2 Alternativ B'!P236&gt;=200,'2.2 Skjult ventetid person B'!O46,0),0)</f>
        <v>0</v>
      </c>
      <c r="P148" s="1">
        <f ca="1">IFERROR(IF('1.2 Alternativ B'!Q236&gt;=200,'2.2 Skjult ventetid person B'!P46,0),0)</f>
        <v>0</v>
      </c>
      <c r="Q148" s="1">
        <f ca="1">IFERROR(IF('1.2 Alternativ B'!R236&gt;=200,'2.2 Skjult ventetid person B'!Q46,0),0)</f>
        <v>0</v>
      </c>
      <c r="R148" s="1">
        <f ca="1">IFERROR(IF('1.2 Alternativ B'!S236&gt;=200,'2.2 Skjult ventetid person B'!R46,0),0)</f>
        <v>0</v>
      </c>
      <c r="S148" s="1">
        <f ca="1">IFERROR(IF('1.2 Alternativ B'!T236&gt;=200,'2.2 Skjult ventetid person B'!S46,0),0)</f>
        <v>0</v>
      </c>
      <c r="T148" s="1">
        <f ca="1">IFERROR(IF('1.2 Alternativ B'!U236&gt;=200,'2.2 Skjult ventetid person B'!T46,0),0)</f>
        <v>0</v>
      </c>
      <c r="U148" s="1">
        <f ca="1">IFERROR(IF('1.2 Alternativ B'!V236&gt;=200,'2.2 Skjult ventetid person B'!U46,0),0)</f>
        <v>0</v>
      </c>
      <c r="V148" s="1">
        <f ca="1">IFERROR(IF('1.2 Alternativ B'!W236&gt;=200,'2.2 Skjult ventetid person B'!V46,0),0)</f>
        <v>0</v>
      </c>
      <c r="W148" s="1">
        <f ca="1">IFERROR(IF('1.2 Alternativ B'!X236&gt;=200,'2.2 Skjult ventetid person B'!W46,0),0)</f>
        <v>0</v>
      </c>
      <c r="X148" s="1">
        <f ca="1">IFERROR(IF('1.2 Alternativ B'!Y236&gt;=200,'2.2 Skjult ventetid person B'!X46,0),0)</f>
        <v>0</v>
      </c>
      <c r="Y148" s="1">
        <f ca="1">IFERROR(IF('1.2 Alternativ B'!Z236&gt;=200,'2.2 Skjult ventetid person B'!Y46,0),0)</f>
        <v>0</v>
      </c>
      <c r="Z148" s="1">
        <f ca="1">IFERROR(IF('1.2 Alternativ B'!AA236&gt;=200,'2.2 Skjult ventetid person B'!Z46,0),0)</f>
        <v>0</v>
      </c>
      <c r="AA148" s="1">
        <f ca="1">IFERROR(IF('1.2 Alternativ B'!AB236&gt;=200,'2.2 Skjult ventetid person B'!AA46,0),0)</f>
        <v>0</v>
      </c>
      <c r="AB148" s="1">
        <f ca="1">IFERROR(IF('1.2 Alternativ B'!AC236&gt;=200,'2.2 Skjult ventetid person B'!AB46,0),0)</f>
        <v>0</v>
      </c>
      <c r="AC148" s="1">
        <f ca="1">IFERROR(IF('1.2 Alternativ B'!AD236&gt;=200,'2.2 Skjult ventetid person B'!AC46,0),0)</f>
        <v>0</v>
      </c>
      <c r="AD148" s="1">
        <f ca="1">IFERROR(IF('1.2 Alternativ B'!AE236&gt;=200,'2.2 Skjult ventetid person B'!AD46,0),0)</f>
        <v>0</v>
      </c>
      <c r="AE148" s="1">
        <f ca="1">IFERROR(IF('1.2 Alternativ B'!AF236&gt;=200,'2.2 Skjult ventetid person B'!AE46,0),0)</f>
        <v>0</v>
      </c>
      <c r="AF148" s="1">
        <f ca="1">IFERROR(IF('1.2 Alternativ B'!AG236&gt;=200,'2.2 Skjult ventetid person B'!AF46,0),0)</f>
        <v>0</v>
      </c>
    </row>
    <row r="149" spans="2:32" x14ac:dyDescent="0.2">
      <c r="B149" s="1" t="str">
        <f ca="1">IF(OFFSET('1.2 Alternativ B'!$E$19,0,ROW()-ROW($B$148))&gt;0,OFFSET('1.2 Alternativ B'!$E$19,0,ROW()-ROW($B$148)),"")</f>
        <v/>
      </c>
      <c r="C149" s="1">
        <f ca="1">IFERROR(IF('1.2 Alternativ B'!D237&gt;=200,'2.2 Skjult ventetid person B'!C47,0),0)</f>
        <v>0</v>
      </c>
      <c r="D149" s="1">
        <f ca="1">IFERROR(IF('1.2 Alternativ B'!E237&gt;=200,'2.2 Skjult ventetid person B'!D47,0),0)</f>
        <v>0</v>
      </c>
      <c r="E149" s="1">
        <f ca="1">IFERROR(IF('1.2 Alternativ B'!F237&gt;=200,'2.2 Skjult ventetid person B'!E47,0),0)</f>
        <v>0</v>
      </c>
      <c r="F149" s="1">
        <f ca="1">IFERROR(IF('1.2 Alternativ B'!G237&gt;=200,'2.2 Skjult ventetid person B'!F47,0),0)</f>
        <v>0</v>
      </c>
      <c r="G149" s="1">
        <f ca="1">IFERROR(IF('1.2 Alternativ B'!H237&gt;=200,'2.2 Skjult ventetid person B'!G47,0),0)</f>
        <v>0</v>
      </c>
      <c r="H149" s="1">
        <f ca="1">IFERROR(IF('1.2 Alternativ B'!I237&gt;=200,'2.2 Skjult ventetid person B'!H47,0),0)</f>
        <v>0</v>
      </c>
      <c r="I149" s="1">
        <f ca="1">IFERROR(IF('1.2 Alternativ B'!J237&gt;=200,'2.2 Skjult ventetid person B'!I47,0),0)</f>
        <v>0</v>
      </c>
      <c r="J149" s="1">
        <f ca="1">IFERROR(IF('1.2 Alternativ B'!K237&gt;=200,'2.2 Skjult ventetid person B'!J47,0),0)</f>
        <v>0</v>
      </c>
      <c r="K149" s="1">
        <f ca="1">IFERROR(IF('1.2 Alternativ B'!L237&gt;=200,'2.2 Skjult ventetid person B'!K47,0),0)</f>
        <v>0</v>
      </c>
      <c r="L149" s="1">
        <f ca="1">IFERROR(IF('1.2 Alternativ B'!M237&gt;=200,'2.2 Skjult ventetid person B'!L47,0),0)</f>
        <v>0</v>
      </c>
      <c r="M149" s="1">
        <f ca="1">IFERROR(IF('1.2 Alternativ B'!N237&gt;=200,'2.2 Skjult ventetid person B'!M47,0),0)</f>
        <v>0</v>
      </c>
      <c r="N149" s="1">
        <f ca="1">IFERROR(IF('1.2 Alternativ B'!O237&gt;=200,'2.2 Skjult ventetid person B'!N47,0),0)</f>
        <v>0</v>
      </c>
      <c r="O149" s="1">
        <f ca="1">IFERROR(IF('1.2 Alternativ B'!P237&gt;=200,'2.2 Skjult ventetid person B'!O47,0),0)</f>
        <v>0</v>
      </c>
      <c r="P149" s="1">
        <f ca="1">IFERROR(IF('1.2 Alternativ B'!Q237&gt;=200,'2.2 Skjult ventetid person B'!P47,0),0)</f>
        <v>0</v>
      </c>
      <c r="Q149" s="1">
        <f ca="1">IFERROR(IF('1.2 Alternativ B'!R237&gt;=200,'2.2 Skjult ventetid person B'!Q47,0),0)</f>
        <v>0</v>
      </c>
      <c r="R149" s="1">
        <f ca="1">IFERROR(IF('1.2 Alternativ B'!S237&gt;=200,'2.2 Skjult ventetid person B'!R47,0),0)</f>
        <v>0</v>
      </c>
      <c r="S149" s="1">
        <f ca="1">IFERROR(IF('1.2 Alternativ B'!T237&gt;=200,'2.2 Skjult ventetid person B'!S47,0),0)</f>
        <v>0</v>
      </c>
      <c r="T149" s="1">
        <f ca="1">IFERROR(IF('1.2 Alternativ B'!U237&gt;=200,'2.2 Skjult ventetid person B'!T47,0),0)</f>
        <v>0</v>
      </c>
      <c r="U149" s="1">
        <f ca="1">IFERROR(IF('1.2 Alternativ B'!V237&gt;=200,'2.2 Skjult ventetid person B'!U47,0),0)</f>
        <v>0</v>
      </c>
      <c r="V149" s="1">
        <f ca="1">IFERROR(IF('1.2 Alternativ B'!W237&gt;=200,'2.2 Skjult ventetid person B'!V47,0),0)</f>
        <v>0</v>
      </c>
      <c r="W149" s="1">
        <f ca="1">IFERROR(IF('1.2 Alternativ B'!X237&gt;=200,'2.2 Skjult ventetid person B'!W47,0),0)</f>
        <v>0</v>
      </c>
      <c r="X149" s="1">
        <f ca="1">IFERROR(IF('1.2 Alternativ B'!Y237&gt;=200,'2.2 Skjult ventetid person B'!X47,0),0)</f>
        <v>0</v>
      </c>
      <c r="Y149" s="1">
        <f ca="1">IFERROR(IF('1.2 Alternativ B'!Z237&gt;=200,'2.2 Skjult ventetid person B'!Y47,0),0)</f>
        <v>0</v>
      </c>
      <c r="Z149" s="1">
        <f ca="1">IFERROR(IF('1.2 Alternativ B'!AA237&gt;=200,'2.2 Skjult ventetid person B'!Z47,0),0)</f>
        <v>0</v>
      </c>
      <c r="AA149" s="1">
        <f ca="1">IFERROR(IF('1.2 Alternativ B'!AB237&gt;=200,'2.2 Skjult ventetid person B'!AA47,0),0)</f>
        <v>0</v>
      </c>
      <c r="AB149" s="1">
        <f ca="1">IFERROR(IF('1.2 Alternativ B'!AC237&gt;=200,'2.2 Skjult ventetid person B'!AB47,0),0)</f>
        <v>0</v>
      </c>
      <c r="AC149" s="1">
        <f ca="1">IFERROR(IF('1.2 Alternativ B'!AD237&gt;=200,'2.2 Skjult ventetid person B'!AC47,0),0)</f>
        <v>0</v>
      </c>
      <c r="AD149" s="1">
        <f ca="1">IFERROR(IF('1.2 Alternativ B'!AE237&gt;=200,'2.2 Skjult ventetid person B'!AD47,0),0)</f>
        <v>0</v>
      </c>
      <c r="AE149" s="1">
        <f ca="1">IFERROR(IF('1.2 Alternativ B'!AF237&gt;=200,'2.2 Skjult ventetid person B'!AE47,0),0)</f>
        <v>0</v>
      </c>
      <c r="AF149" s="1">
        <f ca="1">IFERROR(IF('1.2 Alternativ B'!AG237&gt;=200,'2.2 Skjult ventetid person B'!AF47,0),0)</f>
        <v>0</v>
      </c>
    </row>
    <row r="150" spans="2:32" x14ac:dyDescent="0.2">
      <c r="B150" s="1" t="str">
        <f ca="1">IF(OFFSET('1.2 Alternativ B'!$E$19,0,ROW()-ROW($B$148))&gt;0,OFFSET('1.2 Alternativ B'!$E$19,0,ROW()-ROW($B$148)),"")</f>
        <v/>
      </c>
      <c r="C150" s="1">
        <f ca="1">IFERROR(IF('1.2 Alternativ B'!D238&gt;=200,'2.2 Skjult ventetid person B'!C48,0),0)</f>
        <v>0</v>
      </c>
      <c r="D150" s="1">
        <f ca="1">IFERROR(IF('1.2 Alternativ B'!E238&gt;=200,'2.2 Skjult ventetid person B'!D48,0),0)</f>
        <v>0</v>
      </c>
      <c r="E150" s="1">
        <f ca="1">IFERROR(IF('1.2 Alternativ B'!F238&gt;=200,'2.2 Skjult ventetid person B'!E48,0),0)</f>
        <v>0</v>
      </c>
      <c r="F150" s="1">
        <f ca="1">IFERROR(IF('1.2 Alternativ B'!G238&gt;=200,'2.2 Skjult ventetid person B'!F48,0),0)</f>
        <v>0</v>
      </c>
      <c r="G150" s="1">
        <f ca="1">IFERROR(IF('1.2 Alternativ B'!H238&gt;=200,'2.2 Skjult ventetid person B'!G48,0),0)</f>
        <v>0</v>
      </c>
      <c r="H150" s="1">
        <f ca="1">IFERROR(IF('1.2 Alternativ B'!I238&gt;=200,'2.2 Skjult ventetid person B'!H48,0),0)</f>
        <v>0</v>
      </c>
      <c r="I150" s="1">
        <f ca="1">IFERROR(IF('1.2 Alternativ B'!J238&gt;=200,'2.2 Skjult ventetid person B'!I48,0),0)</f>
        <v>0</v>
      </c>
      <c r="J150" s="1">
        <f ca="1">IFERROR(IF('1.2 Alternativ B'!K238&gt;=200,'2.2 Skjult ventetid person B'!J48,0),0)</f>
        <v>0</v>
      </c>
      <c r="K150" s="1">
        <f ca="1">IFERROR(IF('1.2 Alternativ B'!L238&gt;=200,'2.2 Skjult ventetid person B'!K48,0),0)</f>
        <v>0</v>
      </c>
      <c r="L150" s="1">
        <f ca="1">IFERROR(IF('1.2 Alternativ B'!M238&gt;=200,'2.2 Skjult ventetid person B'!L48,0),0)</f>
        <v>0</v>
      </c>
      <c r="M150" s="1">
        <f ca="1">IFERROR(IF('1.2 Alternativ B'!N238&gt;=200,'2.2 Skjult ventetid person B'!M48,0),0)</f>
        <v>0</v>
      </c>
      <c r="N150" s="1">
        <f ca="1">IFERROR(IF('1.2 Alternativ B'!O238&gt;=200,'2.2 Skjult ventetid person B'!N48,0),0)</f>
        <v>0</v>
      </c>
      <c r="O150" s="1">
        <f ca="1">IFERROR(IF('1.2 Alternativ B'!P238&gt;=200,'2.2 Skjult ventetid person B'!O48,0),0)</f>
        <v>0</v>
      </c>
      <c r="P150" s="1">
        <f ca="1">IFERROR(IF('1.2 Alternativ B'!Q238&gt;=200,'2.2 Skjult ventetid person B'!P48,0),0)</f>
        <v>0</v>
      </c>
      <c r="Q150" s="1">
        <f ca="1">IFERROR(IF('1.2 Alternativ B'!R238&gt;=200,'2.2 Skjult ventetid person B'!Q48,0),0)</f>
        <v>0</v>
      </c>
      <c r="R150" s="1">
        <f ca="1">IFERROR(IF('1.2 Alternativ B'!S238&gt;=200,'2.2 Skjult ventetid person B'!R48,0),0)</f>
        <v>0</v>
      </c>
      <c r="S150" s="1">
        <f ca="1">IFERROR(IF('1.2 Alternativ B'!T238&gt;=200,'2.2 Skjult ventetid person B'!S48,0),0)</f>
        <v>0</v>
      </c>
      <c r="T150" s="1">
        <f ca="1">IFERROR(IF('1.2 Alternativ B'!U238&gt;=200,'2.2 Skjult ventetid person B'!T48,0),0)</f>
        <v>0</v>
      </c>
      <c r="U150" s="1">
        <f ca="1">IFERROR(IF('1.2 Alternativ B'!V238&gt;=200,'2.2 Skjult ventetid person B'!U48,0),0)</f>
        <v>0</v>
      </c>
      <c r="V150" s="1">
        <f ca="1">IFERROR(IF('1.2 Alternativ B'!W238&gt;=200,'2.2 Skjult ventetid person B'!V48,0),0)</f>
        <v>0</v>
      </c>
      <c r="W150" s="1">
        <f ca="1">IFERROR(IF('1.2 Alternativ B'!X238&gt;=200,'2.2 Skjult ventetid person B'!W48,0),0)</f>
        <v>0</v>
      </c>
      <c r="X150" s="1">
        <f ca="1">IFERROR(IF('1.2 Alternativ B'!Y238&gt;=200,'2.2 Skjult ventetid person B'!X48,0),0)</f>
        <v>0</v>
      </c>
      <c r="Y150" s="1">
        <f ca="1">IFERROR(IF('1.2 Alternativ B'!Z238&gt;=200,'2.2 Skjult ventetid person B'!Y48,0),0)</f>
        <v>0</v>
      </c>
      <c r="Z150" s="1">
        <f ca="1">IFERROR(IF('1.2 Alternativ B'!AA238&gt;=200,'2.2 Skjult ventetid person B'!Z48,0),0)</f>
        <v>0</v>
      </c>
      <c r="AA150" s="1">
        <f ca="1">IFERROR(IF('1.2 Alternativ B'!AB238&gt;=200,'2.2 Skjult ventetid person B'!AA48,0),0)</f>
        <v>0</v>
      </c>
      <c r="AB150" s="1">
        <f ca="1">IFERROR(IF('1.2 Alternativ B'!AC238&gt;=200,'2.2 Skjult ventetid person B'!AB48,0),0)</f>
        <v>0</v>
      </c>
      <c r="AC150" s="1">
        <f ca="1">IFERROR(IF('1.2 Alternativ B'!AD238&gt;=200,'2.2 Skjult ventetid person B'!AC48,0),0)</f>
        <v>0</v>
      </c>
      <c r="AD150" s="1">
        <f ca="1">IFERROR(IF('1.2 Alternativ B'!AE238&gt;=200,'2.2 Skjult ventetid person B'!AD48,0),0)</f>
        <v>0</v>
      </c>
      <c r="AE150" s="1">
        <f ca="1">IFERROR(IF('1.2 Alternativ B'!AF238&gt;=200,'2.2 Skjult ventetid person B'!AE48,0),0)</f>
        <v>0</v>
      </c>
      <c r="AF150" s="1">
        <f ca="1">IFERROR(IF('1.2 Alternativ B'!AG238&gt;=200,'2.2 Skjult ventetid person B'!AF48,0),0)</f>
        <v>0</v>
      </c>
    </row>
    <row r="151" spans="2:32" x14ac:dyDescent="0.2">
      <c r="B151" s="1" t="str">
        <f ca="1">IF(OFFSET('1.2 Alternativ B'!$E$19,0,ROW()-ROW($B$148))&gt;0,OFFSET('1.2 Alternativ B'!$E$19,0,ROW()-ROW($B$148)),"")</f>
        <v/>
      </c>
      <c r="C151" s="1">
        <f ca="1">IFERROR(IF('1.2 Alternativ B'!D239&gt;=200,'2.2 Skjult ventetid person B'!C49,0),0)</f>
        <v>0</v>
      </c>
      <c r="D151" s="1">
        <f ca="1">IFERROR(IF('1.2 Alternativ B'!E239&gt;=200,'2.2 Skjult ventetid person B'!D49,0),0)</f>
        <v>0</v>
      </c>
      <c r="E151" s="1">
        <f ca="1">IFERROR(IF('1.2 Alternativ B'!F239&gt;=200,'2.2 Skjult ventetid person B'!E49,0),0)</f>
        <v>0</v>
      </c>
      <c r="F151" s="1">
        <f ca="1">IFERROR(IF('1.2 Alternativ B'!G239&gt;=200,'2.2 Skjult ventetid person B'!F49,0),0)</f>
        <v>0</v>
      </c>
      <c r="G151" s="1">
        <f ca="1">IFERROR(IF('1.2 Alternativ B'!H239&gt;=200,'2.2 Skjult ventetid person B'!G49,0),0)</f>
        <v>0</v>
      </c>
      <c r="H151" s="1">
        <f ca="1">IFERROR(IF('1.2 Alternativ B'!I239&gt;=200,'2.2 Skjult ventetid person B'!H49,0),0)</f>
        <v>0</v>
      </c>
      <c r="I151" s="1">
        <f ca="1">IFERROR(IF('1.2 Alternativ B'!J239&gt;=200,'2.2 Skjult ventetid person B'!I49,0),0)</f>
        <v>0</v>
      </c>
      <c r="J151" s="1">
        <f ca="1">IFERROR(IF('1.2 Alternativ B'!K239&gt;=200,'2.2 Skjult ventetid person B'!J49,0),0)</f>
        <v>0</v>
      </c>
      <c r="K151" s="1">
        <f ca="1">IFERROR(IF('1.2 Alternativ B'!L239&gt;=200,'2.2 Skjult ventetid person B'!K49,0),0)</f>
        <v>0</v>
      </c>
      <c r="L151" s="1">
        <f ca="1">IFERROR(IF('1.2 Alternativ B'!M239&gt;=200,'2.2 Skjult ventetid person B'!L49,0),0)</f>
        <v>0</v>
      </c>
      <c r="M151" s="1">
        <f ca="1">IFERROR(IF('1.2 Alternativ B'!N239&gt;=200,'2.2 Skjult ventetid person B'!M49,0),0)</f>
        <v>0</v>
      </c>
      <c r="N151" s="1">
        <f ca="1">IFERROR(IF('1.2 Alternativ B'!O239&gt;=200,'2.2 Skjult ventetid person B'!N49,0),0)</f>
        <v>0</v>
      </c>
      <c r="O151" s="1">
        <f ca="1">IFERROR(IF('1.2 Alternativ B'!P239&gt;=200,'2.2 Skjult ventetid person B'!O49,0),0)</f>
        <v>0</v>
      </c>
      <c r="P151" s="1">
        <f ca="1">IFERROR(IF('1.2 Alternativ B'!Q239&gt;=200,'2.2 Skjult ventetid person B'!P49,0),0)</f>
        <v>0</v>
      </c>
      <c r="Q151" s="1">
        <f ca="1">IFERROR(IF('1.2 Alternativ B'!R239&gt;=200,'2.2 Skjult ventetid person B'!Q49,0),0)</f>
        <v>0</v>
      </c>
      <c r="R151" s="1">
        <f ca="1">IFERROR(IF('1.2 Alternativ B'!S239&gt;=200,'2.2 Skjult ventetid person B'!R49,0),0)</f>
        <v>0</v>
      </c>
      <c r="S151" s="1">
        <f ca="1">IFERROR(IF('1.2 Alternativ B'!T239&gt;=200,'2.2 Skjult ventetid person B'!S49,0),0)</f>
        <v>0</v>
      </c>
      <c r="T151" s="1">
        <f ca="1">IFERROR(IF('1.2 Alternativ B'!U239&gt;=200,'2.2 Skjult ventetid person B'!T49,0),0)</f>
        <v>0</v>
      </c>
      <c r="U151" s="1">
        <f ca="1">IFERROR(IF('1.2 Alternativ B'!V239&gt;=200,'2.2 Skjult ventetid person B'!U49,0),0)</f>
        <v>0</v>
      </c>
      <c r="V151" s="1">
        <f ca="1">IFERROR(IF('1.2 Alternativ B'!W239&gt;=200,'2.2 Skjult ventetid person B'!V49,0),0)</f>
        <v>0</v>
      </c>
      <c r="W151" s="1">
        <f ca="1">IFERROR(IF('1.2 Alternativ B'!X239&gt;=200,'2.2 Skjult ventetid person B'!W49,0),0)</f>
        <v>0</v>
      </c>
      <c r="X151" s="1">
        <f ca="1">IFERROR(IF('1.2 Alternativ B'!Y239&gt;=200,'2.2 Skjult ventetid person B'!X49,0),0)</f>
        <v>0</v>
      </c>
      <c r="Y151" s="1">
        <f ca="1">IFERROR(IF('1.2 Alternativ B'!Z239&gt;=200,'2.2 Skjult ventetid person B'!Y49,0),0)</f>
        <v>0</v>
      </c>
      <c r="Z151" s="1">
        <f ca="1">IFERROR(IF('1.2 Alternativ B'!AA239&gt;=200,'2.2 Skjult ventetid person B'!Z49,0),0)</f>
        <v>0</v>
      </c>
      <c r="AA151" s="1">
        <f ca="1">IFERROR(IF('1.2 Alternativ B'!AB239&gt;=200,'2.2 Skjult ventetid person B'!AA49,0),0)</f>
        <v>0</v>
      </c>
      <c r="AB151" s="1">
        <f ca="1">IFERROR(IF('1.2 Alternativ B'!AC239&gt;=200,'2.2 Skjult ventetid person B'!AB49,0),0)</f>
        <v>0</v>
      </c>
      <c r="AC151" s="1">
        <f ca="1">IFERROR(IF('1.2 Alternativ B'!AD239&gt;=200,'2.2 Skjult ventetid person B'!AC49,0),0)</f>
        <v>0</v>
      </c>
      <c r="AD151" s="1">
        <f ca="1">IFERROR(IF('1.2 Alternativ B'!AE239&gt;=200,'2.2 Skjult ventetid person B'!AD49,0),0)</f>
        <v>0</v>
      </c>
      <c r="AE151" s="1">
        <f ca="1">IFERROR(IF('1.2 Alternativ B'!AF239&gt;=200,'2.2 Skjult ventetid person B'!AE49,0),0)</f>
        <v>0</v>
      </c>
      <c r="AF151" s="1">
        <f ca="1">IFERROR(IF('1.2 Alternativ B'!AG239&gt;=200,'2.2 Skjult ventetid person B'!AF49,0),0)</f>
        <v>0</v>
      </c>
    </row>
    <row r="152" spans="2:32" x14ac:dyDescent="0.2">
      <c r="B152" s="1" t="str">
        <f ca="1">IF(OFFSET('1.2 Alternativ B'!$E$19,0,ROW()-ROW($B$148))&gt;0,OFFSET('1.2 Alternativ B'!$E$19,0,ROW()-ROW($B$148)),"")</f>
        <v/>
      </c>
      <c r="C152" s="1">
        <f ca="1">IFERROR(IF('1.2 Alternativ B'!D240&gt;=200,'2.2 Skjult ventetid person B'!C50,0),0)</f>
        <v>0</v>
      </c>
      <c r="D152" s="1">
        <f ca="1">IFERROR(IF('1.2 Alternativ B'!E240&gt;=200,'2.2 Skjult ventetid person B'!D50,0),0)</f>
        <v>0</v>
      </c>
      <c r="E152" s="1">
        <f ca="1">IFERROR(IF('1.2 Alternativ B'!F240&gt;=200,'2.2 Skjult ventetid person B'!E50,0),0)</f>
        <v>0</v>
      </c>
      <c r="F152" s="1">
        <f ca="1">IFERROR(IF('1.2 Alternativ B'!G240&gt;=200,'2.2 Skjult ventetid person B'!F50,0),0)</f>
        <v>0</v>
      </c>
      <c r="G152" s="1">
        <f ca="1">IFERROR(IF('1.2 Alternativ B'!H240&gt;=200,'2.2 Skjult ventetid person B'!G50,0),0)</f>
        <v>0</v>
      </c>
      <c r="H152" s="1">
        <f ca="1">IFERROR(IF('1.2 Alternativ B'!I240&gt;=200,'2.2 Skjult ventetid person B'!H50,0),0)</f>
        <v>0</v>
      </c>
      <c r="I152" s="1">
        <f ca="1">IFERROR(IF('1.2 Alternativ B'!J240&gt;=200,'2.2 Skjult ventetid person B'!I50,0),0)</f>
        <v>0</v>
      </c>
      <c r="J152" s="1">
        <f ca="1">IFERROR(IF('1.2 Alternativ B'!K240&gt;=200,'2.2 Skjult ventetid person B'!J50,0),0)</f>
        <v>0</v>
      </c>
      <c r="K152" s="1">
        <f ca="1">IFERROR(IF('1.2 Alternativ B'!L240&gt;=200,'2.2 Skjult ventetid person B'!K50,0),0)</f>
        <v>0</v>
      </c>
      <c r="L152" s="1">
        <f ca="1">IFERROR(IF('1.2 Alternativ B'!M240&gt;=200,'2.2 Skjult ventetid person B'!L50,0),0)</f>
        <v>0</v>
      </c>
      <c r="M152" s="1">
        <f ca="1">IFERROR(IF('1.2 Alternativ B'!N240&gt;=200,'2.2 Skjult ventetid person B'!M50,0),0)</f>
        <v>0</v>
      </c>
      <c r="N152" s="1">
        <f ca="1">IFERROR(IF('1.2 Alternativ B'!O240&gt;=200,'2.2 Skjult ventetid person B'!N50,0),0)</f>
        <v>0</v>
      </c>
      <c r="O152" s="1">
        <f ca="1">IFERROR(IF('1.2 Alternativ B'!P240&gt;=200,'2.2 Skjult ventetid person B'!O50,0),0)</f>
        <v>0</v>
      </c>
      <c r="P152" s="1">
        <f ca="1">IFERROR(IF('1.2 Alternativ B'!Q240&gt;=200,'2.2 Skjult ventetid person B'!P50,0),0)</f>
        <v>0</v>
      </c>
      <c r="Q152" s="1">
        <f ca="1">IFERROR(IF('1.2 Alternativ B'!R240&gt;=200,'2.2 Skjult ventetid person B'!Q50,0),0)</f>
        <v>0</v>
      </c>
      <c r="R152" s="1">
        <f ca="1">IFERROR(IF('1.2 Alternativ B'!S240&gt;=200,'2.2 Skjult ventetid person B'!R50,0),0)</f>
        <v>0</v>
      </c>
      <c r="S152" s="1">
        <f ca="1">IFERROR(IF('1.2 Alternativ B'!T240&gt;=200,'2.2 Skjult ventetid person B'!S50,0),0)</f>
        <v>0</v>
      </c>
      <c r="T152" s="1">
        <f ca="1">IFERROR(IF('1.2 Alternativ B'!U240&gt;=200,'2.2 Skjult ventetid person B'!T50,0),0)</f>
        <v>0</v>
      </c>
      <c r="U152" s="1">
        <f ca="1">IFERROR(IF('1.2 Alternativ B'!V240&gt;=200,'2.2 Skjult ventetid person B'!U50,0),0)</f>
        <v>0</v>
      </c>
      <c r="V152" s="1">
        <f ca="1">IFERROR(IF('1.2 Alternativ B'!W240&gt;=200,'2.2 Skjult ventetid person B'!V50,0),0)</f>
        <v>0</v>
      </c>
      <c r="W152" s="1">
        <f ca="1">IFERROR(IF('1.2 Alternativ B'!X240&gt;=200,'2.2 Skjult ventetid person B'!W50,0),0)</f>
        <v>0</v>
      </c>
      <c r="X152" s="1">
        <f ca="1">IFERROR(IF('1.2 Alternativ B'!Y240&gt;=200,'2.2 Skjult ventetid person B'!X50,0),0)</f>
        <v>0</v>
      </c>
      <c r="Y152" s="1">
        <f ca="1">IFERROR(IF('1.2 Alternativ B'!Z240&gt;=200,'2.2 Skjult ventetid person B'!Y50,0),0)</f>
        <v>0</v>
      </c>
      <c r="Z152" s="1">
        <f ca="1">IFERROR(IF('1.2 Alternativ B'!AA240&gt;=200,'2.2 Skjult ventetid person B'!Z50,0),0)</f>
        <v>0</v>
      </c>
      <c r="AA152" s="1">
        <f ca="1">IFERROR(IF('1.2 Alternativ B'!AB240&gt;=200,'2.2 Skjult ventetid person B'!AA50,0),0)</f>
        <v>0</v>
      </c>
      <c r="AB152" s="1">
        <f ca="1">IFERROR(IF('1.2 Alternativ B'!AC240&gt;=200,'2.2 Skjult ventetid person B'!AB50,0),0)</f>
        <v>0</v>
      </c>
      <c r="AC152" s="1">
        <f ca="1">IFERROR(IF('1.2 Alternativ B'!AD240&gt;=200,'2.2 Skjult ventetid person B'!AC50,0),0)</f>
        <v>0</v>
      </c>
      <c r="AD152" s="1">
        <f ca="1">IFERROR(IF('1.2 Alternativ B'!AE240&gt;=200,'2.2 Skjult ventetid person B'!AD50,0),0)</f>
        <v>0</v>
      </c>
      <c r="AE152" s="1">
        <f ca="1">IFERROR(IF('1.2 Alternativ B'!AF240&gt;=200,'2.2 Skjult ventetid person B'!AE50,0),0)</f>
        <v>0</v>
      </c>
      <c r="AF152" s="1">
        <f ca="1">IFERROR(IF('1.2 Alternativ B'!AG240&gt;=200,'2.2 Skjult ventetid person B'!AF50,0),0)</f>
        <v>0</v>
      </c>
    </row>
    <row r="153" spans="2:32" x14ac:dyDescent="0.2">
      <c r="B153" s="1" t="str">
        <f ca="1">IF(OFFSET('1.2 Alternativ B'!$E$19,0,ROW()-ROW($B$148))&gt;0,OFFSET('1.2 Alternativ B'!$E$19,0,ROW()-ROW($B$148)),"")</f>
        <v/>
      </c>
      <c r="C153" s="1">
        <f ca="1">IFERROR(IF('1.2 Alternativ B'!D241&gt;=200,'2.2 Skjult ventetid person B'!C51,0),0)</f>
        <v>0</v>
      </c>
      <c r="D153" s="1">
        <f ca="1">IFERROR(IF('1.2 Alternativ B'!E241&gt;=200,'2.2 Skjult ventetid person B'!D51,0),0)</f>
        <v>0</v>
      </c>
      <c r="E153" s="1">
        <f ca="1">IFERROR(IF('1.2 Alternativ B'!F241&gt;=200,'2.2 Skjult ventetid person B'!E51,0),0)</f>
        <v>0</v>
      </c>
      <c r="F153" s="1">
        <f ca="1">IFERROR(IF('1.2 Alternativ B'!G241&gt;=200,'2.2 Skjult ventetid person B'!F51,0),0)</f>
        <v>0</v>
      </c>
      <c r="G153" s="1">
        <f ca="1">IFERROR(IF('1.2 Alternativ B'!H241&gt;=200,'2.2 Skjult ventetid person B'!G51,0),0)</f>
        <v>0</v>
      </c>
      <c r="H153" s="1">
        <f ca="1">IFERROR(IF('1.2 Alternativ B'!I241&gt;=200,'2.2 Skjult ventetid person B'!H51,0),0)</f>
        <v>0</v>
      </c>
      <c r="I153" s="1">
        <f ca="1">IFERROR(IF('1.2 Alternativ B'!J241&gt;=200,'2.2 Skjult ventetid person B'!I51,0),0)</f>
        <v>0</v>
      </c>
      <c r="J153" s="1">
        <f ca="1">IFERROR(IF('1.2 Alternativ B'!K241&gt;=200,'2.2 Skjult ventetid person B'!J51,0),0)</f>
        <v>0</v>
      </c>
      <c r="K153" s="1">
        <f ca="1">IFERROR(IF('1.2 Alternativ B'!L241&gt;=200,'2.2 Skjult ventetid person B'!K51,0),0)</f>
        <v>0</v>
      </c>
      <c r="L153" s="1">
        <f ca="1">IFERROR(IF('1.2 Alternativ B'!M241&gt;=200,'2.2 Skjult ventetid person B'!L51,0),0)</f>
        <v>0</v>
      </c>
      <c r="M153" s="1">
        <f ca="1">IFERROR(IF('1.2 Alternativ B'!N241&gt;=200,'2.2 Skjult ventetid person B'!M51,0),0)</f>
        <v>0</v>
      </c>
      <c r="N153" s="1">
        <f ca="1">IFERROR(IF('1.2 Alternativ B'!O241&gt;=200,'2.2 Skjult ventetid person B'!N51,0),0)</f>
        <v>0</v>
      </c>
      <c r="O153" s="1">
        <f ca="1">IFERROR(IF('1.2 Alternativ B'!P241&gt;=200,'2.2 Skjult ventetid person B'!O51,0),0)</f>
        <v>0</v>
      </c>
      <c r="P153" s="1">
        <f ca="1">IFERROR(IF('1.2 Alternativ B'!Q241&gt;=200,'2.2 Skjult ventetid person B'!P51,0),0)</f>
        <v>0</v>
      </c>
      <c r="Q153" s="1">
        <f ca="1">IFERROR(IF('1.2 Alternativ B'!R241&gt;=200,'2.2 Skjult ventetid person B'!Q51,0),0)</f>
        <v>0</v>
      </c>
      <c r="R153" s="1">
        <f ca="1">IFERROR(IF('1.2 Alternativ B'!S241&gt;=200,'2.2 Skjult ventetid person B'!R51,0),0)</f>
        <v>0</v>
      </c>
      <c r="S153" s="1">
        <f ca="1">IFERROR(IF('1.2 Alternativ B'!T241&gt;=200,'2.2 Skjult ventetid person B'!S51,0),0)</f>
        <v>0</v>
      </c>
      <c r="T153" s="1">
        <f ca="1">IFERROR(IF('1.2 Alternativ B'!U241&gt;=200,'2.2 Skjult ventetid person B'!T51,0),0)</f>
        <v>0</v>
      </c>
      <c r="U153" s="1">
        <f ca="1">IFERROR(IF('1.2 Alternativ B'!V241&gt;=200,'2.2 Skjult ventetid person B'!U51,0),0)</f>
        <v>0</v>
      </c>
      <c r="V153" s="1">
        <f ca="1">IFERROR(IF('1.2 Alternativ B'!W241&gt;=200,'2.2 Skjult ventetid person B'!V51,0),0)</f>
        <v>0</v>
      </c>
      <c r="W153" s="1">
        <f ca="1">IFERROR(IF('1.2 Alternativ B'!X241&gt;=200,'2.2 Skjult ventetid person B'!W51,0),0)</f>
        <v>0</v>
      </c>
      <c r="X153" s="1">
        <f ca="1">IFERROR(IF('1.2 Alternativ B'!Y241&gt;=200,'2.2 Skjult ventetid person B'!X51,0),0)</f>
        <v>0</v>
      </c>
      <c r="Y153" s="1">
        <f ca="1">IFERROR(IF('1.2 Alternativ B'!Z241&gt;=200,'2.2 Skjult ventetid person B'!Y51,0),0)</f>
        <v>0</v>
      </c>
      <c r="Z153" s="1">
        <f ca="1">IFERROR(IF('1.2 Alternativ B'!AA241&gt;=200,'2.2 Skjult ventetid person B'!Z51,0),0)</f>
        <v>0</v>
      </c>
      <c r="AA153" s="1">
        <f ca="1">IFERROR(IF('1.2 Alternativ B'!AB241&gt;=200,'2.2 Skjult ventetid person B'!AA51,0),0)</f>
        <v>0</v>
      </c>
      <c r="AB153" s="1">
        <f ca="1">IFERROR(IF('1.2 Alternativ B'!AC241&gt;=200,'2.2 Skjult ventetid person B'!AB51,0),0)</f>
        <v>0</v>
      </c>
      <c r="AC153" s="1">
        <f ca="1">IFERROR(IF('1.2 Alternativ B'!AD241&gt;=200,'2.2 Skjult ventetid person B'!AC51,0),0)</f>
        <v>0</v>
      </c>
      <c r="AD153" s="1">
        <f ca="1">IFERROR(IF('1.2 Alternativ B'!AE241&gt;=200,'2.2 Skjult ventetid person B'!AD51,0),0)</f>
        <v>0</v>
      </c>
      <c r="AE153" s="1">
        <f ca="1">IFERROR(IF('1.2 Alternativ B'!AF241&gt;=200,'2.2 Skjult ventetid person B'!AE51,0),0)</f>
        <v>0</v>
      </c>
      <c r="AF153" s="1">
        <f ca="1">IFERROR(IF('1.2 Alternativ B'!AG241&gt;=200,'2.2 Skjult ventetid person B'!AF51,0),0)</f>
        <v>0</v>
      </c>
    </row>
    <row r="154" spans="2:32" x14ac:dyDescent="0.2">
      <c r="B154" s="1" t="str">
        <f ca="1">IF(OFFSET('1.2 Alternativ B'!$E$19,0,ROW()-ROW($B$148))&gt;0,OFFSET('1.2 Alternativ B'!$E$19,0,ROW()-ROW($B$148)),"")</f>
        <v/>
      </c>
      <c r="C154" s="1">
        <f ca="1">IFERROR(IF('1.2 Alternativ B'!D242&gt;=200,'2.2 Skjult ventetid person B'!C52,0),0)</f>
        <v>0</v>
      </c>
      <c r="D154" s="1">
        <f ca="1">IFERROR(IF('1.2 Alternativ B'!E242&gt;=200,'2.2 Skjult ventetid person B'!D52,0),0)</f>
        <v>0</v>
      </c>
      <c r="E154" s="1">
        <f ca="1">IFERROR(IF('1.2 Alternativ B'!F242&gt;=200,'2.2 Skjult ventetid person B'!E52,0),0)</f>
        <v>0</v>
      </c>
      <c r="F154" s="1">
        <f ca="1">IFERROR(IF('1.2 Alternativ B'!G242&gt;=200,'2.2 Skjult ventetid person B'!F52,0),0)</f>
        <v>0</v>
      </c>
      <c r="G154" s="1">
        <f ca="1">IFERROR(IF('1.2 Alternativ B'!H242&gt;=200,'2.2 Skjult ventetid person B'!G52,0),0)</f>
        <v>0</v>
      </c>
      <c r="H154" s="1">
        <f ca="1">IFERROR(IF('1.2 Alternativ B'!I242&gt;=200,'2.2 Skjult ventetid person B'!H52,0),0)</f>
        <v>0</v>
      </c>
      <c r="I154" s="1">
        <f ca="1">IFERROR(IF('1.2 Alternativ B'!J242&gt;=200,'2.2 Skjult ventetid person B'!I52,0),0)</f>
        <v>0</v>
      </c>
      <c r="J154" s="1">
        <f ca="1">IFERROR(IF('1.2 Alternativ B'!K242&gt;=200,'2.2 Skjult ventetid person B'!J52,0),0)</f>
        <v>0</v>
      </c>
      <c r="K154" s="1">
        <f ca="1">IFERROR(IF('1.2 Alternativ B'!L242&gt;=200,'2.2 Skjult ventetid person B'!K52,0),0)</f>
        <v>0</v>
      </c>
      <c r="L154" s="1">
        <f ca="1">IFERROR(IF('1.2 Alternativ B'!M242&gt;=200,'2.2 Skjult ventetid person B'!L52,0),0)</f>
        <v>0</v>
      </c>
      <c r="M154" s="1">
        <f ca="1">IFERROR(IF('1.2 Alternativ B'!N242&gt;=200,'2.2 Skjult ventetid person B'!M52,0),0)</f>
        <v>0</v>
      </c>
      <c r="N154" s="1">
        <f ca="1">IFERROR(IF('1.2 Alternativ B'!O242&gt;=200,'2.2 Skjult ventetid person B'!N52,0),0)</f>
        <v>0</v>
      </c>
      <c r="O154" s="1">
        <f ca="1">IFERROR(IF('1.2 Alternativ B'!P242&gt;=200,'2.2 Skjult ventetid person B'!O52,0),0)</f>
        <v>0</v>
      </c>
      <c r="P154" s="1">
        <f ca="1">IFERROR(IF('1.2 Alternativ B'!Q242&gt;=200,'2.2 Skjult ventetid person B'!P52,0),0)</f>
        <v>0</v>
      </c>
      <c r="Q154" s="1">
        <f ca="1">IFERROR(IF('1.2 Alternativ B'!R242&gt;=200,'2.2 Skjult ventetid person B'!Q52,0),0)</f>
        <v>0</v>
      </c>
      <c r="R154" s="1">
        <f ca="1">IFERROR(IF('1.2 Alternativ B'!S242&gt;=200,'2.2 Skjult ventetid person B'!R52,0),0)</f>
        <v>0</v>
      </c>
      <c r="S154" s="1">
        <f ca="1">IFERROR(IF('1.2 Alternativ B'!T242&gt;=200,'2.2 Skjult ventetid person B'!S52,0),0)</f>
        <v>0</v>
      </c>
      <c r="T154" s="1">
        <f ca="1">IFERROR(IF('1.2 Alternativ B'!U242&gt;=200,'2.2 Skjult ventetid person B'!T52,0),0)</f>
        <v>0</v>
      </c>
      <c r="U154" s="1">
        <f ca="1">IFERROR(IF('1.2 Alternativ B'!V242&gt;=200,'2.2 Skjult ventetid person B'!U52,0),0)</f>
        <v>0</v>
      </c>
      <c r="V154" s="1">
        <f ca="1">IFERROR(IF('1.2 Alternativ B'!W242&gt;=200,'2.2 Skjult ventetid person B'!V52,0),0)</f>
        <v>0</v>
      </c>
      <c r="W154" s="1">
        <f ca="1">IFERROR(IF('1.2 Alternativ B'!X242&gt;=200,'2.2 Skjult ventetid person B'!W52,0),0)</f>
        <v>0</v>
      </c>
      <c r="X154" s="1">
        <f ca="1">IFERROR(IF('1.2 Alternativ B'!Y242&gt;=200,'2.2 Skjult ventetid person B'!X52,0),0)</f>
        <v>0</v>
      </c>
      <c r="Y154" s="1">
        <f ca="1">IFERROR(IF('1.2 Alternativ B'!Z242&gt;=200,'2.2 Skjult ventetid person B'!Y52,0),0)</f>
        <v>0</v>
      </c>
      <c r="Z154" s="1">
        <f ca="1">IFERROR(IF('1.2 Alternativ B'!AA242&gt;=200,'2.2 Skjult ventetid person B'!Z52,0),0)</f>
        <v>0</v>
      </c>
      <c r="AA154" s="1">
        <f ca="1">IFERROR(IF('1.2 Alternativ B'!AB242&gt;=200,'2.2 Skjult ventetid person B'!AA52,0),0)</f>
        <v>0</v>
      </c>
      <c r="AB154" s="1">
        <f ca="1">IFERROR(IF('1.2 Alternativ B'!AC242&gt;=200,'2.2 Skjult ventetid person B'!AB52,0),0)</f>
        <v>0</v>
      </c>
      <c r="AC154" s="1">
        <f ca="1">IFERROR(IF('1.2 Alternativ B'!AD242&gt;=200,'2.2 Skjult ventetid person B'!AC52,0),0)</f>
        <v>0</v>
      </c>
      <c r="AD154" s="1">
        <f ca="1">IFERROR(IF('1.2 Alternativ B'!AE242&gt;=200,'2.2 Skjult ventetid person B'!AD52,0),0)</f>
        <v>0</v>
      </c>
      <c r="AE154" s="1">
        <f ca="1">IFERROR(IF('1.2 Alternativ B'!AF242&gt;=200,'2.2 Skjult ventetid person B'!AE52,0),0)</f>
        <v>0</v>
      </c>
      <c r="AF154" s="1">
        <f ca="1">IFERROR(IF('1.2 Alternativ B'!AG242&gt;=200,'2.2 Skjult ventetid person B'!AF52,0),0)</f>
        <v>0</v>
      </c>
    </row>
    <row r="155" spans="2:32" x14ac:dyDescent="0.2">
      <c r="B155" s="1" t="str">
        <f ca="1">IF(OFFSET('1.2 Alternativ B'!$E$19,0,ROW()-ROW($B$148))&gt;0,OFFSET('1.2 Alternativ B'!$E$19,0,ROW()-ROW($B$148)),"")</f>
        <v/>
      </c>
      <c r="C155" s="1">
        <f ca="1">IFERROR(IF('1.2 Alternativ B'!D243&gt;=200,'2.2 Skjult ventetid person B'!C53,0),0)</f>
        <v>0</v>
      </c>
      <c r="D155" s="1">
        <f ca="1">IFERROR(IF('1.2 Alternativ B'!E243&gt;=200,'2.2 Skjult ventetid person B'!D53,0),0)</f>
        <v>0</v>
      </c>
      <c r="E155" s="1">
        <f ca="1">IFERROR(IF('1.2 Alternativ B'!F243&gt;=200,'2.2 Skjult ventetid person B'!E53,0),0)</f>
        <v>0</v>
      </c>
      <c r="F155" s="1">
        <f ca="1">IFERROR(IF('1.2 Alternativ B'!G243&gt;=200,'2.2 Skjult ventetid person B'!F53,0),0)</f>
        <v>0</v>
      </c>
      <c r="G155" s="1">
        <f ca="1">IFERROR(IF('1.2 Alternativ B'!H243&gt;=200,'2.2 Skjult ventetid person B'!G53,0),0)</f>
        <v>0</v>
      </c>
      <c r="H155" s="1">
        <f ca="1">IFERROR(IF('1.2 Alternativ B'!I243&gt;=200,'2.2 Skjult ventetid person B'!H53,0),0)</f>
        <v>0</v>
      </c>
      <c r="I155" s="1">
        <f ca="1">IFERROR(IF('1.2 Alternativ B'!J243&gt;=200,'2.2 Skjult ventetid person B'!I53,0),0)</f>
        <v>0</v>
      </c>
      <c r="J155" s="1">
        <f ca="1">IFERROR(IF('1.2 Alternativ B'!K243&gt;=200,'2.2 Skjult ventetid person B'!J53,0),0)</f>
        <v>0</v>
      </c>
      <c r="K155" s="1">
        <f ca="1">IFERROR(IF('1.2 Alternativ B'!L243&gt;=200,'2.2 Skjult ventetid person B'!K53,0),0)</f>
        <v>0</v>
      </c>
      <c r="L155" s="1">
        <f ca="1">IFERROR(IF('1.2 Alternativ B'!M243&gt;=200,'2.2 Skjult ventetid person B'!L53,0),0)</f>
        <v>0</v>
      </c>
      <c r="M155" s="1">
        <f ca="1">IFERROR(IF('1.2 Alternativ B'!N243&gt;=200,'2.2 Skjult ventetid person B'!M53,0),0)</f>
        <v>0</v>
      </c>
      <c r="N155" s="1">
        <f ca="1">IFERROR(IF('1.2 Alternativ B'!O243&gt;=200,'2.2 Skjult ventetid person B'!N53,0),0)</f>
        <v>0</v>
      </c>
      <c r="O155" s="1">
        <f ca="1">IFERROR(IF('1.2 Alternativ B'!P243&gt;=200,'2.2 Skjult ventetid person B'!O53,0),0)</f>
        <v>0</v>
      </c>
      <c r="P155" s="1">
        <f ca="1">IFERROR(IF('1.2 Alternativ B'!Q243&gt;=200,'2.2 Skjult ventetid person B'!P53,0),0)</f>
        <v>0</v>
      </c>
      <c r="Q155" s="1">
        <f ca="1">IFERROR(IF('1.2 Alternativ B'!R243&gt;=200,'2.2 Skjult ventetid person B'!Q53,0),0)</f>
        <v>0</v>
      </c>
      <c r="R155" s="1">
        <f ca="1">IFERROR(IF('1.2 Alternativ B'!S243&gt;=200,'2.2 Skjult ventetid person B'!R53,0),0)</f>
        <v>0</v>
      </c>
      <c r="S155" s="1">
        <f ca="1">IFERROR(IF('1.2 Alternativ B'!T243&gt;=200,'2.2 Skjult ventetid person B'!S53,0),0)</f>
        <v>0</v>
      </c>
      <c r="T155" s="1">
        <f ca="1">IFERROR(IF('1.2 Alternativ B'!U243&gt;=200,'2.2 Skjult ventetid person B'!T53,0),0)</f>
        <v>0</v>
      </c>
      <c r="U155" s="1">
        <f ca="1">IFERROR(IF('1.2 Alternativ B'!V243&gt;=200,'2.2 Skjult ventetid person B'!U53,0),0)</f>
        <v>0</v>
      </c>
      <c r="V155" s="1">
        <f ca="1">IFERROR(IF('1.2 Alternativ B'!W243&gt;=200,'2.2 Skjult ventetid person B'!V53,0),0)</f>
        <v>0</v>
      </c>
      <c r="W155" s="1">
        <f ca="1">IFERROR(IF('1.2 Alternativ B'!X243&gt;=200,'2.2 Skjult ventetid person B'!W53,0),0)</f>
        <v>0</v>
      </c>
      <c r="X155" s="1">
        <f ca="1">IFERROR(IF('1.2 Alternativ B'!Y243&gt;=200,'2.2 Skjult ventetid person B'!X53,0),0)</f>
        <v>0</v>
      </c>
      <c r="Y155" s="1">
        <f ca="1">IFERROR(IF('1.2 Alternativ B'!Z243&gt;=200,'2.2 Skjult ventetid person B'!Y53,0),0)</f>
        <v>0</v>
      </c>
      <c r="Z155" s="1">
        <f ca="1">IFERROR(IF('1.2 Alternativ B'!AA243&gt;=200,'2.2 Skjult ventetid person B'!Z53,0),0)</f>
        <v>0</v>
      </c>
      <c r="AA155" s="1">
        <f ca="1">IFERROR(IF('1.2 Alternativ B'!AB243&gt;=200,'2.2 Skjult ventetid person B'!AA53,0),0)</f>
        <v>0</v>
      </c>
      <c r="AB155" s="1">
        <f ca="1">IFERROR(IF('1.2 Alternativ B'!AC243&gt;=200,'2.2 Skjult ventetid person B'!AB53,0),0)</f>
        <v>0</v>
      </c>
      <c r="AC155" s="1">
        <f ca="1">IFERROR(IF('1.2 Alternativ B'!AD243&gt;=200,'2.2 Skjult ventetid person B'!AC53,0),0)</f>
        <v>0</v>
      </c>
      <c r="AD155" s="1">
        <f ca="1">IFERROR(IF('1.2 Alternativ B'!AE243&gt;=200,'2.2 Skjult ventetid person B'!AD53,0),0)</f>
        <v>0</v>
      </c>
      <c r="AE155" s="1">
        <f ca="1">IFERROR(IF('1.2 Alternativ B'!AF243&gt;=200,'2.2 Skjult ventetid person B'!AE53,0),0)</f>
        <v>0</v>
      </c>
      <c r="AF155" s="1">
        <f ca="1">IFERROR(IF('1.2 Alternativ B'!AG243&gt;=200,'2.2 Skjult ventetid person B'!AF53,0),0)</f>
        <v>0</v>
      </c>
    </row>
    <row r="156" spans="2:32" x14ac:dyDescent="0.2">
      <c r="B156" s="1" t="str">
        <f ca="1">IF(OFFSET('1.2 Alternativ B'!$E$19,0,ROW()-ROW($B$148))&gt;0,OFFSET('1.2 Alternativ B'!$E$19,0,ROW()-ROW($B$148)),"")</f>
        <v/>
      </c>
      <c r="C156" s="1">
        <f ca="1">IFERROR(IF('1.2 Alternativ B'!D244&gt;=200,'2.2 Skjult ventetid person B'!C54,0),0)</f>
        <v>0</v>
      </c>
      <c r="D156" s="1">
        <f ca="1">IFERROR(IF('1.2 Alternativ B'!E244&gt;=200,'2.2 Skjult ventetid person B'!D54,0),0)</f>
        <v>0</v>
      </c>
      <c r="E156" s="1">
        <f ca="1">IFERROR(IF('1.2 Alternativ B'!F244&gt;=200,'2.2 Skjult ventetid person B'!E54,0),0)</f>
        <v>0</v>
      </c>
      <c r="F156" s="1">
        <f ca="1">IFERROR(IF('1.2 Alternativ B'!G244&gt;=200,'2.2 Skjult ventetid person B'!F54,0),0)</f>
        <v>0</v>
      </c>
      <c r="G156" s="1">
        <f ca="1">IFERROR(IF('1.2 Alternativ B'!H244&gt;=200,'2.2 Skjult ventetid person B'!G54,0),0)</f>
        <v>0</v>
      </c>
      <c r="H156" s="1">
        <f ca="1">IFERROR(IF('1.2 Alternativ B'!I244&gt;=200,'2.2 Skjult ventetid person B'!H54,0),0)</f>
        <v>0</v>
      </c>
      <c r="I156" s="1">
        <f ca="1">IFERROR(IF('1.2 Alternativ B'!J244&gt;=200,'2.2 Skjult ventetid person B'!I54,0),0)</f>
        <v>0</v>
      </c>
      <c r="J156" s="1">
        <f ca="1">IFERROR(IF('1.2 Alternativ B'!K244&gt;=200,'2.2 Skjult ventetid person B'!J54,0),0)</f>
        <v>0</v>
      </c>
      <c r="K156" s="1">
        <f ca="1">IFERROR(IF('1.2 Alternativ B'!L244&gt;=200,'2.2 Skjult ventetid person B'!K54,0),0)</f>
        <v>0</v>
      </c>
      <c r="L156" s="1">
        <f ca="1">IFERROR(IF('1.2 Alternativ B'!M244&gt;=200,'2.2 Skjult ventetid person B'!L54,0),0)</f>
        <v>0</v>
      </c>
      <c r="M156" s="1">
        <f ca="1">IFERROR(IF('1.2 Alternativ B'!N244&gt;=200,'2.2 Skjult ventetid person B'!M54,0),0)</f>
        <v>0</v>
      </c>
      <c r="N156" s="1">
        <f ca="1">IFERROR(IF('1.2 Alternativ B'!O244&gt;=200,'2.2 Skjult ventetid person B'!N54,0),0)</f>
        <v>0</v>
      </c>
      <c r="O156" s="1">
        <f ca="1">IFERROR(IF('1.2 Alternativ B'!P244&gt;=200,'2.2 Skjult ventetid person B'!O54,0),0)</f>
        <v>0</v>
      </c>
      <c r="P156" s="1">
        <f ca="1">IFERROR(IF('1.2 Alternativ B'!Q244&gt;=200,'2.2 Skjult ventetid person B'!P54,0),0)</f>
        <v>0</v>
      </c>
      <c r="Q156" s="1">
        <f ca="1">IFERROR(IF('1.2 Alternativ B'!R244&gt;=200,'2.2 Skjult ventetid person B'!Q54,0),0)</f>
        <v>0</v>
      </c>
      <c r="R156" s="1">
        <f ca="1">IFERROR(IF('1.2 Alternativ B'!S244&gt;=200,'2.2 Skjult ventetid person B'!R54,0),0)</f>
        <v>0</v>
      </c>
      <c r="S156" s="1">
        <f ca="1">IFERROR(IF('1.2 Alternativ B'!T244&gt;=200,'2.2 Skjult ventetid person B'!S54,0),0)</f>
        <v>0</v>
      </c>
      <c r="T156" s="1">
        <f ca="1">IFERROR(IF('1.2 Alternativ B'!U244&gt;=200,'2.2 Skjult ventetid person B'!T54,0),0)</f>
        <v>0</v>
      </c>
      <c r="U156" s="1">
        <f ca="1">IFERROR(IF('1.2 Alternativ B'!V244&gt;=200,'2.2 Skjult ventetid person B'!U54,0),0)</f>
        <v>0</v>
      </c>
      <c r="V156" s="1">
        <f ca="1">IFERROR(IF('1.2 Alternativ B'!W244&gt;=200,'2.2 Skjult ventetid person B'!V54,0),0)</f>
        <v>0</v>
      </c>
      <c r="W156" s="1">
        <f ca="1">IFERROR(IF('1.2 Alternativ B'!X244&gt;=200,'2.2 Skjult ventetid person B'!W54,0),0)</f>
        <v>0</v>
      </c>
      <c r="X156" s="1">
        <f ca="1">IFERROR(IF('1.2 Alternativ B'!Y244&gt;=200,'2.2 Skjult ventetid person B'!X54,0),0)</f>
        <v>0</v>
      </c>
      <c r="Y156" s="1">
        <f ca="1">IFERROR(IF('1.2 Alternativ B'!Z244&gt;=200,'2.2 Skjult ventetid person B'!Y54,0),0)</f>
        <v>0</v>
      </c>
      <c r="Z156" s="1">
        <f ca="1">IFERROR(IF('1.2 Alternativ B'!AA244&gt;=200,'2.2 Skjult ventetid person B'!Z54,0),0)</f>
        <v>0</v>
      </c>
      <c r="AA156" s="1">
        <f ca="1">IFERROR(IF('1.2 Alternativ B'!AB244&gt;=200,'2.2 Skjult ventetid person B'!AA54,0),0)</f>
        <v>0</v>
      </c>
      <c r="AB156" s="1">
        <f ca="1">IFERROR(IF('1.2 Alternativ B'!AC244&gt;=200,'2.2 Skjult ventetid person B'!AB54,0),0)</f>
        <v>0</v>
      </c>
      <c r="AC156" s="1">
        <f ca="1">IFERROR(IF('1.2 Alternativ B'!AD244&gt;=200,'2.2 Skjult ventetid person B'!AC54,0),0)</f>
        <v>0</v>
      </c>
      <c r="AD156" s="1">
        <f ca="1">IFERROR(IF('1.2 Alternativ B'!AE244&gt;=200,'2.2 Skjult ventetid person B'!AD54,0),0)</f>
        <v>0</v>
      </c>
      <c r="AE156" s="1">
        <f ca="1">IFERROR(IF('1.2 Alternativ B'!AF244&gt;=200,'2.2 Skjult ventetid person B'!AE54,0),0)</f>
        <v>0</v>
      </c>
      <c r="AF156" s="1">
        <f ca="1">IFERROR(IF('1.2 Alternativ B'!AG244&gt;=200,'2.2 Skjult ventetid person B'!AF54,0),0)</f>
        <v>0</v>
      </c>
    </row>
    <row r="157" spans="2:32" x14ac:dyDescent="0.2">
      <c r="B157" s="1" t="str">
        <f ca="1">IF(OFFSET('1.2 Alternativ B'!$E$19,0,ROW()-ROW($B$148))&gt;0,OFFSET('1.2 Alternativ B'!$E$19,0,ROW()-ROW($B$148)),"")</f>
        <v/>
      </c>
      <c r="C157" s="1">
        <f ca="1">IFERROR(IF('1.2 Alternativ B'!D245&gt;=200,'2.2 Skjult ventetid person B'!C55,0),0)</f>
        <v>0</v>
      </c>
      <c r="D157" s="1">
        <f ca="1">IFERROR(IF('1.2 Alternativ B'!E245&gt;=200,'2.2 Skjult ventetid person B'!D55,0),0)</f>
        <v>0</v>
      </c>
      <c r="E157" s="1">
        <f ca="1">IFERROR(IF('1.2 Alternativ B'!F245&gt;=200,'2.2 Skjult ventetid person B'!E55,0),0)</f>
        <v>0</v>
      </c>
      <c r="F157" s="1">
        <f ca="1">IFERROR(IF('1.2 Alternativ B'!G245&gt;=200,'2.2 Skjult ventetid person B'!F55,0),0)</f>
        <v>0</v>
      </c>
      <c r="G157" s="1">
        <f ca="1">IFERROR(IF('1.2 Alternativ B'!H245&gt;=200,'2.2 Skjult ventetid person B'!G55,0),0)</f>
        <v>0</v>
      </c>
      <c r="H157" s="1">
        <f ca="1">IFERROR(IF('1.2 Alternativ B'!I245&gt;=200,'2.2 Skjult ventetid person B'!H55,0),0)</f>
        <v>0</v>
      </c>
      <c r="I157" s="1">
        <f ca="1">IFERROR(IF('1.2 Alternativ B'!J245&gt;=200,'2.2 Skjult ventetid person B'!I55,0),0)</f>
        <v>0</v>
      </c>
      <c r="J157" s="1">
        <f ca="1">IFERROR(IF('1.2 Alternativ B'!K245&gt;=200,'2.2 Skjult ventetid person B'!J55,0),0)</f>
        <v>0</v>
      </c>
      <c r="K157" s="1">
        <f ca="1">IFERROR(IF('1.2 Alternativ B'!L245&gt;=200,'2.2 Skjult ventetid person B'!K55,0),0)</f>
        <v>0</v>
      </c>
      <c r="L157" s="1">
        <f ca="1">IFERROR(IF('1.2 Alternativ B'!M245&gt;=200,'2.2 Skjult ventetid person B'!L55,0),0)</f>
        <v>0</v>
      </c>
      <c r="M157" s="1">
        <f ca="1">IFERROR(IF('1.2 Alternativ B'!N245&gt;=200,'2.2 Skjult ventetid person B'!M55,0),0)</f>
        <v>0</v>
      </c>
      <c r="N157" s="1">
        <f ca="1">IFERROR(IF('1.2 Alternativ B'!O245&gt;=200,'2.2 Skjult ventetid person B'!N55,0),0)</f>
        <v>0</v>
      </c>
      <c r="O157" s="1">
        <f ca="1">IFERROR(IF('1.2 Alternativ B'!P245&gt;=200,'2.2 Skjult ventetid person B'!O55,0),0)</f>
        <v>0</v>
      </c>
      <c r="P157" s="1">
        <f ca="1">IFERROR(IF('1.2 Alternativ B'!Q245&gt;=200,'2.2 Skjult ventetid person B'!P55,0),0)</f>
        <v>0</v>
      </c>
      <c r="Q157" s="1">
        <f ca="1">IFERROR(IF('1.2 Alternativ B'!R245&gt;=200,'2.2 Skjult ventetid person B'!Q55,0),0)</f>
        <v>0</v>
      </c>
      <c r="R157" s="1">
        <f ca="1">IFERROR(IF('1.2 Alternativ B'!S245&gt;=200,'2.2 Skjult ventetid person B'!R55,0),0)</f>
        <v>0</v>
      </c>
      <c r="S157" s="1">
        <f ca="1">IFERROR(IF('1.2 Alternativ B'!T245&gt;=200,'2.2 Skjult ventetid person B'!S55,0),0)</f>
        <v>0</v>
      </c>
      <c r="T157" s="1">
        <f ca="1">IFERROR(IF('1.2 Alternativ B'!U245&gt;=200,'2.2 Skjult ventetid person B'!T55,0),0)</f>
        <v>0</v>
      </c>
      <c r="U157" s="1">
        <f ca="1">IFERROR(IF('1.2 Alternativ B'!V245&gt;=200,'2.2 Skjult ventetid person B'!U55,0),0)</f>
        <v>0</v>
      </c>
      <c r="V157" s="1">
        <f ca="1">IFERROR(IF('1.2 Alternativ B'!W245&gt;=200,'2.2 Skjult ventetid person B'!V55,0),0)</f>
        <v>0</v>
      </c>
      <c r="W157" s="1">
        <f ca="1">IFERROR(IF('1.2 Alternativ B'!X245&gt;=200,'2.2 Skjult ventetid person B'!W55,0),0)</f>
        <v>0</v>
      </c>
      <c r="X157" s="1">
        <f ca="1">IFERROR(IF('1.2 Alternativ B'!Y245&gt;=200,'2.2 Skjult ventetid person B'!X55,0),0)</f>
        <v>0</v>
      </c>
      <c r="Y157" s="1">
        <f ca="1">IFERROR(IF('1.2 Alternativ B'!Z245&gt;=200,'2.2 Skjult ventetid person B'!Y55,0),0)</f>
        <v>0</v>
      </c>
      <c r="Z157" s="1">
        <f ca="1">IFERROR(IF('1.2 Alternativ B'!AA245&gt;=200,'2.2 Skjult ventetid person B'!Z55,0),0)</f>
        <v>0</v>
      </c>
      <c r="AA157" s="1">
        <f ca="1">IFERROR(IF('1.2 Alternativ B'!AB245&gt;=200,'2.2 Skjult ventetid person B'!AA55,0),0)</f>
        <v>0</v>
      </c>
      <c r="AB157" s="1">
        <f ca="1">IFERROR(IF('1.2 Alternativ B'!AC245&gt;=200,'2.2 Skjult ventetid person B'!AB55,0),0)</f>
        <v>0</v>
      </c>
      <c r="AC157" s="1">
        <f ca="1">IFERROR(IF('1.2 Alternativ B'!AD245&gt;=200,'2.2 Skjult ventetid person B'!AC55,0),0)</f>
        <v>0</v>
      </c>
      <c r="AD157" s="1">
        <f ca="1">IFERROR(IF('1.2 Alternativ B'!AE245&gt;=200,'2.2 Skjult ventetid person B'!AD55,0),0)</f>
        <v>0</v>
      </c>
      <c r="AE157" s="1">
        <f ca="1">IFERROR(IF('1.2 Alternativ B'!AF245&gt;=200,'2.2 Skjult ventetid person B'!AE55,0),0)</f>
        <v>0</v>
      </c>
      <c r="AF157" s="1">
        <f ca="1">IFERROR(IF('1.2 Alternativ B'!AG245&gt;=200,'2.2 Skjult ventetid person B'!AF55,0),0)</f>
        <v>0</v>
      </c>
    </row>
    <row r="158" spans="2:32" x14ac:dyDescent="0.2">
      <c r="B158" s="1" t="str">
        <f ca="1">IF(OFFSET('1.2 Alternativ B'!$E$19,0,ROW()-ROW($B$148))&gt;0,OFFSET('1.2 Alternativ B'!$E$19,0,ROW()-ROW($B$148)),"")</f>
        <v/>
      </c>
      <c r="C158" s="1">
        <f ca="1">IFERROR(IF('1.2 Alternativ B'!D246&gt;=200,'2.2 Skjult ventetid person B'!C56,0),0)</f>
        <v>0</v>
      </c>
      <c r="D158" s="1">
        <f ca="1">IFERROR(IF('1.2 Alternativ B'!E246&gt;=200,'2.2 Skjult ventetid person B'!D56,0),0)</f>
        <v>0</v>
      </c>
      <c r="E158" s="1">
        <f ca="1">IFERROR(IF('1.2 Alternativ B'!F246&gt;=200,'2.2 Skjult ventetid person B'!E56,0),0)</f>
        <v>0</v>
      </c>
      <c r="F158" s="1">
        <f ca="1">IFERROR(IF('1.2 Alternativ B'!G246&gt;=200,'2.2 Skjult ventetid person B'!F56,0),0)</f>
        <v>0</v>
      </c>
      <c r="G158" s="1">
        <f ca="1">IFERROR(IF('1.2 Alternativ B'!H246&gt;=200,'2.2 Skjult ventetid person B'!G56,0),0)</f>
        <v>0</v>
      </c>
      <c r="H158" s="1">
        <f ca="1">IFERROR(IF('1.2 Alternativ B'!I246&gt;=200,'2.2 Skjult ventetid person B'!H56,0),0)</f>
        <v>0</v>
      </c>
      <c r="I158" s="1">
        <f ca="1">IFERROR(IF('1.2 Alternativ B'!J246&gt;=200,'2.2 Skjult ventetid person B'!I56,0),0)</f>
        <v>0</v>
      </c>
      <c r="J158" s="1">
        <f ca="1">IFERROR(IF('1.2 Alternativ B'!K246&gt;=200,'2.2 Skjult ventetid person B'!J56,0),0)</f>
        <v>0</v>
      </c>
      <c r="K158" s="1">
        <f ca="1">IFERROR(IF('1.2 Alternativ B'!L246&gt;=200,'2.2 Skjult ventetid person B'!K56,0),0)</f>
        <v>0</v>
      </c>
      <c r="L158" s="1">
        <f ca="1">IFERROR(IF('1.2 Alternativ B'!M246&gt;=200,'2.2 Skjult ventetid person B'!L56,0),0)</f>
        <v>0</v>
      </c>
      <c r="M158" s="1">
        <f ca="1">IFERROR(IF('1.2 Alternativ B'!N246&gt;=200,'2.2 Skjult ventetid person B'!M56,0),0)</f>
        <v>0</v>
      </c>
      <c r="N158" s="1">
        <f ca="1">IFERROR(IF('1.2 Alternativ B'!O246&gt;=200,'2.2 Skjult ventetid person B'!N56,0),0)</f>
        <v>0</v>
      </c>
      <c r="O158" s="1">
        <f ca="1">IFERROR(IF('1.2 Alternativ B'!P246&gt;=200,'2.2 Skjult ventetid person B'!O56,0),0)</f>
        <v>0</v>
      </c>
      <c r="P158" s="1">
        <f ca="1">IFERROR(IF('1.2 Alternativ B'!Q246&gt;=200,'2.2 Skjult ventetid person B'!P56,0),0)</f>
        <v>0</v>
      </c>
      <c r="Q158" s="1">
        <f ca="1">IFERROR(IF('1.2 Alternativ B'!R246&gt;=200,'2.2 Skjult ventetid person B'!Q56,0),0)</f>
        <v>0</v>
      </c>
      <c r="R158" s="1">
        <f ca="1">IFERROR(IF('1.2 Alternativ B'!S246&gt;=200,'2.2 Skjult ventetid person B'!R56,0),0)</f>
        <v>0</v>
      </c>
      <c r="S158" s="1">
        <f ca="1">IFERROR(IF('1.2 Alternativ B'!T246&gt;=200,'2.2 Skjult ventetid person B'!S56,0),0)</f>
        <v>0</v>
      </c>
      <c r="T158" s="1">
        <f ca="1">IFERROR(IF('1.2 Alternativ B'!U246&gt;=200,'2.2 Skjult ventetid person B'!T56,0),0)</f>
        <v>0</v>
      </c>
      <c r="U158" s="1">
        <f ca="1">IFERROR(IF('1.2 Alternativ B'!V246&gt;=200,'2.2 Skjult ventetid person B'!U56,0),0)</f>
        <v>0</v>
      </c>
      <c r="V158" s="1">
        <f ca="1">IFERROR(IF('1.2 Alternativ B'!W246&gt;=200,'2.2 Skjult ventetid person B'!V56,0),0)</f>
        <v>0</v>
      </c>
      <c r="W158" s="1">
        <f ca="1">IFERROR(IF('1.2 Alternativ B'!X246&gt;=200,'2.2 Skjult ventetid person B'!W56,0),0)</f>
        <v>0</v>
      </c>
      <c r="X158" s="1">
        <f ca="1">IFERROR(IF('1.2 Alternativ B'!Y246&gt;=200,'2.2 Skjult ventetid person B'!X56,0),0)</f>
        <v>0</v>
      </c>
      <c r="Y158" s="1">
        <f ca="1">IFERROR(IF('1.2 Alternativ B'!Z246&gt;=200,'2.2 Skjult ventetid person B'!Y56,0),0)</f>
        <v>0</v>
      </c>
      <c r="Z158" s="1">
        <f ca="1">IFERROR(IF('1.2 Alternativ B'!AA246&gt;=200,'2.2 Skjult ventetid person B'!Z56,0),0)</f>
        <v>0</v>
      </c>
      <c r="AA158" s="1">
        <f ca="1">IFERROR(IF('1.2 Alternativ B'!AB246&gt;=200,'2.2 Skjult ventetid person B'!AA56,0),0)</f>
        <v>0</v>
      </c>
      <c r="AB158" s="1">
        <f ca="1">IFERROR(IF('1.2 Alternativ B'!AC246&gt;=200,'2.2 Skjult ventetid person B'!AB56,0),0)</f>
        <v>0</v>
      </c>
      <c r="AC158" s="1">
        <f ca="1">IFERROR(IF('1.2 Alternativ B'!AD246&gt;=200,'2.2 Skjult ventetid person B'!AC56,0),0)</f>
        <v>0</v>
      </c>
      <c r="AD158" s="1">
        <f ca="1">IFERROR(IF('1.2 Alternativ B'!AE246&gt;=200,'2.2 Skjult ventetid person B'!AD56,0),0)</f>
        <v>0</v>
      </c>
      <c r="AE158" s="1">
        <f ca="1">IFERROR(IF('1.2 Alternativ B'!AF246&gt;=200,'2.2 Skjult ventetid person B'!AE56,0),0)</f>
        <v>0</v>
      </c>
      <c r="AF158" s="1">
        <f ca="1">IFERROR(IF('1.2 Alternativ B'!AG246&gt;=200,'2.2 Skjult ventetid person B'!AF56,0),0)</f>
        <v>0</v>
      </c>
    </row>
    <row r="159" spans="2:32" x14ac:dyDescent="0.2">
      <c r="B159" s="1" t="str">
        <f ca="1">IF(OFFSET('1.2 Alternativ B'!$E$19,0,ROW()-ROW($B$148))&gt;0,OFFSET('1.2 Alternativ B'!$E$19,0,ROW()-ROW($B$148)),"")</f>
        <v/>
      </c>
      <c r="C159" s="1">
        <f ca="1">IFERROR(IF('1.2 Alternativ B'!D247&gt;=200,'2.2 Skjult ventetid person B'!C57,0),0)</f>
        <v>0</v>
      </c>
      <c r="D159" s="1">
        <f ca="1">IFERROR(IF('1.2 Alternativ B'!E247&gt;=200,'2.2 Skjult ventetid person B'!D57,0),0)</f>
        <v>0</v>
      </c>
      <c r="E159" s="1">
        <f ca="1">IFERROR(IF('1.2 Alternativ B'!F247&gt;=200,'2.2 Skjult ventetid person B'!E57,0),0)</f>
        <v>0</v>
      </c>
      <c r="F159" s="1">
        <f ca="1">IFERROR(IF('1.2 Alternativ B'!G247&gt;=200,'2.2 Skjult ventetid person B'!F57,0),0)</f>
        <v>0</v>
      </c>
      <c r="G159" s="1">
        <f ca="1">IFERROR(IF('1.2 Alternativ B'!H247&gt;=200,'2.2 Skjult ventetid person B'!G57,0),0)</f>
        <v>0</v>
      </c>
      <c r="H159" s="1">
        <f ca="1">IFERROR(IF('1.2 Alternativ B'!I247&gt;=200,'2.2 Skjult ventetid person B'!H57,0),0)</f>
        <v>0</v>
      </c>
      <c r="I159" s="1">
        <f ca="1">IFERROR(IF('1.2 Alternativ B'!J247&gt;=200,'2.2 Skjult ventetid person B'!I57,0),0)</f>
        <v>0</v>
      </c>
      <c r="J159" s="1">
        <f ca="1">IFERROR(IF('1.2 Alternativ B'!K247&gt;=200,'2.2 Skjult ventetid person B'!J57,0),0)</f>
        <v>0</v>
      </c>
      <c r="K159" s="1">
        <f ca="1">IFERROR(IF('1.2 Alternativ B'!L247&gt;=200,'2.2 Skjult ventetid person B'!K57,0),0)</f>
        <v>0</v>
      </c>
      <c r="L159" s="1">
        <f ca="1">IFERROR(IF('1.2 Alternativ B'!M247&gt;=200,'2.2 Skjult ventetid person B'!L57,0),0)</f>
        <v>0</v>
      </c>
      <c r="M159" s="1">
        <f ca="1">IFERROR(IF('1.2 Alternativ B'!N247&gt;=200,'2.2 Skjult ventetid person B'!M57,0),0)</f>
        <v>0</v>
      </c>
      <c r="N159" s="1">
        <f ca="1">IFERROR(IF('1.2 Alternativ B'!O247&gt;=200,'2.2 Skjult ventetid person B'!N57,0),0)</f>
        <v>0</v>
      </c>
      <c r="O159" s="1">
        <f ca="1">IFERROR(IF('1.2 Alternativ B'!P247&gt;=200,'2.2 Skjult ventetid person B'!O57,0),0)</f>
        <v>0</v>
      </c>
      <c r="P159" s="1">
        <f ca="1">IFERROR(IF('1.2 Alternativ B'!Q247&gt;=200,'2.2 Skjult ventetid person B'!P57,0),0)</f>
        <v>0</v>
      </c>
      <c r="Q159" s="1">
        <f ca="1">IFERROR(IF('1.2 Alternativ B'!R247&gt;=200,'2.2 Skjult ventetid person B'!Q57,0),0)</f>
        <v>0</v>
      </c>
      <c r="R159" s="1">
        <f ca="1">IFERROR(IF('1.2 Alternativ B'!S247&gt;=200,'2.2 Skjult ventetid person B'!R57,0),0)</f>
        <v>0</v>
      </c>
      <c r="S159" s="1">
        <f ca="1">IFERROR(IF('1.2 Alternativ B'!T247&gt;=200,'2.2 Skjult ventetid person B'!S57,0),0)</f>
        <v>0</v>
      </c>
      <c r="T159" s="1">
        <f ca="1">IFERROR(IF('1.2 Alternativ B'!U247&gt;=200,'2.2 Skjult ventetid person B'!T57,0),0)</f>
        <v>0</v>
      </c>
      <c r="U159" s="1">
        <f ca="1">IFERROR(IF('1.2 Alternativ B'!V247&gt;=200,'2.2 Skjult ventetid person B'!U57,0),0)</f>
        <v>0</v>
      </c>
      <c r="V159" s="1">
        <f ca="1">IFERROR(IF('1.2 Alternativ B'!W247&gt;=200,'2.2 Skjult ventetid person B'!V57,0),0)</f>
        <v>0</v>
      </c>
      <c r="W159" s="1">
        <f ca="1">IFERROR(IF('1.2 Alternativ B'!X247&gt;=200,'2.2 Skjult ventetid person B'!W57,0),0)</f>
        <v>0</v>
      </c>
      <c r="X159" s="1">
        <f ca="1">IFERROR(IF('1.2 Alternativ B'!Y247&gt;=200,'2.2 Skjult ventetid person B'!X57,0),0)</f>
        <v>0</v>
      </c>
      <c r="Y159" s="1">
        <f ca="1">IFERROR(IF('1.2 Alternativ B'!Z247&gt;=200,'2.2 Skjult ventetid person B'!Y57,0),0)</f>
        <v>0</v>
      </c>
      <c r="Z159" s="1">
        <f ca="1">IFERROR(IF('1.2 Alternativ B'!AA247&gt;=200,'2.2 Skjult ventetid person B'!Z57,0),0)</f>
        <v>0</v>
      </c>
      <c r="AA159" s="1">
        <f ca="1">IFERROR(IF('1.2 Alternativ B'!AB247&gt;=200,'2.2 Skjult ventetid person B'!AA57,0),0)</f>
        <v>0</v>
      </c>
      <c r="AB159" s="1">
        <f ca="1">IFERROR(IF('1.2 Alternativ B'!AC247&gt;=200,'2.2 Skjult ventetid person B'!AB57,0),0)</f>
        <v>0</v>
      </c>
      <c r="AC159" s="1">
        <f ca="1">IFERROR(IF('1.2 Alternativ B'!AD247&gt;=200,'2.2 Skjult ventetid person B'!AC57,0),0)</f>
        <v>0</v>
      </c>
      <c r="AD159" s="1">
        <f ca="1">IFERROR(IF('1.2 Alternativ B'!AE247&gt;=200,'2.2 Skjult ventetid person B'!AD57,0),0)</f>
        <v>0</v>
      </c>
      <c r="AE159" s="1">
        <f ca="1">IFERROR(IF('1.2 Alternativ B'!AF247&gt;=200,'2.2 Skjult ventetid person B'!AE57,0),0)</f>
        <v>0</v>
      </c>
      <c r="AF159" s="1">
        <f ca="1">IFERROR(IF('1.2 Alternativ B'!AG247&gt;=200,'2.2 Skjult ventetid person B'!AF57,0),0)</f>
        <v>0</v>
      </c>
    </row>
    <row r="160" spans="2:32" x14ac:dyDescent="0.2">
      <c r="B160" s="1" t="str">
        <f ca="1">IF(OFFSET('1.2 Alternativ B'!$E$19,0,ROW()-ROW($B$148))&gt;0,OFFSET('1.2 Alternativ B'!$E$19,0,ROW()-ROW($B$148)),"")</f>
        <v/>
      </c>
      <c r="C160" s="1">
        <f ca="1">IFERROR(IF('1.2 Alternativ B'!D248&gt;=200,'2.2 Skjult ventetid person B'!C58,0),0)</f>
        <v>0</v>
      </c>
      <c r="D160" s="1">
        <f ca="1">IFERROR(IF('1.2 Alternativ B'!E248&gt;=200,'2.2 Skjult ventetid person B'!D58,0),0)</f>
        <v>0</v>
      </c>
      <c r="E160" s="1">
        <f ca="1">IFERROR(IF('1.2 Alternativ B'!F248&gt;=200,'2.2 Skjult ventetid person B'!E58,0),0)</f>
        <v>0</v>
      </c>
      <c r="F160" s="1">
        <f ca="1">IFERROR(IF('1.2 Alternativ B'!G248&gt;=200,'2.2 Skjult ventetid person B'!F58,0),0)</f>
        <v>0</v>
      </c>
      <c r="G160" s="1">
        <f ca="1">IFERROR(IF('1.2 Alternativ B'!H248&gt;=200,'2.2 Skjult ventetid person B'!G58,0),0)</f>
        <v>0</v>
      </c>
      <c r="H160" s="1">
        <f ca="1">IFERROR(IF('1.2 Alternativ B'!I248&gt;=200,'2.2 Skjult ventetid person B'!H58,0),0)</f>
        <v>0</v>
      </c>
      <c r="I160" s="1">
        <f ca="1">IFERROR(IF('1.2 Alternativ B'!J248&gt;=200,'2.2 Skjult ventetid person B'!I58,0),0)</f>
        <v>0</v>
      </c>
      <c r="J160" s="1">
        <f ca="1">IFERROR(IF('1.2 Alternativ B'!K248&gt;=200,'2.2 Skjult ventetid person B'!J58,0),0)</f>
        <v>0</v>
      </c>
      <c r="K160" s="1">
        <f ca="1">IFERROR(IF('1.2 Alternativ B'!L248&gt;=200,'2.2 Skjult ventetid person B'!K58,0),0)</f>
        <v>0</v>
      </c>
      <c r="L160" s="1">
        <f ca="1">IFERROR(IF('1.2 Alternativ B'!M248&gt;=200,'2.2 Skjult ventetid person B'!L58,0),0)</f>
        <v>0</v>
      </c>
      <c r="M160" s="1">
        <f ca="1">IFERROR(IF('1.2 Alternativ B'!N248&gt;=200,'2.2 Skjult ventetid person B'!M58,0),0)</f>
        <v>0</v>
      </c>
      <c r="N160" s="1">
        <f ca="1">IFERROR(IF('1.2 Alternativ B'!O248&gt;=200,'2.2 Skjult ventetid person B'!N58,0),0)</f>
        <v>0</v>
      </c>
      <c r="O160" s="1">
        <f ca="1">IFERROR(IF('1.2 Alternativ B'!P248&gt;=200,'2.2 Skjult ventetid person B'!O58,0),0)</f>
        <v>0</v>
      </c>
      <c r="P160" s="1">
        <f ca="1">IFERROR(IF('1.2 Alternativ B'!Q248&gt;=200,'2.2 Skjult ventetid person B'!P58,0),0)</f>
        <v>0</v>
      </c>
      <c r="Q160" s="1">
        <f ca="1">IFERROR(IF('1.2 Alternativ B'!R248&gt;=200,'2.2 Skjult ventetid person B'!Q58,0),0)</f>
        <v>0</v>
      </c>
      <c r="R160" s="1">
        <f ca="1">IFERROR(IF('1.2 Alternativ B'!S248&gt;=200,'2.2 Skjult ventetid person B'!R58,0),0)</f>
        <v>0</v>
      </c>
      <c r="S160" s="1">
        <f ca="1">IFERROR(IF('1.2 Alternativ B'!T248&gt;=200,'2.2 Skjult ventetid person B'!S58,0),0)</f>
        <v>0</v>
      </c>
      <c r="T160" s="1">
        <f ca="1">IFERROR(IF('1.2 Alternativ B'!U248&gt;=200,'2.2 Skjult ventetid person B'!T58,0),0)</f>
        <v>0</v>
      </c>
      <c r="U160" s="1">
        <f ca="1">IFERROR(IF('1.2 Alternativ B'!V248&gt;=200,'2.2 Skjult ventetid person B'!U58,0),0)</f>
        <v>0</v>
      </c>
      <c r="V160" s="1">
        <f ca="1">IFERROR(IF('1.2 Alternativ B'!W248&gt;=200,'2.2 Skjult ventetid person B'!V58,0),0)</f>
        <v>0</v>
      </c>
      <c r="W160" s="1">
        <f ca="1">IFERROR(IF('1.2 Alternativ B'!X248&gt;=200,'2.2 Skjult ventetid person B'!W58,0),0)</f>
        <v>0</v>
      </c>
      <c r="X160" s="1">
        <f ca="1">IFERROR(IF('1.2 Alternativ B'!Y248&gt;=200,'2.2 Skjult ventetid person B'!X58,0),0)</f>
        <v>0</v>
      </c>
      <c r="Y160" s="1">
        <f ca="1">IFERROR(IF('1.2 Alternativ B'!Z248&gt;=200,'2.2 Skjult ventetid person B'!Y58,0),0)</f>
        <v>0</v>
      </c>
      <c r="Z160" s="1">
        <f ca="1">IFERROR(IF('1.2 Alternativ B'!AA248&gt;=200,'2.2 Skjult ventetid person B'!Z58,0),0)</f>
        <v>0</v>
      </c>
      <c r="AA160" s="1">
        <f ca="1">IFERROR(IF('1.2 Alternativ B'!AB248&gt;=200,'2.2 Skjult ventetid person B'!AA58,0),0)</f>
        <v>0</v>
      </c>
      <c r="AB160" s="1">
        <f ca="1">IFERROR(IF('1.2 Alternativ B'!AC248&gt;=200,'2.2 Skjult ventetid person B'!AB58,0),0)</f>
        <v>0</v>
      </c>
      <c r="AC160" s="1">
        <f ca="1">IFERROR(IF('1.2 Alternativ B'!AD248&gt;=200,'2.2 Skjult ventetid person B'!AC58,0),0)</f>
        <v>0</v>
      </c>
      <c r="AD160" s="1">
        <f ca="1">IFERROR(IF('1.2 Alternativ B'!AE248&gt;=200,'2.2 Skjult ventetid person B'!AD58,0),0)</f>
        <v>0</v>
      </c>
      <c r="AE160" s="1">
        <f ca="1">IFERROR(IF('1.2 Alternativ B'!AF248&gt;=200,'2.2 Skjult ventetid person B'!AE58,0),0)</f>
        <v>0</v>
      </c>
      <c r="AF160" s="1">
        <f ca="1">IFERROR(IF('1.2 Alternativ B'!AG248&gt;=200,'2.2 Skjult ventetid person B'!AF58,0),0)</f>
        <v>0</v>
      </c>
    </row>
    <row r="161" spans="2:32" x14ac:dyDescent="0.2">
      <c r="B161" s="1" t="str">
        <f ca="1">IF(OFFSET('1.2 Alternativ B'!$E$19,0,ROW()-ROW($B$148))&gt;0,OFFSET('1.2 Alternativ B'!$E$19,0,ROW()-ROW($B$148)),"")</f>
        <v/>
      </c>
      <c r="C161" s="1">
        <f ca="1">IFERROR(IF('1.2 Alternativ B'!D249&gt;=200,'2.2 Skjult ventetid person B'!C59,0),0)</f>
        <v>0</v>
      </c>
      <c r="D161" s="1">
        <f ca="1">IFERROR(IF('1.2 Alternativ B'!E249&gt;=200,'2.2 Skjult ventetid person B'!D59,0),0)</f>
        <v>0</v>
      </c>
      <c r="E161" s="1">
        <f ca="1">IFERROR(IF('1.2 Alternativ B'!F249&gt;=200,'2.2 Skjult ventetid person B'!E59,0),0)</f>
        <v>0</v>
      </c>
      <c r="F161" s="1">
        <f ca="1">IFERROR(IF('1.2 Alternativ B'!G249&gt;=200,'2.2 Skjult ventetid person B'!F59,0),0)</f>
        <v>0</v>
      </c>
      <c r="G161" s="1">
        <f ca="1">IFERROR(IF('1.2 Alternativ B'!H249&gt;=200,'2.2 Skjult ventetid person B'!G59,0),0)</f>
        <v>0</v>
      </c>
      <c r="H161" s="1">
        <f ca="1">IFERROR(IF('1.2 Alternativ B'!I249&gt;=200,'2.2 Skjult ventetid person B'!H59,0),0)</f>
        <v>0</v>
      </c>
      <c r="I161" s="1">
        <f ca="1">IFERROR(IF('1.2 Alternativ B'!J249&gt;=200,'2.2 Skjult ventetid person B'!I59,0),0)</f>
        <v>0</v>
      </c>
      <c r="J161" s="1">
        <f ca="1">IFERROR(IF('1.2 Alternativ B'!K249&gt;=200,'2.2 Skjult ventetid person B'!J59,0),0)</f>
        <v>0</v>
      </c>
      <c r="K161" s="1">
        <f ca="1">IFERROR(IF('1.2 Alternativ B'!L249&gt;=200,'2.2 Skjult ventetid person B'!K59,0),0)</f>
        <v>0</v>
      </c>
      <c r="L161" s="1">
        <f ca="1">IFERROR(IF('1.2 Alternativ B'!M249&gt;=200,'2.2 Skjult ventetid person B'!L59,0),0)</f>
        <v>0</v>
      </c>
      <c r="M161" s="1">
        <f ca="1">IFERROR(IF('1.2 Alternativ B'!N249&gt;=200,'2.2 Skjult ventetid person B'!M59,0),0)</f>
        <v>0</v>
      </c>
      <c r="N161" s="1">
        <f ca="1">IFERROR(IF('1.2 Alternativ B'!O249&gt;=200,'2.2 Skjult ventetid person B'!N59,0),0)</f>
        <v>0</v>
      </c>
      <c r="O161" s="1">
        <f ca="1">IFERROR(IF('1.2 Alternativ B'!P249&gt;=200,'2.2 Skjult ventetid person B'!O59,0),0)</f>
        <v>0</v>
      </c>
      <c r="P161" s="1">
        <f ca="1">IFERROR(IF('1.2 Alternativ B'!Q249&gt;=200,'2.2 Skjult ventetid person B'!P59,0),0)</f>
        <v>0</v>
      </c>
      <c r="Q161" s="1">
        <f ca="1">IFERROR(IF('1.2 Alternativ B'!R249&gt;=200,'2.2 Skjult ventetid person B'!Q59,0),0)</f>
        <v>0</v>
      </c>
      <c r="R161" s="1">
        <f ca="1">IFERROR(IF('1.2 Alternativ B'!S249&gt;=200,'2.2 Skjult ventetid person B'!R59,0),0)</f>
        <v>0</v>
      </c>
      <c r="S161" s="1">
        <f ca="1">IFERROR(IF('1.2 Alternativ B'!T249&gt;=200,'2.2 Skjult ventetid person B'!S59,0),0)</f>
        <v>0</v>
      </c>
      <c r="T161" s="1">
        <f ca="1">IFERROR(IF('1.2 Alternativ B'!U249&gt;=200,'2.2 Skjult ventetid person B'!T59,0),0)</f>
        <v>0</v>
      </c>
      <c r="U161" s="1">
        <f ca="1">IFERROR(IF('1.2 Alternativ B'!V249&gt;=200,'2.2 Skjult ventetid person B'!U59,0),0)</f>
        <v>0</v>
      </c>
      <c r="V161" s="1">
        <f ca="1">IFERROR(IF('1.2 Alternativ B'!W249&gt;=200,'2.2 Skjult ventetid person B'!V59,0),0)</f>
        <v>0</v>
      </c>
      <c r="W161" s="1">
        <f ca="1">IFERROR(IF('1.2 Alternativ B'!X249&gt;=200,'2.2 Skjult ventetid person B'!W59,0),0)</f>
        <v>0</v>
      </c>
      <c r="X161" s="1">
        <f ca="1">IFERROR(IF('1.2 Alternativ B'!Y249&gt;=200,'2.2 Skjult ventetid person B'!X59,0),0)</f>
        <v>0</v>
      </c>
      <c r="Y161" s="1">
        <f ca="1">IFERROR(IF('1.2 Alternativ B'!Z249&gt;=200,'2.2 Skjult ventetid person B'!Y59,0),0)</f>
        <v>0</v>
      </c>
      <c r="Z161" s="1">
        <f ca="1">IFERROR(IF('1.2 Alternativ B'!AA249&gt;=200,'2.2 Skjult ventetid person B'!Z59,0),0)</f>
        <v>0</v>
      </c>
      <c r="AA161" s="1">
        <f ca="1">IFERROR(IF('1.2 Alternativ B'!AB249&gt;=200,'2.2 Skjult ventetid person B'!AA59,0),0)</f>
        <v>0</v>
      </c>
      <c r="AB161" s="1">
        <f ca="1">IFERROR(IF('1.2 Alternativ B'!AC249&gt;=200,'2.2 Skjult ventetid person B'!AB59,0),0)</f>
        <v>0</v>
      </c>
      <c r="AC161" s="1">
        <f ca="1">IFERROR(IF('1.2 Alternativ B'!AD249&gt;=200,'2.2 Skjult ventetid person B'!AC59,0),0)</f>
        <v>0</v>
      </c>
      <c r="AD161" s="1">
        <f ca="1">IFERROR(IF('1.2 Alternativ B'!AE249&gt;=200,'2.2 Skjult ventetid person B'!AD59,0),0)</f>
        <v>0</v>
      </c>
      <c r="AE161" s="1">
        <f ca="1">IFERROR(IF('1.2 Alternativ B'!AF249&gt;=200,'2.2 Skjult ventetid person B'!AE59,0),0)</f>
        <v>0</v>
      </c>
      <c r="AF161" s="1">
        <f ca="1">IFERROR(IF('1.2 Alternativ B'!AG249&gt;=200,'2.2 Skjult ventetid person B'!AF59,0),0)</f>
        <v>0</v>
      </c>
    </row>
    <row r="162" spans="2:32" x14ac:dyDescent="0.2">
      <c r="B162" s="1" t="str">
        <f ca="1">IF(OFFSET('1.2 Alternativ B'!$E$19,0,ROW()-ROW($B$148))&gt;0,OFFSET('1.2 Alternativ B'!$E$19,0,ROW()-ROW($B$148)),"")</f>
        <v/>
      </c>
      <c r="C162" s="1">
        <f ca="1">IFERROR(IF('1.2 Alternativ B'!D250&gt;=200,'2.2 Skjult ventetid person B'!C60,0),0)</f>
        <v>0</v>
      </c>
      <c r="D162" s="1">
        <f ca="1">IFERROR(IF('1.2 Alternativ B'!E250&gt;=200,'2.2 Skjult ventetid person B'!D60,0),0)</f>
        <v>0</v>
      </c>
      <c r="E162" s="1">
        <f ca="1">IFERROR(IF('1.2 Alternativ B'!F250&gt;=200,'2.2 Skjult ventetid person B'!E60,0),0)</f>
        <v>0</v>
      </c>
      <c r="F162" s="1">
        <f ca="1">IFERROR(IF('1.2 Alternativ B'!G250&gt;=200,'2.2 Skjult ventetid person B'!F60,0),0)</f>
        <v>0</v>
      </c>
      <c r="G162" s="1">
        <f ca="1">IFERROR(IF('1.2 Alternativ B'!H250&gt;=200,'2.2 Skjult ventetid person B'!G60,0),0)</f>
        <v>0</v>
      </c>
      <c r="H162" s="1">
        <f ca="1">IFERROR(IF('1.2 Alternativ B'!I250&gt;=200,'2.2 Skjult ventetid person B'!H60,0),0)</f>
        <v>0</v>
      </c>
      <c r="I162" s="1">
        <f ca="1">IFERROR(IF('1.2 Alternativ B'!J250&gt;=200,'2.2 Skjult ventetid person B'!I60,0),0)</f>
        <v>0</v>
      </c>
      <c r="J162" s="1">
        <f ca="1">IFERROR(IF('1.2 Alternativ B'!K250&gt;=200,'2.2 Skjult ventetid person B'!J60,0),0)</f>
        <v>0</v>
      </c>
      <c r="K162" s="1">
        <f ca="1">IFERROR(IF('1.2 Alternativ B'!L250&gt;=200,'2.2 Skjult ventetid person B'!K60,0),0)</f>
        <v>0</v>
      </c>
      <c r="L162" s="1">
        <f ca="1">IFERROR(IF('1.2 Alternativ B'!M250&gt;=200,'2.2 Skjult ventetid person B'!L60,0),0)</f>
        <v>0</v>
      </c>
      <c r="M162" s="1">
        <f ca="1">IFERROR(IF('1.2 Alternativ B'!N250&gt;=200,'2.2 Skjult ventetid person B'!M60,0),0)</f>
        <v>0</v>
      </c>
      <c r="N162" s="1">
        <f ca="1">IFERROR(IF('1.2 Alternativ B'!O250&gt;=200,'2.2 Skjult ventetid person B'!N60,0),0)</f>
        <v>0</v>
      </c>
      <c r="O162" s="1">
        <f ca="1">IFERROR(IF('1.2 Alternativ B'!P250&gt;=200,'2.2 Skjult ventetid person B'!O60,0),0)</f>
        <v>0</v>
      </c>
      <c r="P162" s="1">
        <f ca="1">IFERROR(IF('1.2 Alternativ B'!Q250&gt;=200,'2.2 Skjult ventetid person B'!P60,0),0)</f>
        <v>0</v>
      </c>
      <c r="Q162" s="1">
        <f ca="1">IFERROR(IF('1.2 Alternativ B'!R250&gt;=200,'2.2 Skjult ventetid person B'!Q60,0),0)</f>
        <v>0</v>
      </c>
      <c r="R162" s="1">
        <f ca="1">IFERROR(IF('1.2 Alternativ B'!S250&gt;=200,'2.2 Skjult ventetid person B'!R60,0),0)</f>
        <v>0</v>
      </c>
      <c r="S162" s="1">
        <f ca="1">IFERROR(IF('1.2 Alternativ B'!T250&gt;=200,'2.2 Skjult ventetid person B'!S60,0),0)</f>
        <v>0</v>
      </c>
      <c r="T162" s="1">
        <f ca="1">IFERROR(IF('1.2 Alternativ B'!U250&gt;=200,'2.2 Skjult ventetid person B'!T60,0),0)</f>
        <v>0</v>
      </c>
      <c r="U162" s="1">
        <f ca="1">IFERROR(IF('1.2 Alternativ B'!V250&gt;=200,'2.2 Skjult ventetid person B'!U60,0),0)</f>
        <v>0</v>
      </c>
      <c r="V162" s="1">
        <f ca="1">IFERROR(IF('1.2 Alternativ B'!W250&gt;=200,'2.2 Skjult ventetid person B'!V60,0),0)</f>
        <v>0</v>
      </c>
      <c r="W162" s="1">
        <f ca="1">IFERROR(IF('1.2 Alternativ B'!X250&gt;=200,'2.2 Skjult ventetid person B'!W60,0),0)</f>
        <v>0</v>
      </c>
      <c r="X162" s="1">
        <f ca="1">IFERROR(IF('1.2 Alternativ B'!Y250&gt;=200,'2.2 Skjult ventetid person B'!X60,0),0)</f>
        <v>0</v>
      </c>
      <c r="Y162" s="1">
        <f ca="1">IFERROR(IF('1.2 Alternativ B'!Z250&gt;=200,'2.2 Skjult ventetid person B'!Y60,0),0)</f>
        <v>0</v>
      </c>
      <c r="Z162" s="1">
        <f ca="1">IFERROR(IF('1.2 Alternativ B'!AA250&gt;=200,'2.2 Skjult ventetid person B'!Z60,0),0)</f>
        <v>0</v>
      </c>
      <c r="AA162" s="1">
        <f ca="1">IFERROR(IF('1.2 Alternativ B'!AB250&gt;=200,'2.2 Skjult ventetid person B'!AA60,0),0)</f>
        <v>0</v>
      </c>
      <c r="AB162" s="1">
        <f ca="1">IFERROR(IF('1.2 Alternativ B'!AC250&gt;=200,'2.2 Skjult ventetid person B'!AB60,0),0)</f>
        <v>0</v>
      </c>
      <c r="AC162" s="1">
        <f ca="1">IFERROR(IF('1.2 Alternativ B'!AD250&gt;=200,'2.2 Skjult ventetid person B'!AC60,0),0)</f>
        <v>0</v>
      </c>
      <c r="AD162" s="1">
        <f ca="1">IFERROR(IF('1.2 Alternativ B'!AE250&gt;=200,'2.2 Skjult ventetid person B'!AD60,0),0)</f>
        <v>0</v>
      </c>
      <c r="AE162" s="1">
        <f ca="1">IFERROR(IF('1.2 Alternativ B'!AF250&gt;=200,'2.2 Skjult ventetid person B'!AE60,0),0)</f>
        <v>0</v>
      </c>
      <c r="AF162" s="1">
        <f ca="1">IFERROR(IF('1.2 Alternativ B'!AG250&gt;=200,'2.2 Skjult ventetid person B'!AF60,0),0)</f>
        <v>0</v>
      </c>
    </row>
    <row r="163" spans="2:32" x14ac:dyDescent="0.2">
      <c r="B163" s="1" t="str">
        <f ca="1">IF(OFFSET('1.2 Alternativ B'!$E$19,0,ROW()-ROW($B$148))&gt;0,OFFSET('1.2 Alternativ B'!$E$19,0,ROW()-ROW($B$148)),"")</f>
        <v/>
      </c>
      <c r="C163" s="1">
        <f ca="1">IFERROR(IF('1.2 Alternativ B'!D251&gt;=200,'2.2 Skjult ventetid person B'!C61,0),0)</f>
        <v>0</v>
      </c>
      <c r="D163" s="1">
        <f ca="1">IFERROR(IF('1.2 Alternativ B'!E251&gt;=200,'2.2 Skjult ventetid person B'!D61,0),0)</f>
        <v>0</v>
      </c>
      <c r="E163" s="1">
        <f ca="1">IFERROR(IF('1.2 Alternativ B'!F251&gt;=200,'2.2 Skjult ventetid person B'!E61,0),0)</f>
        <v>0</v>
      </c>
      <c r="F163" s="1">
        <f ca="1">IFERROR(IF('1.2 Alternativ B'!G251&gt;=200,'2.2 Skjult ventetid person B'!F61,0),0)</f>
        <v>0</v>
      </c>
      <c r="G163" s="1">
        <f ca="1">IFERROR(IF('1.2 Alternativ B'!H251&gt;=200,'2.2 Skjult ventetid person B'!G61,0),0)</f>
        <v>0</v>
      </c>
      <c r="H163" s="1">
        <f ca="1">IFERROR(IF('1.2 Alternativ B'!I251&gt;=200,'2.2 Skjult ventetid person B'!H61,0),0)</f>
        <v>0</v>
      </c>
      <c r="I163" s="1">
        <f ca="1">IFERROR(IF('1.2 Alternativ B'!J251&gt;=200,'2.2 Skjult ventetid person B'!I61,0),0)</f>
        <v>0</v>
      </c>
      <c r="J163" s="1">
        <f ca="1">IFERROR(IF('1.2 Alternativ B'!K251&gt;=200,'2.2 Skjult ventetid person B'!J61,0),0)</f>
        <v>0</v>
      </c>
      <c r="K163" s="1">
        <f ca="1">IFERROR(IF('1.2 Alternativ B'!L251&gt;=200,'2.2 Skjult ventetid person B'!K61,0),0)</f>
        <v>0</v>
      </c>
      <c r="L163" s="1">
        <f ca="1">IFERROR(IF('1.2 Alternativ B'!M251&gt;=200,'2.2 Skjult ventetid person B'!L61,0),0)</f>
        <v>0</v>
      </c>
      <c r="M163" s="1">
        <f ca="1">IFERROR(IF('1.2 Alternativ B'!N251&gt;=200,'2.2 Skjult ventetid person B'!M61,0),0)</f>
        <v>0</v>
      </c>
      <c r="N163" s="1">
        <f ca="1">IFERROR(IF('1.2 Alternativ B'!O251&gt;=200,'2.2 Skjult ventetid person B'!N61,0),0)</f>
        <v>0</v>
      </c>
      <c r="O163" s="1">
        <f ca="1">IFERROR(IF('1.2 Alternativ B'!P251&gt;=200,'2.2 Skjult ventetid person B'!O61,0),0)</f>
        <v>0</v>
      </c>
      <c r="P163" s="1">
        <f ca="1">IFERROR(IF('1.2 Alternativ B'!Q251&gt;=200,'2.2 Skjult ventetid person B'!P61,0),0)</f>
        <v>0</v>
      </c>
      <c r="Q163" s="1">
        <f ca="1">IFERROR(IF('1.2 Alternativ B'!R251&gt;=200,'2.2 Skjult ventetid person B'!Q61,0),0)</f>
        <v>0</v>
      </c>
      <c r="R163" s="1">
        <f ca="1">IFERROR(IF('1.2 Alternativ B'!S251&gt;=200,'2.2 Skjult ventetid person B'!R61,0),0)</f>
        <v>0</v>
      </c>
      <c r="S163" s="1">
        <f ca="1">IFERROR(IF('1.2 Alternativ B'!T251&gt;=200,'2.2 Skjult ventetid person B'!S61,0),0)</f>
        <v>0</v>
      </c>
      <c r="T163" s="1">
        <f ca="1">IFERROR(IF('1.2 Alternativ B'!U251&gt;=200,'2.2 Skjult ventetid person B'!T61,0),0)</f>
        <v>0</v>
      </c>
      <c r="U163" s="1">
        <f ca="1">IFERROR(IF('1.2 Alternativ B'!V251&gt;=200,'2.2 Skjult ventetid person B'!U61,0),0)</f>
        <v>0</v>
      </c>
      <c r="V163" s="1">
        <f ca="1">IFERROR(IF('1.2 Alternativ B'!W251&gt;=200,'2.2 Skjult ventetid person B'!V61,0),0)</f>
        <v>0</v>
      </c>
      <c r="W163" s="1">
        <f ca="1">IFERROR(IF('1.2 Alternativ B'!X251&gt;=200,'2.2 Skjult ventetid person B'!W61,0),0)</f>
        <v>0</v>
      </c>
      <c r="X163" s="1">
        <f ca="1">IFERROR(IF('1.2 Alternativ B'!Y251&gt;=200,'2.2 Skjult ventetid person B'!X61,0),0)</f>
        <v>0</v>
      </c>
      <c r="Y163" s="1">
        <f ca="1">IFERROR(IF('1.2 Alternativ B'!Z251&gt;=200,'2.2 Skjult ventetid person B'!Y61,0),0)</f>
        <v>0</v>
      </c>
      <c r="Z163" s="1">
        <f ca="1">IFERROR(IF('1.2 Alternativ B'!AA251&gt;=200,'2.2 Skjult ventetid person B'!Z61,0),0)</f>
        <v>0</v>
      </c>
      <c r="AA163" s="1">
        <f ca="1">IFERROR(IF('1.2 Alternativ B'!AB251&gt;=200,'2.2 Skjult ventetid person B'!AA61,0),0)</f>
        <v>0</v>
      </c>
      <c r="AB163" s="1">
        <f ca="1">IFERROR(IF('1.2 Alternativ B'!AC251&gt;=200,'2.2 Skjult ventetid person B'!AB61,0),0)</f>
        <v>0</v>
      </c>
      <c r="AC163" s="1">
        <f ca="1">IFERROR(IF('1.2 Alternativ B'!AD251&gt;=200,'2.2 Skjult ventetid person B'!AC61,0),0)</f>
        <v>0</v>
      </c>
      <c r="AD163" s="1">
        <f ca="1">IFERROR(IF('1.2 Alternativ B'!AE251&gt;=200,'2.2 Skjult ventetid person B'!AD61,0),0)</f>
        <v>0</v>
      </c>
      <c r="AE163" s="1">
        <f ca="1">IFERROR(IF('1.2 Alternativ B'!AF251&gt;=200,'2.2 Skjult ventetid person B'!AE61,0),0)</f>
        <v>0</v>
      </c>
      <c r="AF163" s="1">
        <f ca="1">IFERROR(IF('1.2 Alternativ B'!AG251&gt;=200,'2.2 Skjult ventetid person B'!AF61,0),0)</f>
        <v>0</v>
      </c>
    </row>
    <row r="164" spans="2:32" x14ac:dyDescent="0.2">
      <c r="B164" s="1" t="str">
        <f ca="1">IF(OFFSET('1.2 Alternativ B'!$E$19,0,ROW()-ROW($B$148))&gt;0,OFFSET('1.2 Alternativ B'!$E$19,0,ROW()-ROW($B$148)),"")</f>
        <v/>
      </c>
      <c r="C164" s="1">
        <f ca="1">IFERROR(IF('1.2 Alternativ B'!D252&gt;=200,'2.2 Skjult ventetid person B'!C62,0),0)</f>
        <v>0</v>
      </c>
      <c r="D164" s="1">
        <f ca="1">IFERROR(IF('1.2 Alternativ B'!E252&gt;=200,'2.2 Skjult ventetid person B'!D62,0),0)</f>
        <v>0</v>
      </c>
      <c r="E164" s="1">
        <f ca="1">IFERROR(IF('1.2 Alternativ B'!F252&gt;=200,'2.2 Skjult ventetid person B'!E62,0),0)</f>
        <v>0</v>
      </c>
      <c r="F164" s="1">
        <f ca="1">IFERROR(IF('1.2 Alternativ B'!G252&gt;=200,'2.2 Skjult ventetid person B'!F62,0),0)</f>
        <v>0</v>
      </c>
      <c r="G164" s="1">
        <f ca="1">IFERROR(IF('1.2 Alternativ B'!H252&gt;=200,'2.2 Skjult ventetid person B'!G62,0),0)</f>
        <v>0</v>
      </c>
      <c r="H164" s="1">
        <f ca="1">IFERROR(IF('1.2 Alternativ B'!I252&gt;=200,'2.2 Skjult ventetid person B'!H62,0),0)</f>
        <v>0</v>
      </c>
      <c r="I164" s="1">
        <f ca="1">IFERROR(IF('1.2 Alternativ B'!J252&gt;=200,'2.2 Skjult ventetid person B'!I62,0),0)</f>
        <v>0</v>
      </c>
      <c r="J164" s="1">
        <f ca="1">IFERROR(IF('1.2 Alternativ B'!K252&gt;=200,'2.2 Skjult ventetid person B'!J62,0),0)</f>
        <v>0</v>
      </c>
      <c r="K164" s="1">
        <f ca="1">IFERROR(IF('1.2 Alternativ B'!L252&gt;=200,'2.2 Skjult ventetid person B'!K62,0),0)</f>
        <v>0</v>
      </c>
      <c r="L164" s="1">
        <f ca="1">IFERROR(IF('1.2 Alternativ B'!M252&gt;=200,'2.2 Skjult ventetid person B'!L62,0),0)</f>
        <v>0</v>
      </c>
      <c r="M164" s="1">
        <f ca="1">IFERROR(IF('1.2 Alternativ B'!N252&gt;=200,'2.2 Skjult ventetid person B'!M62,0),0)</f>
        <v>0</v>
      </c>
      <c r="N164" s="1">
        <f ca="1">IFERROR(IF('1.2 Alternativ B'!O252&gt;=200,'2.2 Skjult ventetid person B'!N62,0),0)</f>
        <v>0</v>
      </c>
      <c r="O164" s="1">
        <f ca="1">IFERROR(IF('1.2 Alternativ B'!P252&gt;=200,'2.2 Skjult ventetid person B'!O62,0),0)</f>
        <v>0</v>
      </c>
      <c r="P164" s="1">
        <f ca="1">IFERROR(IF('1.2 Alternativ B'!Q252&gt;=200,'2.2 Skjult ventetid person B'!P62,0),0)</f>
        <v>0</v>
      </c>
      <c r="Q164" s="1">
        <f ca="1">IFERROR(IF('1.2 Alternativ B'!R252&gt;=200,'2.2 Skjult ventetid person B'!Q62,0),0)</f>
        <v>0</v>
      </c>
      <c r="R164" s="1">
        <f ca="1">IFERROR(IF('1.2 Alternativ B'!S252&gt;=200,'2.2 Skjult ventetid person B'!R62,0),0)</f>
        <v>0</v>
      </c>
      <c r="S164" s="1">
        <f ca="1">IFERROR(IF('1.2 Alternativ B'!T252&gt;=200,'2.2 Skjult ventetid person B'!S62,0),0)</f>
        <v>0</v>
      </c>
      <c r="T164" s="1">
        <f ca="1">IFERROR(IF('1.2 Alternativ B'!U252&gt;=200,'2.2 Skjult ventetid person B'!T62,0),0)</f>
        <v>0</v>
      </c>
      <c r="U164" s="1">
        <f ca="1">IFERROR(IF('1.2 Alternativ B'!V252&gt;=200,'2.2 Skjult ventetid person B'!U62,0),0)</f>
        <v>0</v>
      </c>
      <c r="V164" s="1">
        <f ca="1">IFERROR(IF('1.2 Alternativ B'!W252&gt;=200,'2.2 Skjult ventetid person B'!V62,0),0)</f>
        <v>0</v>
      </c>
      <c r="W164" s="1">
        <f ca="1">IFERROR(IF('1.2 Alternativ B'!X252&gt;=200,'2.2 Skjult ventetid person B'!W62,0),0)</f>
        <v>0</v>
      </c>
      <c r="X164" s="1">
        <f ca="1">IFERROR(IF('1.2 Alternativ B'!Y252&gt;=200,'2.2 Skjult ventetid person B'!X62,0),0)</f>
        <v>0</v>
      </c>
      <c r="Y164" s="1">
        <f ca="1">IFERROR(IF('1.2 Alternativ B'!Z252&gt;=200,'2.2 Skjult ventetid person B'!Y62,0),0)</f>
        <v>0</v>
      </c>
      <c r="Z164" s="1">
        <f ca="1">IFERROR(IF('1.2 Alternativ B'!AA252&gt;=200,'2.2 Skjult ventetid person B'!Z62,0),0)</f>
        <v>0</v>
      </c>
      <c r="AA164" s="1">
        <f ca="1">IFERROR(IF('1.2 Alternativ B'!AB252&gt;=200,'2.2 Skjult ventetid person B'!AA62,0),0)</f>
        <v>0</v>
      </c>
      <c r="AB164" s="1">
        <f ca="1">IFERROR(IF('1.2 Alternativ B'!AC252&gt;=200,'2.2 Skjult ventetid person B'!AB62,0),0)</f>
        <v>0</v>
      </c>
      <c r="AC164" s="1">
        <f ca="1">IFERROR(IF('1.2 Alternativ B'!AD252&gt;=200,'2.2 Skjult ventetid person B'!AC62,0),0)</f>
        <v>0</v>
      </c>
      <c r="AD164" s="1">
        <f ca="1">IFERROR(IF('1.2 Alternativ B'!AE252&gt;=200,'2.2 Skjult ventetid person B'!AD62,0),0)</f>
        <v>0</v>
      </c>
      <c r="AE164" s="1">
        <f ca="1">IFERROR(IF('1.2 Alternativ B'!AF252&gt;=200,'2.2 Skjult ventetid person B'!AE62,0),0)</f>
        <v>0</v>
      </c>
      <c r="AF164" s="1">
        <f ca="1">IFERROR(IF('1.2 Alternativ B'!AG252&gt;=200,'2.2 Skjult ventetid person B'!AF62,0),0)</f>
        <v>0</v>
      </c>
    </row>
    <row r="165" spans="2:32" x14ac:dyDescent="0.2">
      <c r="B165" s="1" t="str">
        <f ca="1">IF(OFFSET('1.2 Alternativ B'!$E$19,0,ROW()-ROW($B$148))&gt;0,OFFSET('1.2 Alternativ B'!$E$19,0,ROW()-ROW($B$148)),"")</f>
        <v/>
      </c>
      <c r="C165" s="1">
        <f ca="1">IFERROR(IF('1.2 Alternativ B'!D253&gt;=200,'2.2 Skjult ventetid person B'!C63,0),0)</f>
        <v>0</v>
      </c>
      <c r="D165" s="1">
        <f ca="1">IFERROR(IF('1.2 Alternativ B'!E253&gt;=200,'2.2 Skjult ventetid person B'!D63,0),0)</f>
        <v>0</v>
      </c>
      <c r="E165" s="1">
        <f ca="1">IFERROR(IF('1.2 Alternativ B'!F253&gt;=200,'2.2 Skjult ventetid person B'!E63,0),0)</f>
        <v>0</v>
      </c>
      <c r="F165" s="1">
        <f ca="1">IFERROR(IF('1.2 Alternativ B'!G253&gt;=200,'2.2 Skjult ventetid person B'!F63,0),0)</f>
        <v>0</v>
      </c>
      <c r="G165" s="1">
        <f ca="1">IFERROR(IF('1.2 Alternativ B'!H253&gt;=200,'2.2 Skjult ventetid person B'!G63,0),0)</f>
        <v>0</v>
      </c>
      <c r="H165" s="1">
        <f ca="1">IFERROR(IF('1.2 Alternativ B'!I253&gt;=200,'2.2 Skjult ventetid person B'!H63,0),0)</f>
        <v>0</v>
      </c>
      <c r="I165" s="1">
        <f ca="1">IFERROR(IF('1.2 Alternativ B'!J253&gt;=200,'2.2 Skjult ventetid person B'!I63,0),0)</f>
        <v>0</v>
      </c>
      <c r="J165" s="1">
        <f ca="1">IFERROR(IF('1.2 Alternativ B'!K253&gt;=200,'2.2 Skjult ventetid person B'!J63,0),0)</f>
        <v>0</v>
      </c>
      <c r="K165" s="1">
        <f ca="1">IFERROR(IF('1.2 Alternativ B'!L253&gt;=200,'2.2 Skjult ventetid person B'!K63,0),0)</f>
        <v>0</v>
      </c>
      <c r="L165" s="1">
        <f ca="1">IFERROR(IF('1.2 Alternativ B'!M253&gt;=200,'2.2 Skjult ventetid person B'!L63,0),0)</f>
        <v>0</v>
      </c>
      <c r="M165" s="1">
        <f ca="1">IFERROR(IF('1.2 Alternativ B'!N253&gt;=200,'2.2 Skjult ventetid person B'!M63,0),0)</f>
        <v>0</v>
      </c>
      <c r="N165" s="1">
        <f ca="1">IFERROR(IF('1.2 Alternativ B'!O253&gt;=200,'2.2 Skjult ventetid person B'!N63,0),0)</f>
        <v>0</v>
      </c>
      <c r="O165" s="1">
        <f ca="1">IFERROR(IF('1.2 Alternativ B'!P253&gt;=200,'2.2 Skjult ventetid person B'!O63,0),0)</f>
        <v>0</v>
      </c>
      <c r="P165" s="1">
        <f ca="1">IFERROR(IF('1.2 Alternativ B'!Q253&gt;=200,'2.2 Skjult ventetid person B'!P63,0),0)</f>
        <v>0</v>
      </c>
      <c r="Q165" s="1">
        <f ca="1">IFERROR(IF('1.2 Alternativ B'!R253&gt;=200,'2.2 Skjult ventetid person B'!Q63,0),0)</f>
        <v>0</v>
      </c>
      <c r="R165" s="1">
        <f ca="1">IFERROR(IF('1.2 Alternativ B'!S253&gt;=200,'2.2 Skjult ventetid person B'!R63,0),0)</f>
        <v>0</v>
      </c>
      <c r="S165" s="1">
        <f ca="1">IFERROR(IF('1.2 Alternativ B'!T253&gt;=200,'2.2 Skjult ventetid person B'!S63,0),0)</f>
        <v>0</v>
      </c>
      <c r="T165" s="1">
        <f ca="1">IFERROR(IF('1.2 Alternativ B'!U253&gt;=200,'2.2 Skjult ventetid person B'!T63,0),0)</f>
        <v>0</v>
      </c>
      <c r="U165" s="1">
        <f ca="1">IFERROR(IF('1.2 Alternativ B'!V253&gt;=200,'2.2 Skjult ventetid person B'!U63,0),0)</f>
        <v>0</v>
      </c>
      <c r="V165" s="1">
        <f ca="1">IFERROR(IF('1.2 Alternativ B'!W253&gt;=200,'2.2 Skjult ventetid person B'!V63,0),0)</f>
        <v>0</v>
      </c>
      <c r="W165" s="1">
        <f ca="1">IFERROR(IF('1.2 Alternativ B'!X253&gt;=200,'2.2 Skjult ventetid person B'!W63,0),0)</f>
        <v>0</v>
      </c>
      <c r="X165" s="1">
        <f ca="1">IFERROR(IF('1.2 Alternativ B'!Y253&gt;=200,'2.2 Skjult ventetid person B'!X63,0),0)</f>
        <v>0</v>
      </c>
      <c r="Y165" s="1">
        <f ca="1">IFERROR(IF('1.2 Alternativ B'!Z253&gt;=200,'2.2 Skjult ventetid person B'!Y63,0),0)</f>
        <v>0</v>
      </c>
      <c r="Z165" s="1">
        <f ca="1">IFERROR(IF('1.2 Alternativ B'!AA253&gt;=200,'2.2 Skjult ventetid person B'!Z63,0),0)</f>
        <v>0</v>
      </c>
      <c r="AA165" s="1">
        <f ca="1">IFERROR(IF('1.2 Alternativ B'!AB253&gt;=200,'2.2 Skjult ventetid person B'!AA63,0),0)</f>
        <v>0</v>
      </c>
      <c r="AB165" s="1">
        <f ca="1">IFERROR(IF('1.2 Alternativ B'!AC253&gt;=200,'2.2 Skjult ventetid person B'!AB63,0),0)</f>
        <v>0</v>
      </c>
      <c r="AC165" s="1">
        <f ca="1">IFERROR(IF('1.2 Alternativ B'!AD253&gt;=200,'2.2 Skjult ventetid person B'!AC63,0),0)</f>
        <v>0</v>
      </c>
      <c r="AD165" s="1">
        <f ca="1">IFERROR(IF('1.2 Alternativ B'!AE253&gt;=200,'2.2 Skjult ventetid person B'!AD63,0),0)</f>
        <v>0</v>
      </c>
      <c r="AE165" s="1">
        <f ca="1">IFERROR(IF('1.2 Alternativ B'!AF253&gt;=200,'2.2 Skjult ventetid person B'!AE63,0),0)</f>
        <v>0</v>
      </c>
      <c r="AF165" s="1">
        <f ca="1">IFERROR(IF('1.2 Alternativ B'!AG253&gt;=200,'2.2 Skjult ventetid person B'!AF63,0),0)</f>
        <v>0</v>
      </c>
    </row>
    <row r="166" spans="2:32" x14ac:dyDescent="0.2">
      <c r="B166" s="1" t="str">
        <f ca="1">IF(OFFSET('1.2 Alternativ B'!$E$19,0,ROW()-ROW($B$148))&gt;0,OFFSET('1.2 Alternativ B'!$E$19,0,ROW()-ROW($B$148)),"")</f>
        <v/>
      </c>
      <c r="C166" s="1">
        <f ca="1">IFERROR(IF('1.2 Alternativ B'!D254&gt;=200,'2.2 Skjult ventetid person B'!C64,0),0)</f>
        <v>0</v>
      </c>
      <c r="D166" s="1">
        <f ca="1">IFERROR(IF('1.2 Alternativ B'!E254&gt;=200,'2.2 Skjult ventetid person B'!D64,0),0)</f>
        <v>0</v>
      </c>
      <c r="E166" s="1">
        <f ca="1">IFERROR(IF('1.2 Alternativ B'!F254&gt;=200,'2.2 Skjult ventetid person B'!E64,0),0)</f>
        <v>0</v>
      </c>
      <c r="F166" s="1">
        <f ca="1">IFERROR(IF('1.2 Alternativ B'!G254&gt;=200,'2.2 Skjult ventetid person B'!F64,0),0)</f>
        <v>0</v>
      </c>
      <c r="G166" s="1">
        <f ca="1">IFERROR(IF('1.2 Alternativ B'!H254&gt;=200,'2.2 Skjult ventetid person B'!G64,0),0)</f>
        <v>0</v>
      </c>
      <c r="H166" s="1">
        <f ca="1">IFERROR(IF('1.2 Alternativ B'!I254&gt;=200,'2.2 Skjult ventetid person B'!H64,0),0)</f>
        <v>0</v>
      </c>
      <c r="I166" s="1">
        <f ca="1">IFERROR(IF('1.2 Alternativ B'!J254&gt;=200,'2.2 Skjult ventetid person B'!I64,0),0)</f>
        <v>0</v>
      </c>
      <c r="J166" s="1">
        <f ca="1">IFERROR(IF('1.2 Alternativ B'!K254&gt;=200,'2.2 Skjult ventetid person B'!J64,0),0)</f>
        <v>0</v>
      </c>
      <c r="K166" s="1">
        <f ca="1">IFERROR(IF('1.2 Alternativ B'!L254&gt;=200,'2.2 Skjult ventetid person B'!K64,0),0)</f>
        <v>0</v>
      </c>
      <c r="L166" s="1">
        <f ca="1">IFERROR(IF('1.2 Alternativ B'!M254&gt;=200,'2.2 Skjult ventetid person B'!L64,0),0)</f>
        <v>0</v>
      </c>
      <c r="M166" s="1">
        <f ca="1">IFERROR(IF('1.2 Alternativ B'!N254&gt;=200,'2.2 Skjult ventetid person B'!M64,0),0)</f>
        <v>0</v>
      </c>
      <c r="N166" s="1">
        <f ca="1">IFERROR(IF('1.2 Alternativ B'!O254&gt;=200,'2.2 Skjult ventetid person B'!N64,0),0)</f>
        <v>0</v>
      </c>
      <c r="O166" s="1">
        <f ca="1">IFERROR(IF('1.2 Alternativ B'!P254&gt;=200,'2.2 Skjult ventetid person B'!O64,0),0)</f>
        <v>0</v>
      </c>
      <c r="P166" s="1">
        <f ca="1">IFERROR(IF('1.2 Alternativ B'!Q254&gt;=200,'2.2 Skjult ventetid person B'!P64,0),0)</f>
        <v>0</v>
      </c>
      <c r="Q166" s="1">
        <f ca="1">IFERROR(IF('1.2 Alternativ B'!R254&gt;=200,'2.2 Skjult ventetid person B'!Q64,0),0)</f>
        <v>0</v>
      </c>
      <c r="R166" s="1">
        <f ca="1">IFERROR(IF('1.2 Alternativ B'!S254&gt;=200,'2.2 Skjult ventetid person B'!R64,0),0)</f>
        <v>0</v>
      </c>
      <c r="S166" s="1">
        <f ca="1">IFERROR(IF('1.2 Alternativ B'!T254&gt;=200,'2.2 Skjult ventetid person B'!S64,0),0)</f>
        <v>0</v>
      </c>
      <c r="T166" s="1">
        <f ca="1">IFERROR(IF('1.2 Alternativ B'!U254&gt;=200,'2.2 Skjult ventetid person B'!T64,0),0)</f>
        <v>0</v>
      </c>
      <c r="U166" s="1">
        <f ca="1">IFERROR(IF('1.2 Alternativ B'!V254&gt;=200,'2.2 Skjult ventetid person B'!U64,0),0)</f>
        <v>0</v>
      </c>
      <c r="V166" s="1">
        <f ca="1">IFERROR(IF('1.2 Alternativ B'!W254&gt;=200,'2.2 Skjult ventetid person B'!V64,0),0)</f>
        <v>0</v>
      </c>
      <c r="W166" s="1">
        <f ca="1">IFERROR(IF('1.2 Alternativ B'!X254&gt;=200,'2.2 Skjult ventetid person B'!W64,0),0)</f>
        <v>0</v>
      </c>
      <c r="X166" s="1">
        <f ca="1">IFERROR(IF('1.2 Alternativ B'!Y254&gt;=200,'2.2 Skjult ventetid person B'!X64,0),0)</f>
        <v>0</v>
      </c>
      <c r="Y166" s="1">
        <f ca="1">IFERROR(IF('1.2 Alternativ B'!Z254&gt;=200,'2.2 Skjult ventetid person B'!Y64,0),0)</f>
        <v>0</v>
      </c>
      <c r="Z166" s="1">
        <f ca="1">IFERROR(IF('1.2 Alternativ B'!AA254&gt;=200,'2.2 Skjult ventetid person B'!Z64,0),0)</f>
        <v>0</v>
      </c>
      <c r="AA166" s="1">
        <f ca="1">IFERROR(IF('1.2 Alternativ B'!AB254&gt;=200,'2.2 Skjult ventetid person B'!AA64,0),0)</f>
        <v>0</v>
      </c>
      <c r="AB166" s="1">
        <f ca="1">IFERROR(IF('1.2 Alternativ B'!AC254&gt;=200,'2.2 Skjult ventetid person B'!AB64,0),0)</f>
        <v>0</v>
      </c>
      <c r="AC166" s="1">
        <f ca="1">IFERROR(IF('1.2 Alternativ B'!AD254&gt;=200,'2.2 Skjult ventetid person B'!AC64,0),0)</f>
        <v>0</v>
      </c>
      <c r="AD166" s="1">
        <f ca="1">IFERROR(IF('1.2 Alternativ B'!AE254&gt;=200,'2.2 Skjult ventetid person B'!AD64,0),0)</f>
        <v>0</v>
      </c>
      <c r="AE166" s="1">
        <f ca="1">IFERROR(IF('1.2 Alternativ B'!AF254&gt;=200,'2.2 Skjult ventetid person B'!AE64,0),0)</f>
        <v>0</v>
      </c>
      <c r="AF166" s="1">
        <f ca="1">IFERROR(IF('1.2 Alternativ B'!AG254&gt;=200,'2.2 Skjult ventetid person B'!AF64,0),0)</f>
        <v>0</v>
      </c>
    </row>
    <row r="167" spans="2:32" x14ac:dyDescent="0.2">
      <c r="B167" s="1" t="str">
        <f ca="1">IF(OFFSET('1.2 Alternativ B'!$E$19,0,ROW()-ROW($B$148))&gt;0,OFFSET('1.2 Alternativ B'!$E$19,0,ROW()-ROW($B$148)),"")</f>
        <v/>
      </c>
      <c r="C167" s="1">
        <f ca="1">IFERROR(IF('1.2 Alternativ B'!D255&gt;=200,'2.2 Skjult ventetid person B'!C65,0),0)</f>
        <v>0</v>
      </c>
      <c r="D167" s="1">
        <f ca="1">IFERROR(IF('1.2 Alternativ B'!E255&gt;=200,'2.2 Skjult ventetid person B'!D65,0),0)</f>
        <v>0</v>
      </c>
      <c r="E167" s="1">
        <f ca="1">IFERROR(IF('1.2 Alternativ B'!F255&gt;=200,'2.2 Skjult ventetid person B'!E65,0),0)</f>
        <v>0</v>
      </c>
      <c r="F167" s="1">
        <f ca="1">IFERROR(IF('1.2 Alternativ B'!G255&gt;=200,'2.2 Skjult ventetid person B'!F65,0),0)</f>
        <v>0</v>
      </c>
      <c r="G167" s="1">
        <f ca="1">IFERROR(IF('1.2 Alternativ B'!H255&gt;=200,'2.2 Skjult ventetid person B'!G65,0),0)</f>
        <v>0</v>
      </c>
      <c r="H167" s="1">
        <f ca="1">IFERROR(IF('1.2 Alternativ B'!I255&gt;=200,'2.2 Skjult ventetid person B'!H65,0),0)</f>
        <v>0</v>
      </c>
      <c r="I167" s="1">
        <f ca="1">IFERROR(IF('1.2 Alternativ B'!J255&gt;=200,'2.2 Skjult ventetid person B'!I65,0),0)</f>
        <v>0</v>
      </c>
      <c r="J167" s="1">
        <f ca="1">IFERROR(IF('1.2 Alternativ B'!K255&gt;=200,'2.2 Skjult ventetid person B'!J65,0),0)</f>
        <v>0</v>
      </c>
      <c r="K167" s="1">
        <f ca="1">IFERROR(IF('1.2 Alternativ B'!L255&gt;=200,'2.2 Skjult ventetid person B'!K65,0),0)</f>
        <v>0</v>
      </c>
      <c r="L167" s="1">
        <f ca="1">IFERROR(IF('1.2 Alternativ B'!M255&gt;=200,'2.2 Skjult ventetid person B'!L65,0),0)</f>
        <v>0</v>
      </c>
      <c r="M167" s="1">
        <f ca="1">IFERROR(IF('1.2 Alternativ B'!N255&gt;=200,'2.2 Skjult ventetid person B'!M65,0),0)</f>
        <v>0</v>
      </c>
      <c r="N167" s="1">
        <f ca="1">IFERROR(IF('1.2 Alternativ B'!O255&gt;=200,'2.2 Skjult ventetid person B'!N65,0),0)</f>
        <v>0</v>
      </c>
      <c r="O167" s="1">
        <f ca="1">IFERROR(IF('1.2 Alternativ B'!P255&gt;=200,'2.2 Skjult ventetid person B'!O65,0),0)</f>
        <v>0</v>
      </c>
      <c r="P167" s="1">
        <f ca="1">IFERROR(IF('1.2 Alternativ B'!Q255&gt;=200,'2.2 Skjult ventetid person B'!P65,0),0)</f>
        <v>0</v>
      </c>
      <c r="Q167" s="1">
        <f ca="1">IFERROR(IF('1.2 Alternativ B'!R255&gt;=200,'2.2 Skjult ventetid person B'!Q65,0),0)</f>
        <v>0</v>
      </c>
      <c r="R167" s="1">
        <f ca="1">IFERROR(IF('1.2 Alternativ B'!S255&gt;=200,'2.2 Skjult ventetid person B'!R65,0),0)</f>
        <v>0</v>
      </c>
      <c r="S167" s="1">
        <f ca="1">IFERROR(IF('1.2 Alternativ B'!T255&gt;=200,'2.2 Skjult ventetid person B'!S65,0),0)</f>
        <v>0</v>
      </c>
      <c r="T167" s="1">
        <f ca="1">IFERROR(IF('1.2 Alternativ B'!U255&gt;=200,'2.2 Skjult ventetid person B'!T65,0),0)</f>
        <v>0</v>
      </c>
      <c r="U167" s="1">
        <f ca="1">IFERROR(IF('1.2 Alternativ B'!V255&gt;=200,'2.2 Skjult ventetid person B'!U65,0),0)</f>
        <v>0</v>
      </c>
      <c r="V167" s="1">
        <f ca="1">IFERROR(IF('1.2 Alternativ B'!W255&gt;=200,'2.2 Skjult ventetid person B'!V65,0),0)</f>
        <v>0</v>
      </c>
      <c r="W167" s="1">
        <f ca="1">IFERROR(IF('1.2 Alternativ B'!X255&gt;=200,'2.2 Skjult ventetid person B'!W65,0),0)</f>
        <v>0</v>
      </c>
      <c r="X167" s="1">
        <f ca="1">IFERROR(IF('1.2 Alternativ B'!Y255&gt;=200,'2.2 Skjult ventetid person B'!X65,0),0)</f>
        <v>0</v>
      </c>
      <c r="Y167" s="1">
        <f ca="1">IFERROR(IF('1.2 Alternativ B'!Z255&gt;=200,'2.2 Skjult ventetid person B'!Y65,0),0)</f>
        <v>0</v>
      </c>
      <c r="Z167" s="1">
        <f ca="1">IFERROR(IF('1.2 Alternativ B'!AA255&gt;=200,'2.2 Skjult ventetid person B'!Z65,0),0)</f>
        <v>0</v>
      </c>
      <c r="AA167" s="1">
        <f ca="1">IFERROR(IF('1.2 Alternativ B'!AB255&gt;=200,'2.2 Skjult ventetid person B'!AA65,0),0)</f>
        <v>0</v>
      </c>
      <c r="AB167" s="1">
        <f ca="1">IFERROR(IF('1.2 Alternativ B'!AC255&gt;=200,'2.2 Skjult ventetid person B'!AB65,0),0)</f>
        <v>0</v>
      </c>
      <c r="AC167" s="1">
        <f ca="1">IFERROR(IF('1.2 Alternativ B'!AD255&gt;=200,'2.2 Skjult ventetid person B'!AC65,0),0)</f>
        <v>0</v>
      </c>
      <c r="AD167" s="1">
        <f ca="1">IFERROR(IF('1.2 Alternativ B'!AE255&gt;=200,'2.2 Skjult ventetid person B'!AD65,0),0)</f>
        <v>0</v>
      </c>
      <c r="AE167" s="1">
        <f ca="1">IFERROR(IF('1.2 Alternativ B'!AF255&gt;=200,'2.2 Skjult ventetid person B'!AE65,0),0)</f>
        <v>0</v>
      </c>
      <c r="AF167" s="1">
        <f ca="1">IFERROR(IF('1.2 Alternativ B'!AG255&gt;=200,'2.2 Skjult ventetid person B'!AF65,0),0)</f>
        <v>0</v>
      </c>
    </row>
    <row r="168" spans="2:32" x14ac:dyDescent="0.2">
      <c r="B168" s="1" t="str">
        <f ca="1">IF(OFFSET('1.2 Alternativ B'!$E$19,0,ROW()-ROW($B$148))&gt;0,OFFSET('1.2 Alternativ B'!$E$19,0,ROW()-ROW($B$148)),"")</f>
        <v/>
      </c>
      <c r="C168" s="1">
        <f ca="1">IFERROR(IF('1.2 Alternativ B'!D256&gt;=200,'2.2 Skjult ventetid person B'!C66,0),0)</f>
        <v>0</v>
      </c>
      <c r="D168" s="1">
        <f ca="1">IFERROR(IF('1.2 Alternativ B'!E256&gt;=200,'2.2 Skjult ventetid person B'!D66,0),0)</f>
        <v>0</v>
      </c>
      <c r="E168" s="1">
        <f ca="1">IFERROR(IF('1.2 Alternativ B'!F256&gt;=200,'2.2 Skjult ventetid person B'!E66,0),0)</f>
        <v>0</v>
      </c>
      <c r="F168" s="1">
        <f ca="1">IFERROR(IF('1.2 Alternativ B'!G256&gt;=200,'2.2 Skjult ventetid person B'!F66,0),0)</f>
        <v>0</v>
      </c>
      <c r="G168" s="1">
        <f ca="1">IFERROR(IF('1.2 Alternativ B'!H256&gt;=200,'2.2 Skjult ventetid person B'!G66,0),0)</f>
        <v>0</v>
      </c>
      <c r="H168" s="1">
        <f ca="1">IFERROR(IF('1.2 Alternativ B'!I256&gt;=200,'2.2 Skjult ventetid person B'!H66,0),0)</f>
        <v>0</v>
      </c>
      <c r="I168" s="1">
        <f ca="1">IFERROR(IF('1.2 Alternativ B'!J256&gt;=200,'2.2 Skjult ventetid person B'!I66,0),0)</f>
        <v>0</v>
      </c>
      <c r="J168" s="1">
        <f ca="1">IFERROR(IF('1.2 Alternativ B'!K256&gt;=200,'2.2 Skjult ventetid person B'!J66,0),0)</f>
        <v>0</v>
      </c>
      <c r="K168" s="1">
        <f ca="1">IFERROR(IF('1.2 Alternativ B'!L256&gt;=200,'2.2 Skjult ventetid person B'!K66,0),0)</f>
        <v>0</v>
      </c>
      <c r="L168" s="1">
        <f ca="1">IFERROR(IF('1.2 Alternativ B'!M256&gt;=200,'2.2 Skjult ventetid person B'!L66,0),0)</f>
        <v>0</v>
      </c>
      <c r="M168" s="1">
        <f ca="1">IFERROR(IF('1.2 Alternativ B'!N256&gt;=200,'2.2 Skjult ventetid person B'!M66,0),0)</f>
        <v>0</v>
      </c>
      <c r="N168" s="1">
        <f ca="1">IFERROR(IF('1.2 Alternativ B'!O256&gt;=200,'2.2 Skjult ventetid person B'!N66,0),0)</f>
        <v>0</v>
      </c>
      <c r="O168" s="1">
        <f ca="1">IFERROR(IF('1.2 Alternativ B'!P256&gt;=200,'2.2 Skjult ventetid person B'!O66,0),0)</f>
        <v>0</v>
      </c>
      <c r="P168" s="1">
        <f ca="1">IFERROR(IF('1.2 Alternativ B'!Q256&gt;=200,'2.2 Skjult ventetid person B'!P66,0),0)</f>
        <v>0</v>
      </c>
      <c r="Q168" s="1">
        <f ca="1">IFERROR(IF('1.2 Alternativ B'!R256&gt;=200,'2.2 Skjult ventetid person B'!Q66,0),0)</f>
        <v>0</v>
      </c>
      <c r="R168" s="1">
        <f ca="1">IFERROR(IF('1.2 Alternativ B'!S256&gt;=200,'2.2 Skjult ventetid person B'!R66,0),0)</f>
        <v>0</v>
      </c>
      <c r="S168" s="1">
        <f ca="1">IFERROR(IF('1.2 Alternativ B'!T256&gt;=200,'2.2 Skjult ventetid person B'!S66,0),0)</f>
        <v>0</v>
      </c>
      <c r="T168" s="1">
        <f ca="1">IFERROR(IF('1.2 Alternativ B'!U256&gt;=200,'2.2 Skjult ventetid person B'!T66,0),0)</f>
        <v>0</v>
      </c>
      <c r="U168" s="1">
        <f ca="1">IFERROR(IF('1.2 Alternativ B'!V256&gt;=200,'2.2 Skjult ventetid person B'!U66,0),0)</f>
        <v>0</v>
      </c>
      <c r="V168" s="1">
        <f ca="1">IFERROR(IF('1.2 Alternativ B'!W256&gt;=200,'2.2 Skjult ventetid person B'!V66,0),0)</f>
        <v>0</v>
      </c>
      <c r="W168" s="1">
        <f ca="1">IFERROR(IF('1.2 Alternativ B'!X256&gt;=200,'2.2 Skjult ventetid person B'!W66,0),0)</f>
        <v>0</v>
      </c>
      <c r="X168" s="1">
        <f ca="1">IFERROR(IF('1.2 Alternativ B'!Y256&gt;=200,'2.2 Skjult ventetid person B'!X66,0),0)</f>
        <v>0</v>
      </c>
      <c r="Y168" s="1">
        <f ca="1">IFERROR(IF('1.2 Alternativ B'!Z256&gt;=200,'2.2 Skjult ventetid person B'!Y66,0),0)</f>
        <v>0</v>
      </c>
      <c r="Z168" s="1">
        <f ca="1">IFERROR(IF('1.2 Alternativ B'!AA256&gt;=200,'2.2 Skjult ventetid person B'!Z66,0),0)</f>
        <v>0</v>
      </c>
      <c r="AA168" s="1">
        <f ca="1">IFERROR(IF('1.2 Alternativ B'!AB256&gt;=200,'2.2 Skjult ventetid person B'!AA66,0),0)</f>
        <v>0</v>
      </c>
      <c r="AB168" s="1">
        <f ca="1">IFERROR(IF('1.2 Alternativ B'!AC256&gt;=200,'2.2 Skjult ventetid person B'!AB66,0),0)</f>
        <v>0</v>
      </c>
      <c r="AC168" s="1">
        <f ca="1">IFERROR(IF('1.2 Alternativ B'!AD256&gt;=200,'2.2 Skjult ventetid person B'!AC66,0),0)</f>
        <v>0</v>
      </c>
      <c r="AD168" s="1">
        <f ca="1">IFERROR(IF('1.2 Alternativ B'!AE256&gt;=200,'2.2 Skjult ventetid person B'!AD66,0),0)</f>
        <v>0</v>
      </c>
      <c r="AE168" s="1">
        <f ca="1">IFERROR(IF('1.2 Alternativ B'!AF256&gt;=200,'2.2 Skjult ventetid person B'!AE66,0),0)</f>
        <v>0</v>
      </c>
      <c r="AF168" s="1">
        <f ca="1">IFERROR(IF('1.2 Alternativ B'!AG256&gt;=200,'2.2 Skjult ventetid person B'!AF66,0),0)</f>
        <v>0</v>
      </c>
    </row>
    <row r="169" spans="2:32" x14ac:dyDescent="0.2">
      <c r="B169" s="1" t="str">
        <f ca="1">IF(OFFSET('1.2 Alternativ B'!$E$19,0,ROW()-ROW($B$148))&gt;0,OFFSET('1.2 Alternativ B'!$E$19,0,ROW()-ROW($B$148)),"")</f>
        <v/>
      </c>
      <c r="C169" s="1">
        <f ca="1">IFERROR(IF('1.2 Alternativ B'!D257&gt;=200,'2.2 Skjult ventetid person B'!C67,0),0)</f>
        <v>0</v>
      </c>
      <c r="D169" s="1">
        <f ca="1">IFERROR(IF('1.2 Alternativ B'!E257&gt;=200,'2.2 Skjult ventetid person B'!D67,0),0)</f>
        <v>0</v>
      </c>
      <c r="E169" s="1">
        <f ca="1">IFERROR(IF('1.2 Alternativ B'!F257&gt;=200,'2.2 Skjult ventetid person B'!E67,0),0)</f>
        <v>0</v>
      </c>
      <c r="F169" s="1">
        <f ca="1">IFERROR(IF('1.2 Alternativ B'!G257&gt;=200,'2.2 Skjult ventetid person B'!F67,0),0)</f>
        <v>0</v>
      </c>
      <c r="G169" s="1">
        <f ca="1">IFERROR(IF('1.2 Alternativ B'!H257&gt;=200,'2.2 Skjult ventetid person B'!G67,0),0)</f>
        <v>0</v>
      </c>
      <c r="H169" s="1">
        <f ca="1">IFERROR(IF('1.2 Alternativ B'!I257&gt;=200,'2.2 Skjult ventetid person B'!H67,0),0)</f>
        <v>0</v>
      </c>
      <c r="I169" s="1">
        <f ca="1">IFERROR(IF('1.2 Alternativ B'!J257&gt;=200,'2.2 Skjult ventetid person B'!I67,0),0)</f>
        <v>0</v>
      </c>
      <c r="J169" s="1">
        <f ca="1">IFERROR(IF('1.2 Alternativ B'!K257&gt;=200,'2.2 Skjult ventetid person B'!J67,0),0)</f>
        <v>0</v>
      </c>
      <c r="K169" s="1">
        <f ca="1">IFERROR(IF('1.2 Alternativ B'!L257&gt;=200,'2.2 Skjult ventetid person B'!K67,0),0)</f>
        <v>0</v>
      </c>
      <c r="L169" s="1">
        <f ca="1">IFERROR(IF('1.2 Alternativ B'!M257&gt;=200,'2.2 Skjult ventetid person B'!L67,0),0)</f>
        <v>0</v>
      </c>
      <c r="M169" s="1">
        <f ca="1">IFERROR(IF('1.2 Alternativ B'!N257&gt;=200,'2.2 Skjult ventetid person B'!M67,0),0)</f>
        <v>0</v>
      </c>
      <c r="N169" s="1">
        <f ca="1">IFERROR(IF('1.2 Alternativ B'!O257&gt;=200,'2.2 Skjult ventetid person B'!N67,0),0)</f>
        <v>0</v>
      </c>
      <c r="O169" s="1">
        <f ca="1">IFERROR(IF('1.2 Alternativ B'!P257&gt;=200,'2.2 Skjult ventetid person B'!O67,0),0)</f>
        <v>0</v>
      </c>
      <c r="P169" s="1">
        <f ca="1">IFERROR(IF('1.2 Alternativ B'!Q257&gt;=200,'2.2 Skjult ventetid person B'!P67,0),0)</f>
        <v>0</v>
      </c>
      <c r="Q169" s="1">
        <f ca="1">IFERROR(IF('1.2 Alternativ B'!R257&gt;=200,'2.2 Skjult ventetid person B'!Q67,0),0)</f>
        <v>0</v>
      </c>
      <c r="R169" s="1">
        <f ca="1">IFERROR(IF('1.2 Alternativ B'!S257&gt;=200,'2.2 Skjult ventetid person B'!R67,0),0)</f>
        <v>0</v>
      </c>
      <c r="S169" s="1">
        <f ca="1">IFERROR(IF('1.2 Alternativ B'!T257&gt;=200,'2.2 Skjult ventetid person B'!S67,0),0)</f>
        <v>0</v>
      </c>
      <c r="T169" s="1">
        <f ca="1">IFERROR(IF('1.2 Alternativ B'!U257&gt;=200,'2.2 Skjult ventetid person B'!T67,0),0)</f>
        <v>0</v>
      </c>
      <c r="U169" s="1">
        <f ca="1">IFERROR(IF('1.2 Alternativ B'!V257&gt;=200,'2.2 Skjult ventetid person B'!U67,0),0)</f>
        <v>0</v>
      </c>
      <c r="V169" s="1">
        <f ca="1">IFERROR(IF('1.2 Alternativ B'!W257&gt;=200,'2.2 Skjult ventetid person B'!V67,0),0)</f>
        <v>0</v>
      </c>
      <c r="W169" s="1">
        <f ca="1">IFERROR(IF('1.2 Alternativ B'!X257&gt;=200,'2.2 Skjult ventetid person B'!W67,0),0)</f>
        <v>0</v>
      </c>
      <c r="X169" s="1">
        <f ca="1">IFERROR(IF('1.2 Alternativ B'!Y257&gt;=200,'2.2 Skjult ventetid person B'!X67,0),0)</f>
        <v>0</v>
      </c>
      <c r="Y169" s="1">
        <f ca="1">IFERROR(IF('1.2 Alternativ B'!Z257&gt;=200,'2.2 Skjult ventetid person B'!Y67,0),0)</f>
        <v>0</v>
      </c>
      <c r="Z169" s="1">
        <f ca="1">IFERROR(IF('1.2 Alternativ B'!AA257&gt;=200,'2.2 Skjult ventetid person B'!Z67,0),0)</f>
        <v>0</v>
      </c>
      <c r="AA169" s="1">
        <f ca="1">IFERROR(IF('1.2 Alternativ B'!AB257&gt;=200,'2.2 Skjult ventetid person B'!AA67,0),0)</f>
        <v>0</v>
      </c>
      <c r="AB169" s="1">
        <f ca="1">IFERROR(IF('1.2 Alternativ B'!AC257&gt;=200,'2.2 Skjult ventetid person B'!AB67,0),0)</f>
        <v>0</v>
      </c>
      <c r="AC169" s="1">
        <f ca="1">IFERROR(IF('1.2 Alternativ B'!AD257&gt;=200,'2.2 Skjult ventetid person B'!AC67,0),0)</f>
        <v>0</v>
      </c>
      <c r="AD169" s="1">
        <f ca="1">IFERROR(IF('1.2 Alternativ B'!AE257&gt;=200,'2.2 Skjult ventetid person B'!AD67,0),0)</f>
        <v>0</v>
      </c>
      <c r="AE169" s="1">
        <f ca="1">IFERROR(IF('1.2 Alternativ B'!AF257&gt;=200,'2.2 Skjult ventetid person B'!AE67,0),0)</f>
        <v>0</v>
      </c>
      <c r="AF169" s="1">
        <f ca="1">IFERROR(IF('1.2 Alternativ B'!AG257&gt;=200,'2.2 Skjult ventetid person B'!AF67,0),0)</f>
        <v>0</v>
      </c>
    </row>
    <row r="170" spans="2:32" x14ac:dyDescent="0.2">
      <c r="B170" s="1" t="str">
        <f ca="1">IF(OFFSET('1.2 Alternativ B'!$E$19,0,ROW()-ROW($B$148))&gt;0,OFFSET('1.2 Alternativ B'!$E$19,0,ROW()-ROW($B$148)),"")</f>
        <v/>
      </c>
      <c r="C170" s="1">
        <f ca="1">IFERROR(IF('1.2 Alternativ B'!D258&gt;=200,'2.2 Skjult ventetid person B'!C68,0),0)</f>
        <v>0</v>
      </c>
      <c r="D170" s="1">
        <f ca="1">IFERROR(IF('1.2 Alternativ B'!E258&gt;=200,'2.2 Skjult ventetid person B'!D68,0),0)</f>
        <v>0</v>
      </c>
      <c r="E170" s="1">
        <f ca="1">IFERROR(IF('1.2 Alternativ B'!F258&gt;=200,'2.2 Skjult ventetid person B'!E68,0),0)</f>
        <v>0</v>
      </c>
      <c r="F170" s="1">
        <f ca="1">IFERROR(IF('1.2 Alternativ B'!G258&gt;=200,'2.2 Skjult ventetid person B'!F68,0),0)</f>
        <v>0</v>
      </c>
      <c r="G170" s="1">
        <f ca="1">IFERROR(IF('1.2 Alternativ B'!H258&gt;=200,'2.2 Skjult ventetid person B'!G68,0),0)</f>
        <v>0</v>
      </c>
      <c r="H170" s="1">
        <f ca="1">IFERROR(IF('1.2 Alternativ B'!I258&gt;=200,'2.2 Skjult ventetid person B'!H68,0),0)</f>
        <v>0</v>
      </c>
      <c r="I170" s="1">
        <f ca="1">IFERROR(IF('1.2 Alternativ B'!J258&gt;=200,'2.2 Skjult ventetid person B'!I68,0),0)</f>
        <v>0</v>
      </c>
      <c r="J170" s="1">
        <f ca="1">IFERROR(IF('1.2 Alternativ B'!K258&gt;=200,'2.2 Skjult ventetid person B'!J68,0),0)</f>
        <v>0</v>
      </c>
      <c r="K170" s="1">
        <f ca="1">IFERROR(IF('1.2 Alternativ B'!L258&gt;=200,'2.2 Skjult ventetid person B'!K68,0),0)</f>
        <v>0</v>
      </c>
      <c r="L170" s="1">
        <f ca="1">IFERROR(IF('1.2 Alternativ B'!M258&gt;=200,'2.2 Skjult ventetid person B'!L68,0),0)</f>
        <v>0</v>
      </c>
      <c r="M170" s="1">
        <f ca="1">IFERROR(IF('1.2 Alternativ B'!N258&gt;=200,'2.2 Skjult ventetid person B'!M68,0),0)</f>
        <v>0</v>
      </c>
      <c r="N170" s="1">
        <f ca="1">IFERROR(IF('1.2 Alternativ B'!O258&gt;=200,'2.2 Skjult ventetid person B'!N68,0),0)</f>
        <v>0</v>
      </c>
      <c r="O170" s="1">
        <f ca="1">IFERROR(IF('1.2 Alternativ B'!P258&gt;=200,'2.2 Skjult ventetid person B'!O68,0),0)</f>
        <v>0</v>
      </c>
      <c r="P170" s="1">
        <f ca="1">IFERROR(IF('1.2 Alternativ B'!Q258&gt;=200,'2.2 Skjult ventetid person B'!P68,0),0)</f>
        <v>0</v>
      </c>
      <c r="Q170" s="1">
        <f ca="1">IFERROR(IF('1.2 Alternativ B'!R258&gt;=200,'2.2 Skjult ventetid person B'!Q68,0),0)</f>
        <v>0</v>
      </c>
      <c r="R170" s="1">
        <f ca="1">IFERROR(IF('1.2 Alternativ B'!S258&gt;=200,'2.2 Skjult ventetid person B'!R68,0),0)</f>
        <v>0</v>
      </c>
      <c r="S170" s="1">
        <f ca="1">IFERROR(IF('1.2 Alternativ B'!T258&gt;=200,'2.2 Skjult ventetid person B'!S68,0),0)</f>
        <v>0</v>
      </c>
      <c r="T170" s="1">
        <f ca="1">IFERROR(IF('1.2 Alternativ B'!U258&gt;=200,'2.2 Skjult ventetid person B'!T68,0),0)</f>
        <v>0</v>
      </c>
      <c r="U170" s="1">
        <f ca="1">IFERROR(IF('1.2 Alternativ B'!V258&gt;=200,'2.2 Skjult ventetid person B'!U68,0),0)</f>
        <v>0</v>
      </c>
      <c r="V170" s="1">
        <f ca="1">IFERROR(IF('1.2 Alternativ B'!W258&gt;=200,'2.2 Skjult ventetid person B'!V68,0),0)</f>
        <v>0</v>
      </c>
      <c r="W170" s="1">
        <f ca="1">IFERROR(IF('1.2 Alternativ B'!X258&gt;=200,'2.2 Skjult ventetid person B'!W68,0),0)</f>
        <v>0</v>
      </c>
      <c r="X170" s="1">
        <f ca="1">IFERROR(IF('1.2 Alternativ B'!Y258&gt;=200,'2.2 Skjult ventetid person B'!X68,0),0)</f>
        <v>0</v>
      </c>
      <c r="Y170" s="1">
        <f ca="1">IFERROR(IF('1.2 Alternativ B'!Z258&gt;=200,'2.2 Skjult ventetid person B'!Y68,0),0)</f>
        <v>0</v>
      </c>
      <c r="Z170" s="1">
        <f ca="1">IFERROR(IF('1.2 Alternativ B'!AA258&gt;=200,'2.2 Skjult ventetid person B'!Z68,0),0)</f>
        <v>0</v>
      </c>
      <c r="AA170" s="1">
        <f ca="1">IFERROR(IF('1.2 Alternativ B'!AB258&gt;=200,'2.2 Skjult ventetid person B'!AA68,0),0)</f>
        <v>0</v>
      </c>
      <c r="AB170" s="1">
        <f ca="1">IFERROR(IF('1.2 Alternativ B'!AC258&gt;=200,'2.2 Skjult ventetid person B'!AB68,0),0)</f>
        <v>0</v>
      </c>
      <c r="AC170" s="1">
        <f ca="1">IFERROR(IF('1.2 Alternativ B'!AD258&gt;=200,'2.2 Skjult ventetid person B'!AC68,0),0)</f>
        <v>0</v>
      </c>
      <c r="AD170" s="1">
        <f ca="1">IFERROR(IF('1.2 Alternativ B'!AE258&gt;=200,'2.2 Skjult ventetid person B'!AD68,0),0)</f>
        <v>0</v>
      </c>
      <c r="AE170" s="1">
        <f ca="1">IFERROR(IF('1.2 Alternativ B'!AF258&gt;=200,'2.2 Skjult ventetid person B'!AE68,0),0)</f>
        <v>0</v>
      </c>
      <c r="AF170" s="1">
        <f ca="1">IFERROR(IF('1.2 Alternativ B'!AG258&gt;=200,'2.2 Skjult ventetid person B'!AF68,0),0)</f>
        <v>0</v>
      </c>
    </row>
    <row r="171" spans="2:32" x14ac:dyDescent="0.2">
      <c r="B171" s="1" t="str">
        <f ca="1">IF(OFFSET('1.2 Alternativ B'!$E$19,0,ROW()-ROW($B$148))&gt;0,OFFSET('1.2 Alternativ B'!$E$19,0,ROW()-ROW($B$148)),"")</f>
        <v/>
      </c>
      <c r="C171" s="1">
        <f ca="1">IFERROR(IF('1.2 Alternativ B'!D259&gt;=200,'2.2 Skjult ventetid person B'!C69,0),0)</f>
        <v>0</v>
      </c>
      <c r="D171" s="1">
        <f ca="1">IFERROR(IF('1.2 Alternativ B'!E259&gt;=200,'2.2 Skjult ventetid person B'!D69,0),0)</f>
        <v>0</v>
      </c>
      <c r="E171" s="1">
        <f ca="1">IFERROR(IF('1.2 Alternativ B'!F259&gt;=200,'2.2 Skjult ventetid person B'!E69,0),0)</f>
        <v>0</v>
      </c>
      <c r="F171" s="1">
        <f ca="1">IFERROR(IF('1.2 Alternativ B'!G259&gt;=200,'2.2 Skjult ventetid person B'!F69,0),0)</f>
        <v>0</v>
      </c>
      <c r="G171" s="1">
        <f ca="1">IFERROR(IF('1.2 Alternativ B'!H259&gt;=200,'2.2 Skjult ventetid person B'!G69,0),0)</f>
        <v>0</v>
      </c>
      <c r="H171" s="1">
        <f ca="1">IFERROR(IF('1.2 Alternativ B'!I259&gt;=200,'2.2 Skjult ventetid person B'!H69,0),0)</f>
        <v>0</v>
      </c>
      <c r="I171" s="1">
        <f ca="1">IFERROR(IF('1.2 Alternativ B'!J259&gt;=200,'2.2 Skjult ventetid person B'!I69,0),0)</f>
        <v>0</v>
      </c>
      <c r="J171" s="1">
        <f ca="1">IFERROR(IF('1.2 Alternativ B'!K259&gt;=200,'2.2 Skjult ventetid person B'!J69,0),0)</f>
        <v>0</v>
      </c>
      <c r="K171" s="1">
        <f ca="1">IFERROR(IF('1.2 Alternativ B'!L259&gt;=200,'2.2 Skjult ventetid person B'!K69,0),0)</f>
        <v>0</v>
      </c>
      <c r="L171" s="1">
        <f ca="1">IFERROR(IF('1.2 Alternativ B'!M259&gt;=200,'2.2 Skjult ventetid person B'!L69,0),0)</f>
        <v>0</v>
      </c>
      <c r="M171" s="1">
        <f ca="1">IFERROR(IF('1.2 Alternativ B'!N259&gt;=200,'2.2 Skjult ventetid person B'!M69,0),0)</f>
        <v>0</v>
      </c>
      <c r="N171" s="1">
        <f ca="1">IFERROR(IF('1.2 Alternativ B'!O259&gt;=200,'2.2 Skjult ventetid person B'!N69,0),0)</f>
        <v>0</v>
      </c>
      <c r="O171" s="1">
        <f ca="1">IFERROR(IF('1.2 Alternativ B'!P259&gt;=200,'2.2 Skjult ventetid person B'!O69,0),0)</f>
        <v>0</v>
      </c>
      <c r="P171" s="1">
        <f ca="1">IFERROR(IF('1.2 Alternativ B'!Q259&gt;=200,'2.2 Skjult ventetid person B'!P69,0),0)</f>
        <v>0</v>
      </c>
      <c r="Q171" s="1">
        <f ca="1">IFERROR(IF('1.2 Alternativ B'!R259&gt;=200,'2.2 Skjult ventetid person B'!Q69,0),0)</f>
        <v>0</v>
      </c>
      <c r="R171" s="1">
        <f ca="1">IFERROR(IF('1.2 Alternativ B'!S259&gt;=200,'2.2 Skjult ventetid person B'!R69,0),0)</f>
        <v>0</v>
      </c>
      <c r="S171" s="1">
        <f ca="1">IFERROR(IF('1.2 Alternativ B'!T259&gt;=200,'2.2 Skjult ventetid person B'!S69,0),0)</f>
        <v>0</v>
      </c>
      <c r="T171" s="1">
        <f ca="1">IFERROR(IF('1.2 Alternativ B'!U259&gt;=200,'2.2 Skjult ventetid person B'!T69,0),0)</f>
        <v>0</v>
      </c>
      <c r="U171" s="1">
        <f ca="1">IFERROR(IF('1.2 Alternativ B'!V259&gt;=200,'2.2 Skjult ventetid person B'!U69,0),0)</f>
        <v>0</v>
      </c>
      <c r="V171" s="1">
        <f ca="1">IFERROR(IF('1.2 Alternativ B'!W259&gt;=200,'2.2 Skjult ventetid person B'!V69,0),0)</f>
        <v>0</v>
      </c>
      <c r="W171" s="1">
        <f ca="1">IFERROR(IF('1.2 Alternativ B'!X259&gt;=200,'2.2 Skjult ventetid person B'!W69,0),0)</f>
        <v>0</v>
      </c>
      <c r="X171" s="1">
        <f ca="1">IFERROR(IF('1.2 Alternativ B'!Y259&gt;=200,'2.2 Skjult ventetid person B'!X69,0),0)</f>
        <v>0</v>
      </c>
      <c r="Y171" s="1">
        <f ca="1">IFERROR(IF('1.2 Alternativ B'!Z259&gt;=200,'2.2 Skjult ventetid person B'!Y69,0),0)</f>
        <v>0</v>
      </c>
      <c r="Z171" s="1">
        <f ca="1">IFERROR(IF('1.2 Alternativ B'!AA259&gt;=200,'2.2 Skjult ventetid person B'!Z69,0),0)</f>
        <v>0</v>
      </c>
      <c r="AA171" s="1">
        <f ca="1">IFERROR(IF('1.2 Alternativ B'!AB259&gt;=200,'2.2 Skjult ventetid person B'!AA69,0),0)</f>
        <v>0</v>
      </c>
      <c r="AB171" s="1">
        <f ca="1">IFERROR(IF('1.2 Alternativ B'!AC259&gt;=200,'2.2 Skjult ventetid person B'!AB69,0),0)</f>
        <v>0</v>
      </c>
      <c r="AC171" s="1">
        <f ca="1">IFERROR(IF('1.2 Alternativ B'!AD259&gt;=200,'2.2 Skjult ventetid person B'!AC69,0),0)</f>
        <v>0</v>
      </c>
      <c r="AD171" s="1">
        <f ca="1">IFERROR(IF('1.2 Alternativ B'!AE259&gt;=200,'2.2 Skjult ventetid person B'!AD69,0),0)</f>
        <v>0</v>
      </c>
      <c r="AE171" s="1">
        <f ca="1">IFERROR(IF('1.2 Alternativ B'!AF259&gt;=200,'2.2 Skjult ventetid person B'!AE69,0),0)</f>
        <v>0</v>
      </c>
      <c r="AF171" s="1">
        <f ca="1">IFERROR(IF('1.2 Alternativ B'!AG259&gt;=200,'2.2 Skjult ventetid person B'!AF69,0),0)</f>
        <v>0</v>
      </c>
    </row>
    <row r="172" spans="2:32" x14ac:dyDescent="0.2">
      <c r="B172" s="1" t="str">
        <f ca="1">IF(OFFSET('1.2 Alternativ B'!$E$19,0,ROW()-ROW($B$148))&gt;0,OFFSET('1.2 Alternativ B'!$E$19,0,ROW()-ROW($B$148)),"")</f>
        <v/>
      </c>
      <c r="C172" s="1">
        <f ca="1">IFERROR(IF('1.2 Alternativ B'!D260&gt;=200,'2.2 Skjult ventetid person B'!C70,0),0)</f>
        <v>0</v>
      </c>
      <c r="D172" s="1">
        <f ca="1">IFERROR(IF('1.2 Alternativ B'!E260&gt;=200,'2.2 Skjult ventetid person B'!D70,0),0)</f>
        <v>0</v>
      </c>
      <c r="E172" s="1">
        <f ca="1">IFERROR(IF('1.2 Alternativ B'!F260&gt;=200,'2.2 Skjult ventetid person B'!E70,0),0)</f>
        <v>0</v>
      </c>
      <c r="F172" s="1">
        <f ca="1">IFERROR(IF('1.2 Alternativ B'!G260&gt;=200,'2.2 Skjult ventetid person B'!F70,0),0)</f>
        <v>0</v>
      </c>
      <c r="G172" s="1">
        <f ca="1">IFERROR(IF('1.2 Alternativ B'!H260&gt;=200,'2.2 Skjult ventetid person B'!G70,0),0)</f>
        <v>0</v>
      </c>
      <c r="H172" s="1">
        <f ca="1">IFERROR(IF('1.2 Alternativ B'!I260&gt;=200,'2.2 Skjult ventetid person B'!H70,0),0)</f>
        <v>0</v>
      </c>
      <c r="I172" s="1">
        <f ca="1">IFERROR(IF('1.2 Alternativ B'!J260&gt;=200,'2.2 Skjult ventetid person B'!I70,0),0)</f>
        <v>0</v>
      </c>
      <c r="J172" s="1">
        <f ca="1">IFERROR(IF('1.2 Alternativ B'!K260&gt;=200,'2.2 Skjult ventetid person B'!J70,0),0)</f>
        <v>0</v>
      </c>
      <c r="K172" s="1">
        <f ca="1">IFERROR(IF('1.2 Alternativ B'!L260&gt;=200,'2.2 Skjult ventetid person B'!K70,0),0)</f>
        <v>0</v>
      </c>
      <c r="L172" s="1">
        <f ca="1">IFERROR(IF('1.2 Alternativ B'!M260&gt;=200,'2.2 Skjult ventetid person B'!L70,0),0)</f>
        <v>0</v>
      </c>
      <c r="M172" s="1">
        <f ca="1">IFERROR(IF('1.2 Alternativ B'!N260&gt;=200,'2.2 Skjult ventetid person B'!M70,0),0)</f>
        <v>0</v>
      </c>
      <c r="N172" s="1">
        <f ca="1">IFERROR(IF('1.2 Alternativ B'!O260&gt;=200,'2.2 Skjult ventetid person B'!N70,0),0)</f>
        <v>0</v>
      </c>
      <c r="O172" s="1">
        <f ca="1">IFERROR(IF('1.2 Alternativ B'!P260&gt;=200,'2.2 Skjult ventetid person B'!O70,0),0)</f>
        <v>0</v>
      </c>
      <c r="P172" s="1">
        <f ca="1">IFERROR(IF('1.2 Alternativ B'!Q260&gt;=200,'2.2 Skjult ventetid person B'!P70,0),0)</f>
        <v>0</v>
      </c>
      <c r="Q172" s="1">
        <f ca="1">IFERROR(IF('1.2 Alternativ B'!R260&gt;=200,'2.2 Skjult ventetid person B'!Q70,0),0)</f>
        <v>0</v>
      </c>
      <c r="R172" s="1">
        <f ca="1">IFERROR(IF('1.2 Alternativ B'!S260&gt;=200,'2.2 Skjult ventetid person B'!R70,0),0)</f>
        <v>0</v>
      </c>
      <c r="S172" s="1">
        <f ca="1">IFERROR(IF('1.2 Alternativ B'!T260&gt;=200,'2.2 Skjult ventetid person B'!S70,0),0)</f>
        <v>0</v>
      </c>
      <c r="T172" s="1">
        <f ca="1">IFERROR(IF('1.2 Alternativ B'!U260&gt;=200,'2.2 Skjult ventetid person B'!T70,0),0)</f>
        <v>0</v>
      </c>
      <c r="U172" s="1">
        <f ca="1">IFERROR(IF('1.2 Alternativ B'!V260&gt;=200,'2.2 Skjult ventetid person B'!U70,0),0)</f>
        <v>0</v>
      </c>
      <c r="V172" s="1">
        <f ca="1">IFERROR(IF('1.2 Alternativ B'!W260&gt;=200,'2.2 Skjult ventetid person B'!V70,0),0)</f>
        <v>0</v>
      </c>
      <c r="W172" s="1">
        <f ca="1">IFERROR(IF('1.2 Alternativ B'!X260&gt;=200,'2.2 Skjult ventetid person B'!W70,0),0)</f>
        <v>0</v>
      </c>
      <c r="X172" s="1">
        <f ca="1">IFERROR(IF('1.2 Alternativ B'!Y260&gt;=200,'2.2 Skjult ventetid person B'!X70,0),0)</f>
        <v>0</v>
      </c>
      <c r="Y172" s="1">
        <f ca="1">IFERROR(IF('1.2 Alternativ B'!Z260&gt;=200,'2.2 Skjult ventetid person B'!Y70,0),0)</f>
        <v>0</v>
      </c>
      <c r="Z172" s="1">
        <f ca="1">IFERROR(IF('1.2 Alternativ B'!AA260&gt;=200,'2.2 Skjult ventetid person B'!Z70,0),0)</f>
        <v>0</v>
      </c>
      <c r="AA172" s="1">
        <f ca="1">IFERROR(IF('1.2 Alternativ B'!AB260&gt;=200,'2.2 Skjult ventetid person B'!AA70,0),0)</f>
        <v>0</v>
      </c>
      <c r="AB172" s="1">
        <f ca="1">IFERROR(IF('1.2 Alternativ B'!AC260&gt;=200,'2.2 Skjult ventetid person B'!AB70,0),0)</f>
        <v>0</v>
      </c>
      <c r="AC172" s="1">
        <f ca="1">IFERROR(IF('1.2 Alternativ B'!AD260&gt;=200,'2.2 Skjult ventetid person B'!AC70,0),0)</f>
        <v>0</v>
      </c>
      <c r="AD172" s="1">
        <f ca="1">IFERROR(IF('1.2 Alternativ B'!AE260&gt;=200,'2.2 Skjult ventetid person B'!AD70,0),0)</f>
        <v>0</v>
      </c>
      <c r="AE172" s="1">
        <f ca="1">IFERROR(IF('1.2 Alternativ B'!AF260&gt;=200,'2.2 Skjult ventetid person B'!AE70,0),0)</f>
        <v>0</v>
      </c>
      <c r="AF172" s="1">
        <f ca="1">IFERROR(IF('1.2 Alternativ B'!AG260&gt;=200,'2.2 Skjult ventetid person B'!AF70,0),0)</f>
        <v>0</v>
      </c>
    </row>
    <row r="173" spans="2:32" x14ac:dyDescent="0.2">
      <c r="B173" s="1" t="str">
        <f ca="1">IF(OFFSET('1.2 Alternativ B'!$E$19,0,ROW()-ROW($B$148))&gt;0,OFFSET('1.2 Alternativ B'!$E$19,0,ROW()-ROW($B$148)),"")</f>
        <v/>
      </c>
      <c r="C173" s="1">
        <f ca="1">IFERROR(IF('1.2 Alternativ B'!D261&gt;=200,'2.2 Skjult ventetid person B'!C71,0),0)</f>
        <v>0</v>
      </c>
      <c r="D173" s="1">
        <f ca="1">IFERROR(IF('1.2 Alternativ B'!E261&gt;=200,'2.2 Skjult ventetid person B'!D71,0),0)</f>
        <v>0</v>
      </c>
      <c r="E173" s="1">
        <f ca="1">IFERROR(IF('1.2 Alternativ B'!F261&gt;=200,'2.2 Skjult ventetid person B'!E71,0),0)</f>
        <v>0</v>
      </c>
      <c r="F173" s="1">
        <f ca="1">IFERROR(IF('1.2 Alternativ B'!G261&gt;=200,'2.2 Skjult ventetid person B'!F71,0),0)</f>
        <v>0</v>
      </c>
      <c r="G173" s="1">
        <f ca="1">IFERROR(IF('1.2 Alternativ B'!H261&gt;=200,'2.2 Skjult ventetid person B'!G71,0),0)</f>
        <v>0</v>
      </c>
      <c r="H173" s="1">
        <f ca="1">IFERROR(IF('1.2 Alternativ B'!I261&gt;=200,'2.2 Skjult ventetid person B'!H71,0),0)</f>
        <v>0</v>
      </c>
      <c r="I173" s="1">
        <f ca="1">IFERROR(IF('1.2 Alternativ B'!J261&gt;=200,'2.2 Skjult ventetid person B'!I71,0),0)</f>
        <v>0</v>
      </c>
      <c r="J173" s="1">
        <f ca="1">IFERROR(IF('1.2 Alternativ B'!K261&gt;=200,'2.2 Skjult ventetid person B'!J71,0),0)</f>
        <v>0</v>
      </c>
      <c r="K173" s="1">
        <f ca="1">IFERROR(IF('1.2 Alternativ B'!L261&gt;=200,'2.2 Skjult ventetid person B'!K71,0),0)</f>
        <v>0</v>
      </c>
      <c r="L173" s="1">
        <f ca="1">IFERROR(IF('1.2 Alternativ B'!M261&gt;=200,'2.2 Skjult ventetid person B'!L71,0),0)</f>
        <v>0</v>
      </c>
      <c r="M173" s="1">
        <f ca="1">IFERROR(IF('1.2 Alternativ B'!N261&gt;=200,'2.2 Skjult ventetid person B'!M71,0),0)</f>
        <v>0</v>
      </c>
      <c r="N173" s="1">
        <f ca="1">IFERROR(IF('1.2 Alternativ B'!O261&gt;=200,'2.2 Skjult ventetid person B'!N71,0),0)</f>
        <v>0</v>
      </c>
      <c r="O173" s="1">
        <f ca="1">IFERROR(IF('1.2 Alternativ B'!P261&gt;=200,'2.2 Skjult ventetid person B'!O71,0),0)</f>
        <v>0</v>
      </c>
      <c r="P173" s="1">
        <f ca="1">IFERROR(IF('1.2 Alternativ B'!Q261&gt;=200,'2.2 Skjult ventetid person B'!P71,0),0)</f>
        <v>0</v>
      </c>
      <c r="Q173" s="1">
        <f ca="1">IFERROR(IF('1.2 Alternativ B'!R261&gt;=200,'2.2 Skjult ventetid person B'!Q71,0),0)</f>
        <v>0</v>
      </c>
      <c r="R173" s="1">
        <f ca="1">IFERROR(IF('1.2 Alternativ B'!S261&gt;=200,'2.2 Skjult ventetid person B'!R71,0),0)</f>
        <v>0</v>
      </c>
      <c r="S173" s="1">
        <f ca="1">IFERROR(IF('1.2 Alternativ B'!T261&gt;=200,'2.2 Skjult ventetid person B'!S71,0),0)</f>
        <v>0</v>
      </c>
      <c r="T173" s="1">
        <f ca="1">IFERROR(IF('1.2 Alternativ B'!U261&gt;=200,'2.2 Skjult ventetid person B'!T71,0),0)</f>
        <v>0</v>
      </c>
      <c r="U173" s="1">
        <f ca="1">IFERROR(IF('1.2 Alternativ B'!V261&gt;=200,'2.2 Skjult ventetid person B'!U71,0),0)</f>
        <v>0</v>
      </c>
      <c r="V173" s="1">
        <f ca="1">IFERROR(IF('1.2 Alternativ B'!W261&gt;=200,'2.2 Skjult ventetid person B'!V71,0),0)</f>
        <v>0</v>
      </c>
      <c r="W173" s="1">
        <f ca="1">IFERROR(IF('1.2 Alternativ B'!X261&gt;=200,'2.2 Skjult ventetid person B'!W71,0),0)</f>
        <v>0</v>
      </c>
      <c r="X173" s="1">
        <f ca="1">IFERROR(IF('1.2 Alternativ B'!Y261&gt;=200,'2.2 Skjult ventetid person B'!X71,0),0)</f>
        <v>0</v>
      </c>
      <c r="Y173" s="1">
        <f ca="1">IFERROR(IF('1.2 Alternativ B'!Z261&gt;=200,'2.2 Skjult ventetid person B'!Y71,0),0)</f>
        <v>0</v>
      </c>
      <c r="Z173" s="1">
        <f ca="1">IFERROR(IF('1.2 Alternativ B'!AA261&gt;=200,'2.2 Skjult ventetid person B'!Z71,0),0)</f>
        <v>0</v>
      </c>
      <c r="AA173" s="1">
        <f ca="1">IFERROR(IF('1.2 Alternativ B'!AB261&gt;=200,'2.2 Skjult ventetid person B'!AA71,0),0)</f>
        <v>0</v>
      </c>
      <c r="AB173" s="1">
        <f ca="1">IFERROR(IF('1.2 Alternativ B'!AC261&gt;=200,'2.2 Skjult ventetid person B'!AB71,0),0)</f>
        <v>0</v>
      </c>
      <c r="AC173" s="1">
        <f ca="1">IFERROR(IF('1.2 Alternativ B'!AD261&gt;=200,'2.2 Skjult ventetid person B'!AC71,0),0)</f>
        <v>0</v>
      </c>
      <c r="AD173" s="1">
        <f ca="1">IFERROR(IF('1.2 Alternativ B'!AE261&gt;=200,'2.2 Skjult ventetid person B'!AD71,0),0)</f>
        <v>0</v>
      </c>
      <c r="AE173" s="1">
        <f ca="1">IFERROR(IF('1.2 Alternativ B'!AF261&gt;=200,'2.2 Skjult ventetid person B'!AE71,0),0)</f>
        <v>0</v>
      </c>
      <c r="AF173" s="1">
        <f ca="1">IFERROR(IF('1.2 Alternativ B'!AG261&gt;=200,'2.2 Skjult ventetid person B'!AF71,0),0)</f>
        <v>0</v>
      </c>
    </row>
    <row r="174" spans="2:32" x14ac:dyDescent="0.2">
      <c r="B174" s="1" t="str">
        <f ca="1">IF(OFFSET('1.2 Alternativ B'!$E$19,0,ROW()-ROW($B$148))&gt;0,OFFSET('1.2 Alternativ B'!$E$19,0,ROW()-ROW($B$148)),"")</f>
        <v/>
      </c>
      <c r="C174" s="1">
        <f ca="1">IFERROR(IF('1.2 Alternativ B'!D262&gt;=200,'2.2 Skjult ventetid person B'!C72,0),0)</f>
        <v>0</v>
      </c>
      <c r="D174" s="1">
        <f ca="1">IFERROR(IF('1.2 Alternativ B'!E262&gt;=200,'2.2 Skjult ventetid person B'!D72,0),0)</f>
        <v>0</v>
      </c>
      <c r="E174" s="1">
        <f ca="1">IFERROR(IF('1.2 Alternativ B'!F262&gt;=200,'2.2 Skjult ventetid person B'!E72,0),0)</f>
        <v>0</v>
      </c>
      <c r="F174" s="1">
        <f ca="1">IFERROR(IF('1.2 Alternativ B'!G262&gt;=200,'2.2 Skjult ventetid person B'!F72,0),0)</f>
        <v>0</v>
      </c>
      <c r="G174" s="1">
        <f ca="1">IFERROR(IF('1.2 Alternativ B'!H262&gt;=200,'2.2 Skjult ventetid person B'!G72,0),0)</f>
        <v>0</v>
      </c>
      <c r="H174" s="1">
        <f ca="1">IFERROR(IF('1.2 Alternativ B'!I262&gt;=200,'2.2 Skjult ventetid person B'!H72,0),0)</f>
        <v>0</v>
      </c>
      <c r="I174" s="1">
        <f ca="1">IFERROR(IF('1.2 Alternativ B'!J262&gt;=200,'2.2 Skjult ventetid person B'!I72,0),0)</f>
        <v>0</v>
      </c>
      <c r="J174" s="1">
        <f ca="1">IFERROR(IF('1.2 Alternativ B'!K262&gt;=200,'2.2 Skjult ventetid person B'!J72,0),0)</f>
        <v>0</v>
      </c>
      <c r="K174" s="1">
        <f ca="1">IFERROR(IF('1.2 Alternativ B'!L262&gt;=200,'2.2 Skjult ventetid person B'!K72,0),0)</f>
        <v>0</v>
      </c>
      <c r="L174" s="1">
        <f ca="1">IFERROR(IF('1.2 Alternativ B'!M262&gt;=200,'2.2 Skjult ventetid person B'!L72,0),0)</f>
        <v>0</v>
      </c>
      <c r="M174" s="1">
        <f ca="1">IFERROR(IF('1.2 Alternativ B'!N262&gt;=200,'2.2 Skjult ventetid person B'!M72,0),0)</f>
        <v>0</v>
      </c>
      <c r="N174" s="1">
        <f ca="1">IFERROR(IF('1.2 Alternativ B'!O262&gt;=200,'2.2 Skjult ventetid person B'!N72,0),0)</f>
        <v>0</v>
      </c>
      <c r="O174" s="1">
        <f ca="1">IFERROR(IF('1.2 Alternativ B'!P262&gt;=200,'2.2 Skjult ventetid person B'!O72,0),0)</f>
        <v>0</v>
      </c>
      <c r="P174" s="1">
        <f ca="1">IFERROR(IF('1.2 Alternativ B'!Q262&gt;=200,'2.2 Skjult ventetid person B'!P72,0),0)</f>
        <v>0</v>
      </c>
      <c r="Q174" s="1">
        <f ca="1">IFERROR(IF('1.2 Alternativ B'!R262&gt;=200,'2.2 Skjult ventetid person B'!Q72,0),0)</f>
        <v>0</v>
      </c>
      <c r="R174" s="1">
        <f ca="1">IFERROR(IF('1.2 Alternativ B'!S262&gt;=200,'2.2 Skjult ventetid person B'!R72,0),0)</f>
        <v>0</v>
      </c>
      <c r="S174" s="1">
        <f ca="1">IFERROR(IF('1.2 Alternativ B'!T262&gt;=200,'2.2 Skjult ventetid person B'!S72,0),0)</f>
        <v>0</v>
      </c>
      <c r="T174" s="1">
        <f ca="1">IFERROR(IF('1.2 Alternativ B'!U262&gt;=200,'2.2 Skjult ventetid person B'!T72,0),0)</f>
        <v>0</v>
      </c>
      <c r="U174" s="1">
        <f ca="1">IFERROR(IF('1.2 Alternativ B'!V262&gt;=200,'2.2 Skjult ventetid person B'!U72,0),0)</f>
        <v>0</v>
      </c>
      <c r="V174" s="1">
        <f ca="1">IFERROR(IF('1.2 Alternativ B'!W262&gt;=200,'2.2 Skjult ventetid person B'!V72,0),0)</f>
        <v>0</v>
      </c>
      <c r="W174" s="1">
        <f ca="1">IFERROR(IF('1.2 Alternativ B'!X262&gt;=200,'2.2 Skjult ventetid person B'!W72,0),0)</f>
        <v>0</v>
      </c>
      <c r="X174" s="1">
        <f ca="1">IFERROR(IF('1.2 Alternativ B'!Y262&gt;=200,'2.2 Skjult ventetid person B'!X72,0),0)</f>
        <v>0</v>
      </c>
      <c r="Y174" s="1">
        <f ca="1">IFERROR(IF('1.2 Alternativ B'!Z262&gt;=200,'2.2 Skjult ventetid person B'!Y72,0),0)</f>
        <v>0</v>
      </c>
      <c r="Z174" s="1">
        <f ca="1">IFERROR(IF('1.2 Alternativ B'!AA262&gt;=200,'2.2 Skjult ventetid person B'!Z72,0),0)</f>
        <v>0</v>
      </c>
      <c r="AA174" s="1">
        <f ca="1">IFERROR(IF('1.2 Alternativ B'!AB262&gt;=200,'2.2 Skjult ventetid person B'!AA72,0),0)</f>
        <v>0</v>
      </c>
      <c r="AB174" s="1">
        <f ca="1">IFERROR(IF('1.2 Alternativ B'!AC262&gt;=200,'2.2 Skjult ventetid person B'!AB72,0),0)</f>
        <v>0</v>
      </c>
      <c r="AC174" s="1">
        <f ca="1">IFERROR(IF('1.2 Alternativ B'!AD262&gt;=200,'2.2 Skjult ventetid person B'!AC72,0),0)</f>
        <v>0</v>
      </c>
      <c r="AD174" s="1">
        <f ca="1">IFERROR(IF('1.2 Alternativ B'!AE262&gt;=200,'2.2 Skjult ventetid person B'!AD72,0),0)</f>
        <v>0</v>
      </c>
      <c r="AE174" s="1">
        <f ca="1">IFERROR(IF('1.2 Alternativ B'!AF262&gt;=200,'2.2 Skjult ventetid person B'!AE72,0),0)</f>
        <v>0</v>
      </c>
      <c r="AF174" s="1">
        <f ca="1">IFERROR(IF('1.2 Alternativ B'!AG262&gt;=200,'2.2 Skjult ventetid person B'!AF72,0),0)</f>
        <v>0</v>
      </c>
    </row>
    <row r="175" spans="2:32" x14ac:dyDescent="0.2">
      <c r="B175" s="1" t="str">
        <f ca="1">IF(OFFSET('1.2 Alternativ B'!$E$19,0,ROW()-ROW($B$148))&gt;0,OFFSET('1.2 Alternativ B'!$E$19,0,ROW()-ROW($B$148)),"")</f>
        <v/>
      </c>
      <c r="C175" s="1">
        <f ca="1">IFERROR(IF('1.2 Alternativ B'!D263&gt;=200,'2.2 Skjult ventetid person B'!C73,0),0)</f>
        <v>0</v>
      </c>
      <c r="D175" s="1">
        <f ca="1">IFERROR(IF('1.2 Alternativ B'!E263&gt;=200,'2.2 Skjult ventetid person B'!D73,0),0)</f>
        <v>0</v>
      </c>
      <c r="E175" s="1">
        <f ca="1">IFERROR(IF('1.2 Alternativ B'!F263&gt;=200,'2.2 Skjult ventetid person B'!E73,0),0)</f>
        <v>0</v>
      </c>
      <c r="F175" s="1">
        <f ca="1">IFERROR(IF('1.2 Alternativ B'!G263&gt;=200,'2.2 Skjult ventetid person B'!F73,0),0)</f>
        <v>0</v>
      </c>
      <c r="G175" s="1">
        <f ca="1">IFERROR(IF('1.2 Alternativ B'!H263&gt;=200,'2.2 Skjult ventetid person B'!G73,0),0)</f>
        <v>0</v>
      </c>
      <c r="H175" s="1">
        <f ca="1">IFERROR(IF('1.2 Alternativ B'!I263&gt;=200,'2.2 Skjult ventetid person B'!H73,0),0)</f>
        <v>0</v>
      </c>
      <c r="I175" s="1">
        <f ca="1">IFERROR(IF('1.2 Alternativ B'!J263&gt;=200,'2.2 Skjult ventetid person B'!I73,0),0)</f>
        <v>0</v>
      </c>
      <c r="J175" s="1">
        <f ca="1">IFERROR(IF('1.2 Alternativ B'!K263&gt;=200,'2.2 Skjult ventetid person B'!J73,0),0)</f>
        <v>0</v>
      </c>
      <c r="K175" s="1">
        <f ca="1">IFERROR(IF('1.2 Alternativ B'!L263&gt;=200,'2.2 Skjult ventetid person B'!K73,0),0)</f>
        <v>0</v>
      </c>
      <c r="L175" s="1">
        <f ca="1">IFERROR(IF('1.2 Alternativ B'!M263&gt;=200,'2.2 Skjult ventetid person B'!L73,0),0)</f>
        <v>0</v>
      </c>
      <c r="M175" s="1">
        <f ca="1">IFERROR(IF('1.2 Alternativ B'!N263&gt;=200,'2.2 Skjult ventetid person B'!M73,0),0)</f>
        <v>0</v>
      </c>
      <c r="N175" s="1">
        <f ca="1">IFERROR(IF('1.2 Alternativ B'!O263&gt;=200,'2.2 Skjult ventetid person B'!N73,0),0)</f>
        <v>0</v>
      </c>
      <c r="O175" s="1">
        <f ca="1">IFERROR(IF('1.2 Alternativ B'!P263&gt;=200,'2.2 Skjult ventetid person B'!O73,0),0)</f>
        <v>0</v>
      </c>
      <c r="P175" s="1">
        <f ca="1">IFERROR(IF('1.2 Alternativ B'!Q263&gt;=200,'2.2 Skjult ventetid person B'!P73,0),0)</f>
        <v>0</v>
      </c>
      <c r="Q175" s="1">
        <f ca="1">IFERROR(IF('1.2 Alternativ B'!R263&gt;=200,'2.2 Skjult ventetid person B'!Q73,0),0)</f>
        <v>0</v>
      </c>
      <c r="R175" s="1">
        <f ca="1">IFERROR(IF('1.2 Alternativ B'!S263&gt;=200,'2.2 Skjult ventetid person B'!R73,0),0)</f>
        <v>0</v>
      </c>
      <c r="S175" s="1">
        <f ca="1">IFERROR(IF('1.2 Alternativ B'!T263&gt;=200,'2.2 Skjult ventetid person B'!S73,0),0)</f>
        <v>0</v>
      </c>
      <c r="T175" s="1">
        <f ca="1">IFERROR(IF('1.2 Alternativ B'!U263&gt;=200,'2.2 Skjult ventetid person B'!T73,0),0)</f>
        <v>0</v>
      </c>
      <c r="U175" s="1">
        <f ca="1">IFERROR(IF('1.2 Alternativ B'!V263&gt;=200,'2.2 Skjult ventetid person B'!U73,0),0)</f>
        <v>0</v>
      </c>
      <c r="V175" s="1">
        <f ca="1">IFERROR(IF('1.2 Alternativ B'!W263&gt;=200,'2.2 Skjult ventetid person B'!V73,0),0)</f>
        <v>0</v>
      </c>
      <c r="W175" s="1">
        <f ca="1">IFERROR(IF('1.2 Alternativ B'!X263&gt;=200,'2.2 Skjult ventetid person B'!W73,0),0)</f>
        <v>0</v>
      </c>
      <c r="X175" s="1">
        <f ca="1">IFERROR(IF('1.2 Alternativ B'!Y263&gt;=200,'2.2 Skjult ventetid person B'!X73,0),0)</f>
        <v>0</v>
      </c>
      <c r="Y175" s="1">
        <f ca="1">IFERROR(IF('1.2 Alternativ B'!Z263&gt;=200,'2.2 Skjult ventetid person B'!Y73,0),0)</f>
        <v>0</v>
      </c>
      <c r="Z175" s="1">
        <f ca="1">IFERROR(IF('1.2 Alternativ B'!AA263&gt;=200,'2.2 Skjult ventetid person B'!Z73,0),0)</f>
        <v>0</v>
      </c>
      <c r="AA175" s="1">
        <f ca="1">IFERROR(IF('1.2 Alternativ B'!AB263&gt;=200,'2.2 Skjult ventetid person B'!AA73,0),0)</f>
        <v>0</v>
      </c>
      <c r="AB175" s="1">
        <f ca="1">IFERROR(IF('1.2 Alternativ B'!AC263&gt;=200,'2.2 Skjult ventetid person B'!AB73,0),0)</f>
        <v>0</v>
      </c>
      <c r="AC175" s="1">
        <f ca="1">IFERROR(IF('1.2 Alternativ B'!AD263&gt;=200,'2.2 Skjult ventetid person B'!AC73,0),0)</f>
        <v>0</v>
      </c>
      <c r="AD175" s="1">
        <f ca="1">IFERROR(IF('1.2 Alternativ B'!AE263&gt;=200,'2.2 Skjult ventetid person B'!AD73,0),0)</f>
        <v>0</v>
      </c>
      <c r="AE175" s="1">
        <f ca="1">IFERROR(IF('1.2 Alternativ B'!AF263&gt;=200,'2.2 Skjult ventetid person B'!AE73,0),0)</f>
        <v>0</v>
      </c>
      <c r="AF175" s="1">
        <f ca="1">IFERROR(IF('1.2 Alternativ B'!AG263&gt;=200,'2.2 Skjult ventetid person B'!AF73,0),0)</f>
        <v>0</v>
      </c>
    </row>
    <row r="176" spans="2:32" x14ac:dyDescent="0.2">
      <c r="B176" s="1" t="str">
        <f ca="1">IF(OFFSET('1.2 Alternativ B'!$E$19,0,ROW()-ROW($B$148))&gt;0,OFFSET('1.2 Alternativ B'!$E$19,0,ROW()-ROW($B$148)),"")</f>
        <v/>
      </c>
      <c r="C176" s="1">
        <f ca="1">IFERROR(IF('1.2 Alternativ B'!D264&gt;=200,'2.2 Skjult ventetid person B'!C74,0),0)</f>
        <v>0</v>
      </c>
      <c r="D176" s="1">
        <f ca="1">IFERROR(IF('1.2 Alternativ B'!E264&gt;=200,'2.2 Skjult ventetid person B'!D74,0),0)</f>
        <v>0</v>
      </c>
      <c r="E176" s="1">
        <f ca="1">IFERROR(IF('1.2 Alternativ B'!F264&gt;=200,'2.2 Skjult ventetid person B'!E74,0),0)</f>
        <v>0</v>
      </c>
      <c r="F176" s="1">
        <f ca="1">IFERROR(IF('1.2 Alternativ B'!G264&gt;=200,'2.2 Skjult ventetid person B'!F74,0),0)</f>
        <v>0</v>
      </c>
      <c r="G176" s="1">
        <f ca="1">IFERROR(IF('1.2 Alternativ B'!H264&gt;=200,'2.2 Skjult ventetid person B'!G74,0),0)</f>
        <v>0</v>
      </c>
      <c r="H176" s="1">
        <f ca="1">IFERROR(IF('1.2 Alternativ B'!I264&gt;=200,'2.2 Skjult ventetid person B'!H74,0),0)</f>
        <v>0</v>
      </c>
      <c r="I176" s="1">
        <f ca="1">IFERROR(IF('1.2 Alternativ B'!J264&gt;=200,'2.2 Skjult ventetid person B'!I74,0),0)</f>
        <v>0</v>
      </c>
      <c r="J176" s="1">
        <f ca="1">IFERROR(IF('1.2 Alternativ B'!K264&gt;=200,'2.2 Skjult ventetid person B'!J74,0),0)</f>
        <v>0</v>
      </c>
      <c r="K176" s="1">
        <f ca="1">IFERROR(IF('1.2 Alternativ B'!L264&gt;=200,'2.2 Skjult ventetid person B'!K74,0),0)</f>
        <v>0</v>
      </c>
      <c r="L176" s="1">
        <f ca="1">IFERROR(IF('1.2 Alternativ B'!M264&gt;=200,'2.2 Skjult ventetid person B'!L74,0),0)</f>
        <v>0</v>
      </c>
      <c r="M176" s="1">
        <f ca="1">IFERROR(IF('1.2 Alternativ B'!N264&gt;=200,'2.2 Skjult ventetid person B'!M74,0),0)</f>
        <v>0</v>
      </c>
      <c r="N176" s="1">
        <f ca="1">IFERROR(IF('1.2 Alternativ B'!O264&gt;=200,'2.2 Skjult ventetid person B'!N74,0),0)</f>
        <v>0</v>
      </c>
      <c r="O176" s="1">
        <f ca="1">IFERROR(IF('1.2 Alternativ B'!P264&gt;=200,'2.2 Skjult ventetid person B'!O74,0),0)</f>
        <v>0</v>
      </c>
      <c r="P176" s="1">
        <f ca="1">IFERROR(IF('1.2 Alternativ B'!Q264&gt;=200,'2.2 Skjult ventetid person B'!P74,0),0)</f>
        <v>0</v>
      </c>
      <c r="Q176" s="1">
        <f ca="1">IFERROR(IF('1.2 Alternativ B'!R264&gt;=200,'2.2 Skjult ventetid person B'!Q74,0),0)</f>
        <v>0</v>
      </c>
      <c r="R176" s="1">
        <f ca="1">IFERROR(IF('1.2 Alternativ B'!S264&gt;=200,'2.2 Skjult ventetid person B'!R74,0),0)</f>
        <v>0</v>
      </c>
      <c r="S176" s="1">
        <f ca="1">IFERROR(IF('1.2 Alternativ B'!T264&gt;=200,'2.2 Skjult ventetid person B'!S74,0),0)</f>
        <v>0</v>
      </c>
      <c r="T176" s="1">
        <f ca="1">IFERROR(IF('1.2 Alternativ B'!U264&gt;=200,'2.2 Skjult ventetid person B'!T74,0),0)</f>
        <v>0</v>
      </c>
      <c r="U176" s="1">
        <f ca="1">IFERROR(IF('1.2 Alternativ B'!V264&gt;=200,'2.2 Skjult ventetid person B'!U74,0),0)</f>
        <v>0</v>
      </c>
      <c r="V176" s="1">
        <f ca="1">IFERROR(IF('1.2 Alternativ B'!W264&gt;=200,'2.2 Skjult ventetid person B'!V74,0),0)</f>
        <v>0</v>
      </c>
      <c r="W176" s="1">
        <f ca="1">IFERROR(IF('1.2 Alternativ B'!X264&gt;=200,'2.2 Skjult ventetid person B'!W74,0),0)</f>
        <v>0</v>
      </c>
      <c r="X176" s="1">
        <f ca="1">IFERROR(IF('1.2 Alternativ B'!Y264&gt;=200,'2.2 Skjult ventetid person B'!X74,0),0)</f>
        <v>0</v>
      </c>
      <c r="Y176" s="1">
        <f ca="1">IFERROR(IF('1.2 Alternativ B'!Z264&gt;=200,'2.2 Skjult ventetid person B'!Y74,0),0)</f>
        <v>0</v>
      </c>
      <c r="Z176" s="1">
        <f ca="1">IFERROR(IF('1.2 Alternativ B'!AA264&gt;=200,'2.2 Skjult ventetid person B'!Z74,0),0)</f>
        <v>0</v>
      </c>
      <c r="AA176" s="1">
        <f ca="1">IFERROR(IF('1.2 Alternativ B'!AB264&gt;=200,'2.2 Skjult ventetid person B'!AA74,0),0)</f>
        <v>0</v>
      </c>
      <c r="AB176" s="1">
        <f ca="1">IFERROR(IF('1.2 Alternativ B'!AC264&gt;=200,'2.2 Skjult ventetid person B'!AB74,0),0)</f>
        <v>0</v>
      </c>
      <c r="AC176" s="1">
        <f ca="1">IFERROR(IF('1.2 Alternativ B'!AD264&gt;=200,'2.2 Skjult ventetid person B'!AC74,0),0)</f>
        <v>0</v>
      </c>
      <c r="AD176" s="1">
        <f ca="1">IFERROR(IF('1.2 Alternativ B'!AE264&gt;=200,'2.2 Skjult ventetid person B'!AD74,0),0)</f>
        <v>0</v>
      </c>
      <c r="AE176" s="1">
        <f ca="1">IFERROR(IF('1.2 Alternativ B'!AF264&gt;=200,'2.2 Skjult ventetid person B'!AE74,0),0)</f>
        <v>0</v>
      </c>
      <c r="AF176" s="1">
        <f ca="1">IFERROR(IF('1.2 Alternativ B'!AG264&gt;=200,'2.2 Skjult ventetid person B'!AF74,0),0)</f>
        <v>0</v>
      </c>
    </row>
    <row r="177" spans="2:32" x14ac:dyDescent="0.2">
      <c r="B177" s="1" t="str">
        <f ca="1">IF(OFFSET('1.2 Alternativ B'!$E$19,0,ROW()-ROW($B$148))&gt;0,OFFSET('1.2 Alternativ B'!$E$19,0,ROW()-ROW($B$148)),"")</f>
        <v/>
      </c>
      <c r="C177" s="1">
        <f ca="1">IFERROR(IF('1.2 Alternativ B'!D265&gt;=200,'2.2 Skjult ventetid person B'!C75,0),0)</f>
        <v>0</v>
      </c>
      <c r="D177" s="1">
        <f ca="1">IFERROR(IF('1.2 Alternativ B'!E265&gt;=200,'2.2 Skjult ventetid person B'!D75,0),0)</f>
        <v>0</v>
      </c>
      <c r="E177" s="1">
        <f ca="1">IFERROR(IF('1.2 Alternativ B'!F265&gt;=200,'2.2 Skjult ventetid person B'!E75,0),0)</f>
        <v>0</v>
      </c>
      <c r="F177" s="1">
        <f ca="1">IFERROR(IF('1.2 Alternativ B'!G265&gt;=200,'2.2 Skjult ventetid person B'!F75,0),0)</f>
        <v>0</v>
      </c>
      <c r="G177" s="1">
        <f ca="1">IFERROR(IF('1.2 Alternativ B'!H265&gt;=200,'2.2 Skjult ventetid person B'!G75,0),0)</f>
        <v>0</v>
      </c>
      <c r="H177" s="1">
        <f ca="1">IFERROR(IF('1.2 Alternativ B'!I265&gt;=200,'2.2 Skjult ventetid person B'!H75,0),0)</f>
        <v>0</v>
      </c>
      <c r="I177" s="1">
        <f ca="1">IFERROR(IF('1.2 Alternativ B'!J265&gt;=200,'2.2 Skjult ventetid person B'!I75,0),0)</f>
        <v>0</v>
      </c>
      <c r="J177" s="1">
        <f ca="1">IFERROR(IF('1.2 Alternativ B'!K265&gt;=200,'2.2 Skjult ventetid person B'!J75,0),0)</f>
        <v>0</v>
      </c>
      <c r="K177" s="1">
        <f ca="1">IFERROR(IF('1.2 Alternativ B'!L265&gt;=200,'2.2 Skjult ventetid person B'!K75,0),0)</f>
        <v>0</v>
      </c>
      <c r="L177" s="1">
        <f ca="1">IFERROR(IF('1.2 Alternativ B'!M265&gt;=200,'2.2 Skjult ventetid person B'!L75,0),0)</f>
        <v>0</v>
      </c>
      <c r="M177" s="1">
        <f ca="1">IFERROR(IF('1.2 Alternativ B'!N265&gt;=200,'2.2 Skjult ventetid person B'!M75,0),0)</f>
        <v>0</v>
      </c>
      <c r="N177" s="1">
        <f ca="1">IFERROR(IF('1.2 Alternativ B'!O265&gt;=200,'2.2 Skjult ventetid person B'!N75,0),0)</f>
        <v>0</v>
      </c>
      <c r="O177" s="1">
        <f ca="1">IFERROR(IF('1.2 Alternativ B'!P265&gt;=200,'2.2 Skjult ventetid person B'!O75,0),0)</f>
        <v>0</v>
      </c>
      <c r="P177" s="1">
        <f ca="1">IFERROR(IF('1.2 Alternativ B'!Q265&gt;=200,'2.2 Skjult ventetid person B'!P75,0),0)</f>
        <v>0</v>
      </c>
      <c r="Q177" s="1">
        <f ca="1">IFERROR(IF('1.2 Alternativ B'!R265&gt;=200,'2.2 Skjult ventetid person B'!Q75,0),0)</f>
        <v>0</v>
      </c>
      <c r="R177" s="1">
        <f ca="1">IFERROR(IF('1.2 Alternativ B'!S265&gt;=200,'2.2 Skjult ventetid person B'!R75,0),0)</f>
        <v>0</v>
      </c>
      <c r="S177" s="1">
        <f ca="1">IFERROR(IF('1.2 Alternativ B'!T265&gt;=200,'2.2 Skjult ventetid person B'!S75,0),0)</f>
        <v>0</v>
      </c>
      <c r="T177" s="1">
        <f ca="1">IFERROR(IF('1.2 Alternativ B'!U265&gt;=200,'2.2 Skjult ventetid person B'!T75,0),0)</f>
        <v>0</v>
      </c>
      <c r="U177" s="1">
        <f ca="1">IFERROR(IF('1.2 Alternativ B'!V265&gt;=200,'2.2 Skjult ventetid person B'!U75,0),0)</f>
        <v>0</v>
      </c>
      <c r="V177" s="1">
        <f ca="1">IFERROR(IF('1.2 Alternativ B'!W265&gt;=200,'2.2 Skjult ventetid person B'!V75,0),0)</f>
        <v>0</v>
      </c>
      <c r="W177" s="1">
        <f ca="1">IFERROR(IF('1.2 Alternativ B'!X265&gt;=200,'2.2 Skjult ventetid person B'!W75,0),0)</f>
        <v>0</v>
      </c>
      <c r="X177" s="1">
        <f ca="1">IFERROR(IF('1.2 Alternativ B'!Y265&gt;=200,'2.2 Skjult ventetid person B'!X75,0),0)</f>
        <v>0</v>
      </c>
      <c r="Y177" s="1">
        <f ca="1">IFERROR(IF('1.2 Alternativ B'!Z265&gt;=200,'2.2 Skjult ventetid person B'!Y75,0),0)</f>
        <v>0</v>
      </c>
      <c r="Z177" s="1">
        <f ca="1">IFERROR(IF('1.2 Alternativ B'!AA265&gt;=200,'2.2 Skjult ventetid person B'!Z75,0),0)</f>
        <v>0</v>
      </c>
      <c r="AA177" s="1">
        <f ca="1">IFERROR(IF('1.2 Alternativ B'!AB265&gt;=200,'2.2 Skjult ventetid person B'!AA75,0),0)</f>
        <v>0</v>
      </c>
      <c r="AB177" s="1">
        <f ca="1">IFERROR(IF('1.2 Alternativ B'!AC265&gt;=200,'2.2 Skjult ventetid person B'!AB75,0),0)</f>
        <v>0</v>
      </c>
      <c r="AC177" s="1">
        <f ca="1">IFERROR(IF('1.2 Alternativ B'!AD265&gt;=200,'2.2 Skjult ventetid person B'!AC75,0),0)</f>
        <v>0</v>
      </c>
      <c r="AD177" s="1">
        <f ca="1">IFERROR(IF('1.2 Alternativ B'!AE265&gt;=200,'2.2 Skjult ventetid person B'!AD75,0),0)</f>
        <v>0</v>
      </c>
      <c r="AE177" s="1">
        <f ca="1">IFERROR(IF('1.2 Alternativ B'!AF265&gt;=200,'2.2 Skjult ventetid person B'!AE75,0),0)</f>
        <v>0</v>
      </c>
      <c r="AF177" s="1">
        <f ca="1">IFERROR(IF('1.2 Alternativ B'!AG265&gt;=200,'2.2 Skjult ventetid person B'!AF75,0),0)</f>
        <v>0</v>
      </c>
    </row>
    <row r="178" spans="2:32" x14ac:dyDescent="0.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2:32" x14ac:dyDescent="0.2">
      <c r="Z179"/>
      <c r="AA179"/>
      <c r="AB179"/>
      <c r="AC179"/>
      <c r="AD179"/>
      <c r="AE179"/>
      <c r="AF179"/>
    </row>
    <row r="180" spans="2:32" x14ac:dyDescent="0.2">
      <c r="B180" s="46" t="s">
        <v>468</v>
      </c>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row>
    <row r="181" spans="2:32" x14ac:dyDescent="0.2">
      <c r="B181" s="1"/>
      <c r="C181" s="1" t="str">
        <f>IF('1.2 Alternativ B'!E19&gt;0,'1.2 Alternativ B'!E19,"")</f>
        <v/>
      </c>
      <c r="D181" s="1" t="str">
        <f>IF('1.2 Alternativ B'!F19&gt;0,'1.2 Alternativ B'!F19,"")</f>
        <v/>
      </c>
      <c r="E181" s="1" t="str">
        <f>IF('1.2 Alternativ B'!G19&gt;0,'1.2 Alternativ B'!G19,"")</f>
        <v/>
      </c>
      <c r="F181" s="1" t="str">
        <f>IF('1.2 Alternativ B'!H19&gt;0,'1.2 Alternativ B'!H19,"")</f>
        <v/>
      </c>
      <c r="G181" s="1" t="str">
        <f>IF('1.2 Alternativ B'!I19&gt;0,'1.2 Alternativ B'!I19,"")</f>
        <v/>
      </c>
      <c r="H181" s="1" t="str">
        <f>IF('1.2 Alternativ B'!J19&gt;0,'1.2 Alternativ B'!J19,"")</f>
        <v/>
      </c>
      <c r="I181" s="1" t="str">
        <f>IF('1.2 Alternativ B'!K19&gt;0,'1.2 Alternativ B'!K19,"")</f>
        <v/>
      </c>
      <c r="J181" s="1" t="str">
        <f>IF('1.2 Alternativ B'!L19&gt;0,'1.2 Alternativ B'!L19,"")</f>
        <v/>
      </c>
      <c r="K181" s="1" t="str">
        <f>IF('1.2 Alternativ B'!M19&gt;0,'1.2 Alternativ B'!M19,"")</f>
        <v/>
      </c>
      <c r="L181" s="1" t="str">
        <f>IF('1.2 Alternativ B'!N19&gt;0,'1.2 Alternativ B'!N19,"")</f>
        <v/>
      </c>
      <c r="M181" s="1" t="str">
        <f>IF('1.2 Alternativ B'!O19&gt;0,'1.2 Alternativ B'!O19,"")</f>
        <v/>
      </c>
      <c r="N181" s="1" t="str">
        <f>IF('1.2 Alternativ B'!P19&gt;0,'1.2 Alternativ B'!P19,"")</f>
        <v/>
      </c>
      <c r="O181" s="1" t="str">
        <f>IF('1.2 Alternativ B'!Q19&gt;0,'1.2 Alternativ B'!Q19,"")</f>
        <v/>
      </c>
      <c r="P181" s="1" t="str">
        <f>IF('1.2 Alternativ B'!R19&gt;0,'1.2 Alternativ B'!R19,"")</f>
        <v/>
      </c>
      <c r="Q181" s="1" t="str">
        <f>IF('1.2 Alternativ B'!S19&gt;0,'1.2 Alternativ B'!S19,"")</f>
        <v/>
      </c>
      <c r="R181" s="1" t="str">
        <f>IF('1.2 Alternativ B'!T19&gt;0,'1.2 Alternativ B'!T19,"")</f>
        <v/>
      </c>
      <c r="S181" s="1" t="str">
        <f>IF('1.2 Alternativ B'!U19&gt;0,'1.2 Alternativ B'!U19,"")</f>
        <v/>
      </c>
      <c r="T181" s="1" t="str">
        <f>IF('1.2 Alternativ B'!V19&gt;0,'1.2 Alternativ B'!V19,"")</f>
        <v/>
      </c>
      <c r="U181" s="1" t="str">
        <f>IF('1.2 Alternativ B'!W19&gt;0,'1.2 Alternativ B'!W19,"")</f>
        <v/>
      </c>
      <c r="V181" s="1" t="str">
        <f>IF('1.2 Alternativ B'!X19&gt;0,'1.2 Alternativ B'!X19,"")</f>
        <v/>
      </c>
      <c r="W181" s="1" t="str">
        <f>IF('1.2 Alternativ B'!Y19&gt;0,'1.2 Alternativ B'!Y19,"")</f>
        <v/>
      </c>
      <c r="X181" s="1" t="str">
        <f>IF('1.2 Alternativ B'!Z19&gt;0,'1.2 Alternativ B'!Z19,"")</f>
        <v/>
      </c>
      <c r="Y181" s="1" t="str">
        <f>IF('1.2 Alternativ B'!AA19&gt;0,'1.2 Alternativ B'!AA19,"")</f>
        <v/>
      </c>
      <c r="Z181" s="1" t="str">
        <f>IF('1.2 Alternativ B'!AB19&gt;0,'1.2 Alternativ B'!AB19,"")</f>
        <v/>
      </c>
      <c r="AA181" s="1" t="str">
        <f>IF('1.2 Alternativ B'!AC19&gt;0,'1.2 Alternativ B'!AC19,"")</f>
        <v/>
      </c>
      <c r="AB181" s="1" t="str">
        <f>IF('1.2 Alternativ B'!AD19&gt;0,'1.2 Alternativ B'!AD19,"")</f>
        <v/>
      </c>
      <c r="AC181" s="1" t="str">
        <f>IF('1.2 Alternativ B'!AE19&gt;0,'1.2 Alternativ B'!AE19,"")</f>
        <v/>
      </c>
      <c r="AD181" s="1" t="str">
        <f>IF('1.2 Alternativ B'!AF19&gt;0,'1.2 Alternativ B'!AF19,"")</f>
        <v/>
      </c>
      <c r="AE181" s="1" t="str">
        <f>IF('1.2 Alternativ B'!AG19&gt;0,'1.2 Alternativ B'!AG19,"")</f>
        <v/>
      </c>
      <c r="AF181" s="1" t="str">
        <f>IF('1.2 Alternativ B'!AH19&gt;0,'1.2 Alternativ B'!AH19,"")</f>
        <v/>
      </c>
    </row>
    <row r="182" spans="2:32" x14ac:dyDescent="0.2">
      <c r="B182" s="1" t="str">
        <f ca="1">IF(OFFSET('1.2 Alternativ B'!$E$19,0,ROW()-ROW($B$182))&gt;0,OFFSET('1.2 Alternativ B'!$E$19,0,ROW()-ROW($B$182)),"")</f>
        <v/>
      </c>
      <c r="C182" s="1">
        <f ca="1">IFERROR('2.2 Skjult ventetid person B'!C12/60*IF('1.2 Alternativ B'!D236&lt;70,$C$4,IF('1.2 Alternativ B'!D236&gt;=200,$C$6,$C$5)),0)</f>
        <v>0</v>
      </c>
      <c r="D182" s="1">
        <f ca="1">IFERROR('2.2 Skjult ventetid person B'!D12/60*IF('1.2 Alternativ B'!E236&lt;70,$C$4,IF('1.2 Alternativ B'!E236&gt;=200,$C$6,$C$5)),0)</f>
        <v>0</v>
      </c>
      <c r="E182" s="1">
        <f ca="1">IFERROR('2.2 Skjult ventetid person B'!E12/60*IF('1.2 Alternativ B'!F236&lt;70,$C$4,IF('1.2 Alternativ B'!F236&gt;=200,$C$6,$C$5)),0)</f>
        <v>0</v>
      </c>
      <c r="F182" s="1">
        <f ca="1">IFERROR('2.2 Skjult ventetid person B'!F12/60*IF('1.2 Alternativ B'!G236&lt;70,$C$4,IF('1.2 Alternativ B'!G236&gt;=200,$C$6,$C$5)),0)</f>
        <v>0</v>
      </c>
      <c r="G182" s="1">
        <f ca="1">IFERROR('2.2 Skjult ventetid person B'!G12/60*IF('1.2 Alternativ B'!H236&lt;70,$C$4,IF('1.2 Alternativ B'!H236&gt;=200,$C$6,$C$5)),0)</f>
        <v>0</v>
      </c>
      <c r="H182" s="1">
        <f ca="1">IFERROR('2.2 Skjult ventetid person B'!H12/60*IF('1.2 Alternativ B'!I236&lt;70,$C$4,IF('1.2 Alternativ B'!I236&gt;=200,$C$6,$C$5)),0)</f>
        <v>0</v>
      </c>
      <c r="I182" s="1">
        <f ca="1">IFERROR('2.2 Skjult ventetid person B'!I12/60*IF('1.2 Alternativ B'!J236&lt;70,$C$4,IF('1.2 Alternativ B'!J236&gt;=200,$C$6,$C$5)),0)</f>
        <v>0</v>
      </c>
      <c r="J182" s="1">
        <f ca="1">IFERROR('2.2 Skjult ventetid person B'!J12/60*IF('1.2 Alternativ B'!K236&lt;70,$C$4,IF('1.2 Alternativ B'!K236&gt;=200,$C$6,$C$5)),0)</f>
        <v>0</v>
      </c>
      <c r="K182" s="1">
        <f ca="1">IFERROR('2.2 Skjult ventetid person B'!K12/60*IF('1.2 Alternativ B'!L236&lt;70,$C$4,IF('1.2 Alternativ B'!L236&gt;=200,$C$6,$C$5)),0)</f>
        <v>0</v>
      </c>
      <c r="L182" s="1">
        <f ca="1">IFERROR('2.2 Skjult ventetid person B'!L12/60*IF('1.2 Alternativ B'!M236&lt;70,$C$4,IF('1.2 Alternativ B'!M236&gt;=200,$C$6,$C$5)),0)</f>
        <v>0</v>
      </c>
      <c r="M182" s="1">
        <f ca="1">IFERROR('2.2 Skjult ventetid person B'!M12/60*IF('1.2 Alternativ B'!N236&lt;70,$C$4,IF('1.2 Alternativ B'!N236&gt;=200,$C$6,$C$5)),0)</f>
        <v>0</v>
      </c>
      <c r="N182" s="1">
        <f ca="1">IFERROR('2.2 Skjult ventetid person B'!N12/60*IF('1.2 Alternativ B'!O236&lt;70,$C$4,IF('1.2 Alternativ B'!O236&gt;=200,$C$6,$C$5)),0)</f>
        <v>0</v>
      </c>
      <c r="O182" s="1">
        <f ca="1">IFERROR('2.2 Skjult ventetid person B'!O12/60*IF('1.2 Alternativ B'!P236&lt;70,$C$4,IF('1.2 Alternativ B'!P236&gt;=200,$C$6,$C$5)),0)</f>
        <v>0</v>
      </c>
      <c r="P182" s="1">
        <f ca="1">IFERROR('2.2 Skjult ventetid person B'!P12/60*IF('1.2 Alternativ B'!Q236&lt;70,$C$4,IF('1.2 Alternativ B'!Q236&gt;=200,$C$6,$C$5)),0)</f>
        <v>0</v>
      </c>
      <c r="Q182" s="1">
        <f ca="1">IFERROR('2.2 Skjult ventetid person B'!Q12/60*IF('1.2 Alternativ B'!R236&lt;70,$C$4,IF('1.2 Alternativ B'!R236&gt;=200,$C$6,$C$5)),0)</f>
        <v>0</v>
      </c>
      <c r="R182" s="1">
        <f ca="1">IFERROR('2.2 Skjult ventetid person B'!R12/60*IF('1.2 Alternativ B'!S236&lt;70,$C$4,IF('1.2 Alternativ B'!S236&gt;=200,$C$6,$C$5)),0)</f>
        <v>0</v>
      </c>
      <c r="S182" s="1">
        <f ca="1">IFERROR('2.2 Skjult ventetid person B'!S12/60*IF('1.2 Alternativ B'!T236&lt;70,$C$4,IF('1.2 Alternativ B'!T236&gt;=200,$C$6,$C$5)),0)</f>
        <v>0</v>
      </c>
      <c r="T182" s="1">
        <f ca="1">IFERROR('2.2 Skjult ventetid person B'!T12/60*IF('1.2 Alternativ B'!U236&lt;70,$C$4,IF('1.2 Alternativ B'!U236&gt;=200,$C$6,$C$5)),0)</f>
        <v>0</v>
      </c>
      <c r="U182" s="1">
        <f ca="1">IFERROR('2.2 Skjult ventetid person B'!U12/60*IF('1.2 Alternativ B'!V236&lt;70,$C$4,IF('1.2 Alternativ B'!V236&gt;=200,$C$6,$C$5)),0)</f>
        <v>0</v>
      </c>
      <c r="V182" s="1">
        <f ca="1">IFERROR('2.2 Skjult ventetid person B'!V12/60*IF('1.2 Alternativ B'!W236&lt;70,$C$4,IF('1.2 Alternativ B'!W236&gt;=200,$C$6,$C$5)),0)</f>
        <v>0</v>
      </c>
      <c r="W182" s="1">
        <f ca="1">IFERROR('2.2 Skjult ventetid person B'!W12/60*IF('1.2 Alternativ B'!X236&lt;70,$C$4,IF('1.2 Alternativ B'!X236&gt;=200,$C$6,$C$5)),0)</f>
        <v>0</v>
      </c>
      <c r="X182" s="1">
        <f ca="1">IFERROR('2.2 Skjult ventetid person B'!X12/60*IF('1.2 Alternativ B'!Y236&lt;70,$C$4,IF('1.2 Alternativ B'!Y236&gt;=200,$C$6,$C$5)),0)</f>
        <v>0</v>
      </c>
      <c r="Y182" s="1">
        <f ca="1">IFERROR('2.2 Skjult ventetid person B'!Y12/60*IF('1.2 Alternativ B'!Z236&lt;70,$C$4,IF('1.2 Alternativ B'!Z236&gt;=200,$C$6,$C$5)),0)</f>
        <v>0</v>
      </c>
      <c r="Z182" s="1">
        <f ca="1">IFERROR('2.2 Skjult ventetid person B'!Z12/60*IF('1.2 Alternativ B'!AA236&lt;70,$C$4,IF('1.2 Alternativ B'!AA236&gt;=200,$C$6,$C$5)),0)</f>
        <v>0</v>
      </c>
      <c r="AA182" s="1">
        <f ca="1">IFERROR('2.2 Skjult ventetid person B'!AA12/60*IF('1.2 Alternativ B'!AB236&lt;70,$C$4,IF('1.2 Alternativ B'!AB236&gt;=200,$C$6,$C$5)),0)</f>
        <v>0</v>
      </c>
      <c r="AB182" s="1">
        <f ca="1">IFERROR('2.2 Skjult ventetid person B'!AB12/60*IF('1.2 Alternativ B'!AC236&lt;70,$C$4,IF('1.2 Alternativ B'!AC236&gt;=200,$C$6,$C$5)),0)</f>
        <v>0</v>
      </c>
      <c r="AC182" s="1">
        <f ca="1">IFERROR('2.2 Skjult ventetid person B'!AC12/60*IF('1.2 Alternativ B'!AD236&lt;70,$C$4,IF('1.2 Alternativ B'!AD236&gt;=200,$C$6,$C$5)),0)</f>
        <v>0</v>
      </c>
      <c r="AD182" s="1">
        <f ca="1">IFERROR('2.2 Skjult ventetid person B'!AD12/60*IF('1.2 Alternativ B'!AE236&lt;70,$C$4,IF('1.2 Alternativ B'!AE236&gt;=200,$C$6,$C$5)),0)</f>
        <v>0</v>
      </c>
      <c r="AE182" s="1">
        <f ca="1">IFERROR('2.2 Skjult ventetid person B'!AE12/60*IF('1.2 Alternativ B'!AF236&lt;70,$C$4,IF('1.2 Alternativ B'!AF236&gt;=200,$C$6,$C$5)),0)</f>
        <v>0</v>
      </c>
      <c r="AF182" s="1">
        <f ca="1">IFERROR('2.2 Skjult ventetid person B'!AF12/60*IF('1.2 Alternativ B'!AG236&lt;70,$C$4,IF('1.2 Alternativ B'!AG236&gt;=200,$C$6,$C$5)),0)</f>
        <v>0</v>
      </c>
    </row>
    <row r="183" spans="2:32" x14ac:dyDescent="0.2">
      <c r="B183" s="1" t="str">
        <f ca="1">IF(OFFSET('1.2 Alternativ B'!$E$19,0,ROW()-ROW($B$182))&gt;0,OFFSET('1.2 Alternativ B'!$E$19,0,ROW()-ROW($B$182)),"")</f>
        <v/>
      </c>
      <c r="C183" s="1">
        <f ca="1">IFERROR('2.2 Skjult ventetid person B'!C13/60*IF('1.2 Alternativ B'!D237&lt;70,$C$4,IF('1.2 Alternativ B'!D237&gt;=200,$C$6,$C$5)),0)</f>
        <v>0</v>
      </c>
      <c r="D183" s="1">
        <f ca="1">IFERROR('2.2 Skjult ventetid person B'!D13/60*IF('1.2 Alternativ B'!E237&lt;70,$C$4,IF('1.2 Alternativ B'!E237&gt;=200,$C$6,$C$5)),0)</f>
        <v>0</v>
      </c>
      <c r="E183" s="1">
        <f ca="1">IFERROR('2.2 Skjult ventetid person B'!E13/60*IF('1.2 Alternativ B'!F237&lt;70,$C$4,IF('1.2 Alternativ B'!F237&gt;=200,$C$6,$C$5)),0)</f>
        <v>0</v>
      </c>
      <c r="F183" s="1">
        <f ca="1">IFERROR('2.2 Skjult ventetid person B'!F13/60*IF('1.2 Alternativ B'!G237&lt;70,$C$4,IF('1.2 Alternativ B'!G237&gt;=200,$C$6,$C$5)),0)</f>
        <v>0</v>
      </c>
      <c r="G183" s="1">
        <f ca="1">IFERROR('2.2 Skjult ventetid person B'!G13/60*IF('1.2 Alternativ B'!H237&lt;70,$C$4,IF('1.2 Alternativ B'!H237&gt;=200,$C$6,$C$5)),0)</f>
        <v>0</v>
      </c>
      <c r="H183" s="1">
        <f ca="1">IFERROR('2.2 Skjult ventetid person B'!H13/60*IF('1.2 Alternativ B'!I237&lt;70,$C$4,IF('1.2 Alternativ B'!I237&gt;=200,$C$6,$C$5)),0)</f>
        <v>0</v>
      </c>
      <c r="I183" s="1">
        <f ca="1">IFERROR('2.2 Skjult ventetid person B'!I13/60*IF('1.2 Alternativ B'!J237&lt;70,$C$4,IF('1.2 Alternativ B'!J237&gt;=200,$C$6,$C$5)),0)</f>
        <v>0</v>
      </c>
      <c r="J183" s="1">
        <f ca="1">IFERROR('2.2 Skjult ventetid person B'!J13/60*IF('1.2 Alternativ B'!K237&lt;70,$C$4,IF('1.2 Alternativ B'!K237&gt;=200,$C$6,$C$5)),0)</f>
        <v>0</v>
      </c>
      <c r="K183" s="1">
        <f ca="1">IFERROR('2.2 Skjult ventetid person B'!K13/60*IF('1.2 Alternativ B'!L237&lt;70,$C$4,IF('1.2 Alternativ B'!L237&gt;=200,$C$6,$C$5)),0)</f>
        <v>0</v>
      </c>
      <c r="L183" s="1">
        <f ca="1">IFERROR('2.2 Skjult ventetid person B'!L13/60*IF('1.2 Alternativ B'!M237&lt;70,$C$4,IF('1.2 Alternativ B'!M237&gt;=200,$C$6,$C$5)),0)</f>
        <v>0</v>
      </c>
      <c r="M183" s="1">
        <f ca="1">IFERROR('2.2 Skjult ventetid person B'!M13/60*IF('1.2 Alternativ B'!N237&lt;70,$C$4,IF('1.2 Alternativ B'!N237&gt;=200,$C$6,$C$5)),0)</f>
        <v>0</v>
      </c>
      <c r="N183" s="1">
        <f ca="1">IFERROR('2.2 Skjult ventetid person B'!N13/60*IF('1.2 Alternativ B'!O237&lt;70,$C$4,IF('1.2 Alternativ B'!O237&gt;=200,$C$6,$C$5)),0)</f>
        <v>0</v>
      </c>
      <c r="O183" s="1">
        <f ca="1">IFERROR('2.2 Skjult ventetid person B'!O13/60*IF('1.2 Alternativ B'!P237&lt;70,$C$4,IF('1.2 Alternativ B'!P237&gt;=200,$C$6,$C$5)),0)</f>
        <v>0</v>
      </c>
      <c r="P183" s="1">
        <f ca="1">IFERROR('2.2 Skjult ventetid person B'!P13/60*IF('1.2 Alternativ B'!Q237&lt;70,$C$4,IF('1.2 Alternativ B'!Q237&gt;=200,$C$6,$C$5)),0)</f>
        <v>0</v>
      </c>
      <c r="Q183" s="1">
        <f ca="1">IFERROR('2.2 Skjult ventetid person B'!Q13/60*IF('1.2 Alternativ B'!R237&lt;70,$C$4,IF('1.2 Alternativ B'!R237&gt;=200,$C$6,$C$5)),0)</f>
        <v>0</v>
      </c>
      <c r="R183" s="1">
        <f ca="1">IFERROR('2.2 Skjult ventetid person B'!R13/60*IF('1.2 Alternativ B'!S237&lt;70,$C$4,IF('1.2 Alternativ B'!S237&gt;=200,$C$6,$C$5)),0)</f>
        <v>0</v>
      </c>
      <c r="S183" s="1">
        <f ca="1">IFERROR('2.2 Skjult ventetid person B'!S13/60*IF('1.2 Alternativ B'!T237&lt;70,$C$4,IF('1.2 Alternativ B'!T237&gt;=200,$C$6,$C$5)),0)</f>
        <v>0</v>
      </c>
      <c r="T183" s="1">
        <f ca="1">IFERROR('2.2 Skjult ventetid person B'!T13/60*IF('1.2 Alternativ B'!U237&lt;70,$C$4,IF('1.2 Alternativ B'!U237&gt;=200,$C$6,$C$5)),0)</f>
        <v>0</v>
      </c>
      <c r="U183" s="1">
        <f ca="1">IFERROR('2.2 Skjult ventetid person B'!U13/60*IF('1.2 Alternativ B'!V237&lt;70,$C$4,IF('1.2 Alternativ B'!V237&gt;=200,$C$6,$C$5)),0)</f>
        <v>0</v>
      </c>
      <c r="V183" s="1">
        <f ca="1">IFERROR('2.2 Skjult ventetid person B'!V13/60*IF('1.2 Alternativ B'!W237&lt;70,$C$4,IF('1.2 Alternativ B'!W237&gt;=200,$C$6,$C$5)),0)</f>
        <v>0</v>
      </c>
      <c r="W183" s="1">
        <f ca="1">IFERROR('2.2 Skjult ventetid person B'!W13/60*IF('1.2 Alternativ B'!X237&lt;70,$C$4,IF('1.2 Alternativ B'!X237&gt;=200,$C$6,$C$5)),0)</f>
        <v>0</v>
      </c>
      <c r="X183" s="1">
        <f ca="1">IFERROR('2.2 Skjult ventetid person B'!X13/60*IF('1.2 Alternativ B'!Y237&lt;70,$C$4,IF('1.2 Alternativ B'!Y237&gt;=200,$C$6,$C$5)),0)</f>
        <v>0</v>
      </c>
      <c r="Y183" s="1">
        <f ca="1">IFERROR('2.2 Skjult ventetid person B'!Y13/60*IF('1.2 Alternativ B'!Z237&lt;70,$C$4,IF('1.2 Alternativ B'!Z237&gt;=200,$C$6,$C$5)),0)</f>
        <v>0</v>
      </c>
      <c r="Z183" s="1">
        <f ca="1">IFERROR('2.2 Skjult ventetid person B'!Z13/60*IF('1.2 Alternativ B'!AA237&lt;70,$C$4,IF('1.2 Alternativ B'!AA237&gt;=200,$C$6,$C$5)),0)</f>
        <v>0</v>
      </c>
      <c r="AA183" s="1">
        <f ca="1">IFERROR('2.2 Skjult ventetid person B'!AA13/60*IF('1.2 Alternativ B'!AB237&lt;70,$C$4,IF('1.2 Alternativ B'!AB237&gt;=200,$C$6,$C$5)),0)</f>
        <v>0</v>
      </c>
      <c r="AB183" s="1">
        <f ca="1">IFERROR('2.2 Skjult ventetid person B'!AB13/60*IF('1.2 Alternativ B'!AC237&lt;70,$C$4,IF('1.2 Alternativ B'!AC237&gt;=200,$C$6,$C$5)),0)</f>
        <v>0</v>
      </c>
      <c r="AC183" s="1">
        <f ca="1">IFERROR('2.2 Skjult ventetid person B'!AC13/60*IF('1.2 Alternativ B'!AD237&lt;70,$C$4,IF('1.2 Alternativ B'!AD237&gt;=200,$C$6,$C$5)),0)</f>
        <v>0</v>
      </c>
      <c r="AD183" s="1">
        <f ca="1">IFERROR('2.2 Skjult ventetid person B'!AD13/60*IF('1.2 Alternativ B'!AE237&lt;70,$C$4,IF('1.2 Alternativ B'!AE237&gt;=200,$C$6,$C$5)),0)</f>
        <v>0</v>
      </c>
      <c r="AE183" s="1">
        <f ca="1">IFERROR('2.2 Skjult ventetid person B'!AE13/60*IF('1.2 Alternativ B'!AF237&lt;70,$C$4,IF('1.2 Alternativ B'!AF237&gt;=200,$C$6,$C$5)),0)</f>
        <v>0</v>
      </c>
      <c r="AF183" s="1">
        <f ca="1">IFERROR('2.2 Skjult ventetid person B'!AF13/60*IF('1.2 Alternativ B'!AG237&lt;70,$C$4,IF('1.2 Alternativ B'!AG237&gt;=200,$C$6,$C$5)),0)</f>
        <v>0</v>
      </c>
    </row>
    <row r="184" spans="2:32" x14ac:dyDescent="0.2">
      <c r="B184" s="1" t="str">
        <f ca="1">IF(OFFSET('1.2 Alternativ B'!$E$19,0,ROW()-ROW($B$182))&gt;0,OFFSET('1.2 Alternativ B'!$E$19,0,ROW()-ROW($B$182)),"")</f>
        <v/>
      </c>
      <c r="C184" s="1">
        <f ca="1">IFERROR('2.2 Skjult ventetid person B'!C14/60*IF('1.2 Alternativ B'!D238&lt;70,$C$4,IF('1.2 Alternativ B'!D238&gt;=200,$C$6,$C$5)),0)</f>
        <v>0</v>
      </c>
      <c r="D184" s="1">
        <f ca="1">IFERROR('2.2 Skjult ventetid person B'!D14/60*IF('1.2 Alternativ B'!E238&lt;70,$C$4,IF('1.2 Alternativ B'!E238&gt;=200,$C$6,$C$5)),0)</f>
        <v>0</v>
      </c>
      <c r="E184" s="1">
        <f ca="1">IFERROR('2.2 Skjult ventetid person B'!E14/60*IF('1.2 Alternativ B'!F238&lt;70,$C$4,IF('1.2 Alternativ B'!F238&gt;=200,$C$6,$C$5)),0)</f>
        <v>0</v>
      </c>
      <c r="F184" s="1">
        <f ca="1">IFERROR('2.2 Skjult ventetid person B'!F14/60*IF('1.2 Alternativ B'!G238&lt;70,$C$4,IF('1.2 Alternativ B'!G238&gt;=200,$C$6,$C$5)),0)</f>
        <v>0</v>
      </c>
      <c r="G184" s="1">
        <f ca="1">IFERROR('2.2 Skjult ventetid person B'!G14/60*IF('1.2 Alternativ B'!H238&lt;70,$C$4,IF('1.2 Alternativ B'!H238&gt;=200,$C$6,$C$5)),0)</f>
        <v>0</v>
      </c>
      <c r="H184" s="1">
        <f ca="1">IFERROR('2.2 Skjult ventetid person B'!H14/60*IF('1.2 Alternativ B'!I238&lt;70,$C$4,IF('1.2 Alternativ B'!I238&gt;=200,$C$6,$C$5)),0)</f>
        <v>0</v>
      </c>
      <c r="I184" s="1">
        <f ca="1">IFERROR('2.2 Skjult ventetid person B'!I14/60*IF('1.2 Alternativ B'!J238&lt;70,$C$4,IF('1.2 Alternativ B'!J238&gt;=200,$C$6,$C$5)),0)</f>
        <v>0</v>
      </c>
      <c r="J184" s="1">
        <f ca="1">IFERROR('2.2 Skjult ventetid person B'!J14/60*IF('1.2 Alternativ B'!K238&lt;70,$C$4,IF('1.2 Alternativ B'!K238&gt;=200,$C$6,$C$5)),0)</f>
        <v>0</v>
      </c>
      <c r="K184" s="1">
        <f ca="1">IFERROR('2.2 Skjult ventetid person B'!K14/60*IF('1.2 Alternativ B'!L238&lt;70,$C$4,IF('1.2 Alternativ B'!L238&gt;=200,$C$6,$C$5)),0)</f>
        <v>0</v>
      </c>
      <c r="L184" s="1">
        <f ca="1">IFERROR('2.2 Skjult ventetid person B'!L14/60*IF('1.2 Alternativ B'!M238&lt;70,$C$4,IF('1.2 Alternativ B'!M238&gt;=200,$C$6,$C$5)),0)</f>
        <v>0</v>
      </c>
      <c r="M184" s="1">
        <f ca="1">IFERROR('2.2 Skjult ventetid person B'!M14/60*IF('1.2 Alternativ B'!N238&lt;70,$C$4,IF('1.2 Alternativ B'!N238&gt;=200,$C$6,$C$5)),0)</f>
        <v>0</v>
      </c>
      <c r="N184" s="1">
        <f ca="1">IFERROR('2.2 Skjult ventetid person B'!N14/60*IF('1.2 Alternativ B'!O238&lt;70,$C$4,IF('1.2 Alternativ B'!O238&gt;=200,$C$6,$C$5)),0)</f>
        <v>0</v>
      </c>
      <c r="O184" s="1">
        <f ca="1">IFERROR('2.2 Skjult ventetid person B'!O14/60*IF('1.2 Alternativ B'!P238&lt;70,$C$4,IF('1.2 Alternativ B'!P238&gt;=200,$C$6,$C$5)),0)</f>
        <v>0</v>
      </c>
      <c r="P184" s="1">
        <f ca="1">IFERROR('2.2 Skjult ventetid person B'!P14/60*IF('1.2 Alternativ B'!Q238&lt;70,$C$4,IF('1.2 Alternativ B'!Q238&gt;=200,$C$6,$C$5)),0)</f>
        <v>0</v>
      </c>
      <c r="Q184" s="1">
        <f ca="1">IFERROR('2.2 Skjult ventetid person B'!Q14/60*IF('1.2 Alternativ B'!R238&lt;70,$C$4,IF('1.2 Alternativ B'!R238&gt;=200,$C$6,$C$5)),0)</f>
        <v>0</v>
      </c>
      <c r="R184" s="1">
        <f ca="1">IFERROR('2.2 Skjult ventetid person B'!R14/60*IF('1.2 Alternativ B'!S238&lt;70,$C$4,IF('1.2 Alternativ B'!S238&gt;=200,$C$6,$C$5)),0)</f>
        <v>0</v>
      </c>
      <c r="S184" s="1">
        <f ca="1">IFERROR('2.2 Skjult ventetid person B'!S14/60*IF('1.2 Alternativ B'!T238&lt;70,$C$4,IF('1.2 Alternativ B'!T238&gt;=200,$C$6,$C$5)),0)</f>
        <v>0</v>
      </c>
      <c r="T184" s="1">
        <f ca="1">IFERROR('2.2 Skjult ventetid person B'!T14/60*IF('1.2 Alternativ B'!U238&lt;70,$C$4,IF('1.2 Alternativ B'!U238&gt;=200,$C$6,$C$5)),0)</f>
        <v>0</v>
      </c>
      <c r="U184" s="1">
        <f ca="1">IFERROR('2.2 Skjult ventetid person B'!U14/60*IF('1.2 Alternativ B'!V238&lt;70,$C$4,IF('1.2 Alternativ B'!V238&gt;=200,$C$6,$C$5)),0)</f>
        <v>0</v>
      </c>
      <c r="V184" s="1">
        <f ca="1">IFERROR('2.2 Skjult ventetid person B'!V14/60*IF('1.2 Alternativ B'!W238&lt;70,$C$4,IF('1.2 Alternativ B'!W238&gt;=200,$C$6,$C$5)),0)</f>
        <v>0</v>
      </c>
      <c r="W184" s="1">
        <f ca="1">IFERROR('2.2 Skjult ventetid person B'!W14/60*IF('1.2 Alternativ B'!X238&lt;70,$C$4,IF('1.2 Alternativ B'!X238&gt;=200,$C$6,$C$5)),0)</f>
        <v>0</v>
      </c>
      <c r="X184" s="1">
        <f ca="1">IFERROR('2.2 Skjult ventetid person B'!X14/60*IF('1.2 Alternativ B'!Y238&lt;70,$C$4,IF('1.2 Alternativ B'!Y238&gt;=200,$C$6,$C$5)),0)</f>
        <v>0</v>
      </c>
      <c r="Y184" s="1">
        <f ca="1">IFERROR('2.2 Skjult ventetid person B'!Y14/60*IF('1.2 Alternativ B'!Z238&lt;70,$C$4,IF('1.2 Alternativ B'!Z238&gt;=200,$C$6,$C$5)),0)</f>
        <v>0</v>
      </c>
      <c r="Z184" s="1">
        <f ca="1">IFERROR('2.2 Skjult ventetid person B'!Z14/60*IF('1.2 Alternativ B'!AA238&lt;70,$C$4,IF('1.2 Alternativ B'!AA238&gt;=200,$C$6,$C$5)),0)</f>
        <v>0</v>
      </c>
      <c r="AA184" s="1">
        <f ca="1">IFERROR('2.2 Skjult ventetid person B'!AA14/60*IF('1.2 Alternativ B'!AB238&lt;70,$C$4,IF('1.2 Alternativ B'!AB238&gt;=200,$C$6,$C$5)),0)</f>
        <v>0</v>
      </c>
      <c r="AB184" s="1">
        <f ca="1">IFERROR('2.2 Skjult ventetid person B'!AB14/60*IF('1.2 Alternativ B'!AC238&lt;70,$C$4,IF('1.2 Alternativ B'!AC238&gt;=200,$C$6,$C$5)),0)</f>
        <v>0</v>
      </c>
      <c r="AC184" s="1">
        <f ca="1">IFERROR('2.2 Skjult ventetid person B'!AC14/60*IF('1.2 Alternativ B'!AD238&lt;70,$C$4,IF('1.2 Alternativ B'!AD238&gt;=200,$C$6,$C$5)),0)</f>
        <v>0</v>
      </c>
      <c r="AD184" s="1">
        <f ca="1">IFERROR('2.2 Skjult ventetid person B'!AD14/60*IF('1.2 Alternativ B'!AE238&lt;70,$C$4,IF('1.2 Alternativ B'!AE238&gt;=200,$C$6,$C$5)),0)</f>
        <v>0</v>
      </c>
      <c r="AE184" s="1">
        <f ca="1">IFERROR('2.2 Skjult ventetid person B'!AE14/60*IF('1.2 Alternativ B'!AF238&lt;70,$C$4,IF('1.2 Alternativ B'!AF238&gt;=200,$C$6,$C$5)),0)</f>
        <v>0</v>
      </c>
      <c r="AF184" s="1">
        <f ca="1">IFERROR('2.2 Skjult ventetid person B'!AF14/60*IF('1.2 Alternativ B'!AG238&lt;70,$C$4,IF('1.2 Alternativ B'!AG238&gt;=200,$C$6,$C$5)),0)</f>
        <v>0</v>
      </c>
    </row>
    <row r="185" spans="2:32" x14ac:dyDescent="0.2">
      <c r="B185" s="1" t="str">
        <f ca="1">IF(OFFSET('1.2 Alternativ B'!$E$19,0,ROW()-ROW($B$182))&gt;0,OFFSET('1.2 Alternativ B'!$E$19,0,ROW()-ROW($B$182)),"")</f>
        <v/>
      </c>
      <c r="C185" s="1">
        <f ca="1">IFERROR('2.2 Skjult ventetid person B'!C15/60*IF('1.2 Alternativ B'!D239&lt;70,$C$4,IF('1.2 Alternativ B'!D239&gt;=200,$C$6,$C$5)),0)</f>
        <v>0</v>
      </c>
      <c r="D185" s="1">
        <f ca="1">IFERROR('2.2 Skjult ventetid person B'!D15/60*IF('1.2 Alternativ B'!E239&lt;70,$C$4,IF('1.2 Alternativ B'!E239&gt;=200,$C$6,$C$5)),0)</f>
        <v>0</v>
      </c>
      <c r="E185" s="1">
        <f ca="1">IFERROR('2.2 Skjult ventetid person B'!E15/60*IF('1.2 Alternativ B'!F239&lt;70,$C$4,IF('1.2 Alternativ B'!F239&gt;=200,$C$6,$C$5)),0)</f>
        <v>0</v>
      </c>
      <c r="F185" s="1">
        <f ca="1">IFERROR('2.2 Skjult ventetid person B'!F15/60*IF('1.2 Alternativ B'!G239&lt;70,$C$4,IF('1.2 Alternativ B'!G239&gt;=200,$C$6,$C$5)),0)</f>
        <v>0</v>
      </c>
      <c r="G185" s="1">
        <f ca="1">IFERROR('2.2 Skjult ventetid person B'!G15/60*IF('1.2 Alternativ B'!H239&lt;70,$C$4,IF('1.2 Alternativ B'!H239&gt;=200,$C$6,$C$5)),0)</f>
        <v>0</v>
      </c>
      <c r="H185" s="1">
        <f ca="1">IFERROR('2.2 Skjult ventetid person B'!H15/60*IF('1.2 Alternativ B'!I239&lt;70,$C$4,IF('1.2 Alternativ B'!I239&gt;=200,$C$6,$C$5)),0)</f>
        <v>0</v>
      </c>
      <c r="I185" s="1">
        <f ca="1">IFERROR('2.2 Skjult ventetid person B'!I15/60*IF('1.2 Alternativ B'!J239&lt;70,$C$4,IF('1.2 Alternativ B'!J239&gt;=200,$C$6,$C$5)),0)</f>
        <v>0</v>
      </c>
      <c r="J185" s="1">
        <f ca="1">IFERROR('2.2 Skjult ventetid person B'!J15/60*IF('1.2 Alternativ B'!K239&lt;70,$C$4,IF('1.2 Alternativ B'!K239&gt;=200,$C$6,$C$5)),0)</f>
        <v>0</v>
      </c>
      <c r="K185" s="1">
        <f ca="1">IFERROR('2.2 Skjult ventetid person B'!K15/60*IF('1.2 Alternativ B'!L239&lt;70,$C$4,IF('1.2 Alternativ B'!L239&gt;=200,$C$6,$C$5)),0)</f>
        <v>0</v>
      </c>
      <c r="L185" s="1">
        <f ca="1">IFERROR('2.2 Skjult ventetid person B'!L15/60*IF('1.2 Alternativ B'!M239&lt;70,$C$4,IF('1.2 Alternativ B'!M239&gt;=200,$C$6,$C$5)),0)</f>
        <v>0</v>
      </c>
      <c r="M185" s="1">
        <f ca="1">IFERROR('2.2 Skjult ventetid person B'!M15/60*IF('1.2 Alternativ B'!N239&lt;70,$C$4,IF('1.2 Alternativ B'!N239&gt;=200,$C$6,$C$5)),0)</f>
        <v>0</v>
      </c>
      <c r="N185" s="1">
        <f ca="1">IFERROR('2.2 Skjult ventetid person B'!N15/60*IF('1.2 Alternativ B'!O239&lt;70,$C$4,IF('1.2 Alternativ B'!O239&gt;=200,$C$6,$C$5)),0)</f>
        <v>0</v>
      </c>
      <c r="O185" s="1">
        <f ca="1">IFERROR('2.2 Skjult ventetid person B'!O15/60*IF('1.2 Alternativ B'!P239&lt;70,$C$4,IF('1.2 Alternativ B'!P239&gt;=200,$C$6,$C$5)),0)</f>
        <v>0</v>
      </c>
      <c r="P185" s="1">
        <f ca="1">IFERROR('2.2 Skjult ventetid person B'!P15/60*IF('1.2 Alternativ B'!Q239&lt;70,$C$4,IF('1.2 Alternativ B'!Q239&gt;=200,$C$6,$C$5)),0)</f>
        <v>0</v>
      </c>
      <c r="Q185" s="1">
        <f ca="1">IFERROR('2.2 Skjult ventetid person B'!Q15/60*IF('1.2 Alternativ B'!R239&lt;70,$C$4,IF('1.2 Alternativ B'!R239&gt;=200,$C$6,$C$5)),0)</f>
        <v>0</v>
      </c>
      <c r="R185" s="1">
        <f ca="1">IFERROR('2.2 Skjult ventetid person B'!R15/60*IF('1.2 Alternativ B'!S239&lt;70,$C$4,IF('1.2 Alternativ B'!S239&gt;=200,$C$6,$C$5)),0)</f>
        <v>0</v>
      </c>
      <c r="S185" s="1">
        <f ca="1">IFERROR('2.2 Skjult ventetid person B'!S15/60*IF('1.2 Alternativ B'!T239&lt;70,$C$4,IF('1.2 Alternativ B'!T239&gt;=200,$C$6,$C$5)),0)</f>
        <v>0</v>
      </c>
      <c r="T185" s="1">
        <f ca="1">IFERROR('2.2 Skjult ventetid person B'!T15/60*IF('1.2 Alternativ B'!U239&lt;70,$C$4,IF('1.2 Alternativ B'!U239&gt;=200,$C$6,$C$5)),0)</f>
        <v>0</v>
      </c>
      <c r="U185" s="1">
        <f ca="1">IFERROR('2.2 Skjult ventetid person B'!U15/60*IF('1.2 Alternativ B'!V239&lt;70,$C$4,IF('1.2 Alternativ B'!V239&gt;=200,$C$6,$C$5)),0)</f>
        <v>0</v>
      </c>
      <c r="V185" s="1">
        <f ca="1">IFERROR('2.2 Skjult ventetid person B'!V15/60*IF('1.2 Alternativ B'!W239&lt;70,$C$4,IF('1.2 Alternativ B'!W239&gt;=200,$C$6,$C$5)),0)</f>
        <v>0</v>
      </c>
      <c r="W185" s="1">
        <f ca="1">IFERROR('2.2 Skjult ventetid person B'!W15/60*IF('1.2 Alternativ B'!X239&lt;70,$C$4,IF('1.2 Alternativ B'!X239&gt;=200,$C$6,$C$5)),0)</f>
        <v>0</v>
      </c>
      <c r="X185" s="1">
        <f ca="1">IFERROR('2.2 Skjult ventetid person B'!X15/60*IF('1.2 Alternativ B'!Y239&lt;70,$C$4,IF('1.2 Alternativ B'!Y239&gt;=200,$C$6,$C$5)),0)</f>
        <v>0</v>
      </c>
      <c r="Y185" s="1">
        <f ca="1">IFERROR('2.2 Skjult ventetid person B'!Y15/60*IF('1.2 Alternativ B'!Z239&lt;70,$C$4,IF('1.2 Alternativ B'!Z239&gt;=200,$C$6,$C$5)),0)</f>
        <v>0</v>
      </c>
      <c r="Z185" s="1">
        <f ca="1">IFERROR('2.2 Skjult ventetid person B'!Z15/60*IF('1.2 Alternativ B'!AA239&lt;70,$C$4,IF('1.2 Alternativ B'!AA239&gt;=200,$C$6,$C$5)),0)</f>
        <v>0</v>
      </c>
      <c r="AA185" s="1">
        <f ca="1">IFERROR('2.2 Skjult ventetid person B'!AA15/60*IF('1.2 Alternativ B'!AB239&lt;70,$C$4,IF('1.2 Alternativ B'!AB239&gt;=200,$C$6,$C$5)),0)</f>
        <v>0</v>
      </c>
      <c r="AB185" s="1">
        <f ca="1">IFERROR('2.2 Skjult ventetid person B'!AB15/60*IF('1.2 Alternativ B'!AC239&lt;70,$C$4,IF('1.2 Alternativ B'!AC239&gt;=200,$C$6,$C$5)),0)</f>
        <v>0</v>
      </c>
      <c r="AC185" s="1">
        <f ca="1">IFERROR('2.2 Skjult ventetid person B'!AC15/60*IF('1.2 Alternativ B'!AD239&lt;70,$C$4,IF('1.2 Alternativ B'!AD239&gt;=200,$C$6,$C$5)),0)</f>
        <v>0</v>
      </c>
      <c r="AD185" s="1">
        <f ca="1">IFERROR('2.2 Skjult ventetid person B'!AD15/60*IF('1.2 Alternativ B'!AE239&lt;70,$C$4,IF('1.2 Alternativ B'!AE239&gt;=200,$C$6,$C$5)),0)</f>
        <v>0</v>
      </c>
      <c r="AE185" s="1">
        <f ca="1">IFERROR('2.2 Skjult ventetid person B'!AE15/60*IF('1.2 Alternativ B'!AF239&lt;70,$C$4,IF('1.2 Alternativ B'!AF239&gt;=200,$C$6,$C$5)),0)</f>
        <v>0</v>
      </c>
      <c r="AF185" s="1">
        <f ca="1">IFERROR('2.2 Skjult ventetid person B'!AF15/60*IF('1.2 Alternativ B'!AG239&lt;70,$C$4,IF('1.2 Alternativ B'!AG239&gt;=200,$C$6,$C$5)),0)</f>
        <v>0</v>
      </c>
    </row>
    <row r="186" spans="2:32" x14ac:dyDescent="0.2">
      <c r="B186" s="1" t="str">
        <f ca="1">IF(OFFSET('1.2 Alternativ B'!$E$19,0,ROW()-ROW($B$182))&gt;0,OFFSET('1.2 Alternativ B'!$E$19,0,ROW()-ROW($B$182)),"")</f>
        <v/>
      </c>
      <c r="C186" s="1">
        <f ca="1">IFERROR('2.2 Skjult ventetid person B'!C16/60*IF('1.2 Alternativ B'!D240&lt;70,$C$4,IF('1.2 Alternativ B'!D240&gt;=200,$C$6,$C$5)),0)</f>
        <v>0</v>
      </c>
      <c r="D186" s="1">
        <f ca="1">IFERROR('2.2 Skjult ventetid person B'!D16/60*IF('1.2 Alternativ B'!E240&lt;70,$C$4,IF('1.2 Alternativ B'!E240&gt;=200,$C$6,$C$5)),0)</f>
        <v>0</v>
      </c>
      <c r="E186" s="1">
        <f ca="1">IFERROR('2.2 Skjult ventetid person B'!E16/60*IF('1.2 Alternativ B'!F240&lt;70,$C$4,IF('1.2 Alternativ B'!F240&gt;=200,$C$6,$C$5)),0)</f>
        <v>0</v>
      </c>
      <c r="F186" s="1">
        <f ca="1">IFERROR('2.2 Skjult ventetid person B'!F16/60*IF('1.2 Alternativ B'!G240&lt;70,$C$4,IF('1.2 Alternativ B'!G240&gt;=200,$C$6,$C$5)),0)</f>
        <v>0</v>
      </c>
      <c r="G186" s="1">
        <f ca="1">IFERROR('2.2 Skjult ventetid person B'!G16/60*IF('1.2 Alternativ B'!H240&lt;70,$C$4,IF('1.2 Alternativ B'!H240&gt;=200,$C$6,$C$5)),0)</f>
        <v>0</v>
      </c>
      <c r="H186" s="1">
        <f ca="1">IFERROR('2.2 Skjult ventetid person B'!H16/60*IF('1.2 Alternativ B'!I240&lt;70,$C$4,IF('1.2 Alternativ B'!I240&gt;=200,$C$6,$C$5)),0)</f>
        <v>0</v>
      </c>
      <c r="I186" s="1">
        <f ca="1">IFERROR('2.2 Skjult ventetid person B'!I16/60*IF('1.2 Alternativ B'!J240&lt;70,$C$4,IF('1.2 Alternativ B'!J240&gt;=200,$C$6,$C$5)),0)</f>
        <v>0</v>
      </c>
      <c r="J186" s="1">
        <f ca="1">IFERROR('2.2 Skjult ventetid person B'!J16/60*IF('1.2 Alternativ B'!K240&lt;70,$C$4,IF('1.2 Alternativ B'!K240&gt;=200,$C$6,$C$5)),0)</f>
        <v>0</v>
      </c>
      <c r="K186" s="1">
        <f ca="1">IFERROR('2.2 Skjult ventetid person B'!K16/60*IF('1.2 Alternativ B'!L240&lt;70,$C$4,IF('1.2 Alternativ B'!L240&gt;=200,$C$6,$C$5)),0)</f>
        <v>0</v>
      </c>
      <c r="L186" s="1">
        <f ca="1">IFERROR('2.2 Skjult ventetid person B'!L16/60*IF('1.2 Alternativ B'!M240&lt;70,$C$4,IF('1.2 Alternativ B'!M240&gt;=200,$C$6,$C$5)),0)</f>
        <v>0</v>
      </c>
      <c r="M186" s="1">
        <f ca="1">IFERROR('2.2 Skjult ventetid person B'!M16/60*IF('1.2 Alternativ B'!N240&lt;70,$C$4,IF('1.2 Alternativ B'!N240&gt;=200,$C$6,$C$5)),0)</f>
        <v>0</v>
      </c>
      <c r="N186" s="1">
        <f ca="1">IFERROR('2.2 Skjult ventetid person B'!N16/60*IF('1.2 Alternativ B'!O240&lt;70,$C$4,IF('1.2 Alternativ B'!O240&gt;=200,$C$6,$C$5)),0)</f>
        <v>0</v>
      </c>
      <c r="O186" s="1">
        <f ca="1">IFERROR('2.2 Skjult ventetid person B'!O16/60*IF('1.2 Alternativ B'!P240&lt;70,$C$4,IF('1.2 Alternativ B'!P240&gt;=200,$C$6,$C$5)),0)</f>
        <v>0</v>
      </c>
      <c r="P186" s="1">
        <f ca="1">IFERROR('2.2 Skjult ventetid person B'!P16/60*IF('1.2 Alternativ B'!Q240&lt;70,$C$4,IF('1.2 Alternativ B'!Q240&gt;=200,$C$6,$C$5)),0)</f>
        <v>0</v>
      </c>
      <c r="Q186" s="1">
        <f ca="1">IFERROR('2.2 Skjult ventetid person B'!Q16/60*IF('1.2 Alternativ B'!R240&lt;70,$C$4,IF('1.2 Alternativ B'!R240&gt;=200,$C$6,$C$5)),0)</f>
        <v>0</v>
      </c>
      <c r="R186" s="1">
        <f ca="1">IFERROR('2.2 Skjult ventetid person B'!R16/60*IF('1.2 Alternativ B'!S240&lt;70,$C$4,IF('1.2 Alternativ B'!S240&gt;=200,$C$6,$C$5)),0)</f>
        <v>0</v>
      </c>
      <c r="S186" s="1">
        <f ca="1">IFERROR('2.2 Skjult ventetid person B'!S16/60*IF('1.2 Alternativ B'!T240&lt;70,$C$4,IF('1.2 Alternativ B'!T240&gt;=200,$C$6,$C$5)),0)</f>
        <v>0</v>
      </c>
      <c r="T186" s="1">
        <f ca="1">IFERROR('2.2 Skjult ventetid person B'!T16/60*IF('1.2 Alternativ B'!U240&lt;70,$C$4,IF('1.2 Alternativ B'!U240&gt;=200,$C$6,$C$5)),0)</f>
        <v>0</v>
      </c>
      <c r="U186" s="1">
        <f ca="1">IFERROR('2.2 Skjult ventetid person B'!U16/60*IF('1.2 Alternativ B'!V240&lt;70,$C$4,IF('1.2 Alternativ B'!V240&gt;=200,$C$6,$C$5)),0)</f>
        <v>0</v>
      </c>
      <c r="V186" s="1">
        <f ca="1">IFERROR('2.2 Skjult ventetid person B'!V16/60*IF('1.2 Alternativ B'!W240&lt;70,$C$4,IF('1.2 Alternativ B'!W240&gt;=200,$C$6,$C$5)),0)</f>
        <v>0</v>
      </c>
      <c r="W186" s="1">
        <f ca="1">IFERROR('2.2 Skjult ventetid person B'!W16/60*IF('1.2 Alternativ B'!X240&lt;70,$C$4,IF('1.2 Alternativ B'!X240&gt;=200,$C$6,$C$5)),0)</f>
        <v>0</v>
      </c>
      <c r="X186" s="1">
        <f ca="1">IFERROR('2.2 Skjult ventetid person B'!X16/60*IF('1.2 Alternativ B'!Y240&lt;70,$C$4,IF('1.2 Alternativ B'!Y240&gt;=200,$C$6,$C$5)),0)</f>
        <v>0</v>
      </c>
      <c r="Y186" s="1">
        <f ca="1">IFERROR('2.2 Skjult ventetid person B'!Y16/60*IF('1.2 Alternativ B'!Z240&lt;70,$C$4,IF('1.2 Alternativ B'!Z240&gt;=200,$C$6,$C$5)),0)</f>
        <v>0</v>
      </c>
      <c r="Z186" s="1">
        <f ca="1">IFERROR('2.2 Skjult ventetid person B'!Z16/60*IF('1.2 Alternativ B'!AA240&lt;70,$C$4,IF('1.2 Alternativ B'!AA240&gt;=200,$C$6,$C$5)),0)</f>
        <v>0</v>
      </c>
      <c r="AA186" s="1">
        <f ca="1">IFERROR('2.2 Skjult ventetid person B'!AA16/60*IF('1.2 Alternativ B'!AB240&lt;70,$C$4,IF('1.2 Alternativ B'!AB240&gt;=200,$C$6,$C$5)),0)</f>
        <v>0</v>
      </c>
      <c r="AB186" s="1">
        <f ca="1">IFERROR('2.2 Skjult ventetid person B'!AB16/60*IF('1.2 Alternativ B'!AC240&lt;70,$C$4,IF('1.2 Alternativ B'!AC240&gt;=200,$C$6,$C$5)),0)</f>
        <v>0</v>
      </c>
      <c r="AC186" s="1">
        <f ca="1">IFERROR('2.2 Skjult ventetid person B'!AC16/60*IF('1.2 Alternativ B'!AD240&lt;70,$C$4,IF('1.2 Alternativ B'!AD240&gt;=200,$C$6,$C$5)),0)</f>
        <v>0</v>
      </c>
      <c r="AD186" s="1">
        <f ca="1">IFERROR('2.2 Skjult ventetid person B'!AD16/60*IF('1.2 Alternativ B'!AE240&lt;70,$C$4,IF('1.2 Alternativ B'!AE240&gt;=200,$C$6,$C$5)),0)</f>
        <v>0</v>
      </c>
      <c r="AE186" s="1">
        <f ca="1">IFERROR('2.2 Skjult ventetid person B'!AE16/60*IF('1.2 Alternativ B'!AF240&lt;70,$C$4,IF('1.2 Alternativ B'!AF240&gt;=200,$C$6,$C$5)),0)</f>
        <v>0</v>
      </c>
      <c r="AF186" s="1">
        <f ca="1">IFERROR('2.2 Skjult ventetid person B'!AF16/60*IF('1.2 Alternativ B'!AG240&lt;70,$C$4,IF('1.2 Alternativ B'!AG240&gt;=200,$C$6,$C$5)),0)</f>
        <v>0</v>
      </c>
    </row>
    <row r="187" spans="2:32" x14ac:dyDescent="0.2">
      <c r="B187" s="1" t="str">
        <f ca="1">IF(OFFSET('1.2 Alternativ B'!$E$19,0,ROW()-ROW($B$182))&gt;0,OFFSET('1.2 Alternativ B'!$E$19,0,ROW()-ROW($B$182)),"")</f>
        <v/>
      </c>
      <c r="C187" s="1">
        <f ca="1">IFERROR('2.2 Skjult ventetid person B'!C17/60*IF('1.2 Alternativ B'!D241&lt;70,$C$4,IF('1.2 Alternativ B'!D241&gt;=200,$C$6,$C$5)),0)</f>
        <v>0</v>
      </c>
      <c r="D187" s="1">
        <f ca="1">IFERROR('2.2 Skjult ventetid person B'!D17/60*IF('1.2 Alternativ B'!E241&lt;70,$C$4,IF('1.2 Alternativ B'!E241&gt;=200,$C$6,$C$5)),0)</f>
        <v>0</v>
      </c>
      <c r="E187" s="1">
        <f ca="1">IFERROR('2.2 Skjult ventetid person B'!E17/60*IF('1.2 Alternativ B'!F241&lt;70,$C$4,IF('1.2 Alternativ B'!F241&gt;=200,$C$6,$C$5)),0)</f>
        <v>0</v>
      </c>
      <c r="F187" s="1">
        <f ca="1">IFERROR('2.2 Skjult ventetid person B'!F17/60*IF('1.2 Alternativ B'!G241&lt;70,$C$4,IF('1.2 Alternativ B'!G241&gt;=200,$C$6,$C$5)),0)</f>
        <v>0</v>
      </c>
      <c r="G187" s="1">
        <f ca="1">IFERROR('2.2 Skjult ventetid person B'!G17/60*IF('1.2 Alternativ B'!H241&lt;70,$C$4,IF('1.2 Alternativ B'!H241&gt;=200,$C$6,$C$5)),0)</f>
        <v>0</v>
      </c>
      <c r="H187" s="1">
        <f ca="1">IFERROR('2.2 Skjult ventetid person B'!H17/60*IF('1.2 Alternativ B'!I241&lt;70,$C$4,IF('1.2 Alternativ B'!I241&gt;=200,$C$6,$C$5)),0)</f>
        <v>0</v>
      </c>
      <c r="I187" s="1">
        <f ca="1">IFERROR('2.2 Skjult ventetid person B'!I17/60*IF('1.2 Alternativ B'!J241&lt;70,$C$4,IF('1.2 Alternativ B'!J241&gt;=200,$C$6,$C$5)),0)</f>
        <v>0</v>
      </c>
      <c r="J187" s="1">
        <f ca="1">IFERROR('2.2 Skjult ventetid person B'!J17/60*IF('1.2 Alternativ B'!K241&lt;70,$C$4,IF('1.2 Alternativ B'!K241&gt;=200,$C$6,$C$5)),0)</f>
        <v>0</v>
      </c>
      <c r="K187" s="1">
        <f ca="1">IFERROR('2.2 Skjult ventetid person B'!K17/60*IF('1.2 Alternativ B'!L241&lt;70,$C$4,IF('1.2 Alternativ B'!L241&gt;=200,$C$6,$C$5)),0)</f>
        <v>0</v>
      </c>
      <c r="L187" s="1">
        <f ca="1">IFERROR('2.2 Skjult ventetid person B'!L17/60*IF('1.2 Alternativ B'!M241&lt;70,$C$4,IF('1.2 Alternativ B'!M241&gt;=200,$C$6,$C$5)),0)</f>
        <v>0</v>
      </c>
      <c r="M187" s="1">
        <f ca="1">IFERROR('2.2 Skjult ventetid person B'!M17/60*IF('1.2 Alternativ B'!N241&lt;70,$C$4,IF('1.2 Alternativ B'!N241&gt;=200,$C$6,$C$5)),0)</f>
        <v>0</v>
      </c>
      <c r="N187" s="1">
        <f ca="1">IFERROR('2.2 Skjult ventetid person B'!N17/60*IF('1.2 Alternativ B'!O241&lt;70,$C$4,IF('1.2 Alternativ B'!O241&gt;=200,$C$6,$C$5)),0)</f>
        <v>0</v>
      </c>
      <c r="O187" s="1">
        <f ca="1">IFERROR('2.2 Skjult ventetid person B'!O17/60*IF('1.2 Alternativ B'!P241&lt;70,$C$4,IF('1.2 Alternativ B'!P241&gt;=200,$C$6,$C$5)),0)</f>
        <v>0</v>
      </c>
      <c r="P187" s="1">
        <f ca="1">IFERROR('2.2 Skjult ventetid person B'!P17/60*IF('1.2 Alternativ B'!Q241&lt;70,$C$4,IF('1.2 Alternativ B'!Q241&gt;=200,$C$6,$C$5)),0)</f>
        <v>0</v>
      </c>
      <c r="Q187" s="1">
        <f ca="1">IFERROR('2.2 Skjult ventetid person B'!Q17/60*IF('1.2 Alternativ B'!R241&lt;70,$C$4,IF('1.2 Alternativ B'!R241&gt;=200,$C$6,$C$5)),0)</f>
        <v>0</v>
      </c>
      <c r="R187" s="1">
        <f ca="1">IFERROR('2.2 Skjult ventetid person B'!R17/60*IF('1.2 Alternativ B'!S241&lt;70,$C$4,IF('1.2 Alternativ B'!S241&gt;=200,$C$6,$C$5)),0)</f>
        <v>0</v>
      </c>
      <c r="S187" s="1">
        <f ca="1">IFERROR('2.2 Skjult ventetid person B'!S17/60*IF('1.2 Alternativ B'!T241&lt;70,$C$4,IF('1.2 Alternativ B'!T241&gt;=200,$C$6,$C$5)),0)</f>
        <v>0</v>
      </c>
      <c r="T187" s="1">
        <f ca="1">IFERROR('2.2 Skjult ventetid person B'!T17/60*IF('1.2 Alternativ B'!U241&lt;70,$C$4,IF('1.2 Alternativ B'!U241&gt;=200,$C$6,$C$5)),0)</f>
        <v>0</v>
      </c>
      <c r="U187" s="1">
        <f ca="1">IFERROR('2.2 Skjult ventetid person B'!U17/60*IF('1.2 Alternativ B'!V241&lt;70,$C$4,IF('1.2 Alternativ B'!V241&gt;=200,$C$6,$C$5)),0)</f>
        <v>0</v>
      </c>
      <c r="V187" s="1">
        <f ca="1">IFERROR('2.2 Skjult ventetid person B'!V17/60*IF('1.2 Alternativ B'!W241&lt;70,$C$4,IF('1.2 Alternativ B'!W241&gt;=200,$C$6,$C$5)),0)</f>
        <v>0</v>
      </c>
      <c r="W187" s="1">
        <f ca="1">IFERROR('2.2 Skjult ventetid person B'!W17/60*IF('1.2 Alternativ B'!X241&lt;70,$C$4,IF('1.2 Alternativ B'!X241&gt;=200,$C$6,$C$5)),0)</f>
        <v>0</v>
      </c>
      <c r="X187" s="1">
        <f ca="1">IFERROR('2.2 Skjult ventetid person B'!X17/60*IF('1.2 Alternativ B'!Y241&lt;70,$C$4,IF('1.2 Alternativ B'!Y241&gt;=200,$C$6,$C$5)),0)</f>
        <v>0</v>
      </c>
      <c r="Y187" s="1">
        <f ca="1">IFERROR('2.2 Skjult ventetid person B'!Y17/60*IF('1.2 Alternativ B'!Z241&lt;70,$C$4,IF('1.2 Alternativ B'!Z241&gt;=200,$C$6,$C$5)),0)</f>
        <v>0</v>
      </c>
      <c r="Z187" s="1">
        <f ca="1">IFERROR('2.2 Skjult ventetid person B'!Z17/60*IF('1.2 Alternativ B'!AA241&lt;70,$C$4,IF('1.2 Alternativ B'!AA241&gt;=200,$C$6,$C$5)),0)</f>
        <v>0</v>
      </c>
      <c r="AA187" s="1">
        <f ca="1">IFERROR('2.2 Skjult ventetid person B'!AA17/60*IF('1.2 Alternativ B'!AB241&lt;70,$C$4,IF('1.2 Alternativ B'!AB241&gt;=200,$C$6,$C$5)),0)</f>
        <v>0</v>
      </c>
      <c r="AB187" s="1">
        <f ca="1">IFERROR('2.2 Skjult ventetid person B'!AB17/60*IF('1.2 Alternativ B'!AC241&lt;70,$C$4,IF('1.2 Alternativ B'!AC241&gt;=200,$C$6,$C$5)),0)</f>
        <v>0</v>
      </c>
      <c r="AC187" s="1">
        <f ca="1">IFERROR('2.2 Skjult ventetid person B'!AC17/60*IF('1.2 Alternativ B'!AD241&lt;70,$C$4,IF('1.2 Alternativ B'!AD241&gt;=200,$C$6,$C$5)),0)</f>
        <v>0</v>
      </c>
      <c r="AD187" s="1">
        <f ca="1">IFERROR('2.2 Skjult ventetid person B'!AD17/60*IF('1.2 Alternativ B'!AE241&lt;70,$C$4,IF('1.2 Alternativ B'!AE241&gt;=200,$C$6,$C$5)),0)</f>
        <v>0</v>
      </c>
      <c r="AE187" s="1">
        <f ca="1">IFERROR('2.2 Skjult ventetid person B'!AE17/60*IF('1.2 Alternativ B'!AF241&lt;70,$C$4,IF('1.2 Alternativ B'!AF241&gt;=200,$C$6,$C$5)),0)</f>
        <v>0</v>
      </c>
      <c r="AF187" s="1">
        <f ca="1">IFERROR('2.2 Skjult ventetid person B'!AF17/60*IF('1.2 Alternativ B'!AG241&lt;70,$C$4,IF('1.2 Alternativ B'!AG241&gt;=200,$C$6,$C$5)),0)</f>
        <v>0</v>
      </c>
    </row>
    <row r="188" spans="2:32" x14ac:dyDescent="0.2">
      <c r="B188" s="1" t="str">
        <f ca="1">IF(OFFSET('1.2 Alternativ B'!$E$19,0,ROW()-ROW($B$182))&gt;0,OFFSET('1.2 Alternativ B'!$E$19,0,ROW()-ROW($B$182)),"")</f>
        <v/>
      </c>
      <c r="C188" s="1">
        <f ca="1">IFERROR('2.2 Skjult ventetid person B'!C18/60*IF('1.2 Alternativ B'!D242&lt;70,$C$4,IF('1.2 Alternativ B'!D242&gt;=200,$C$6,$C$5)),0)</f>
        <v>0</v>
      </c>
      <c r="D188" s="1">
        <f ca="1">IFERROR('2.2 Skjult ventetid person B'!D18/60*IF('1.2 Alternativ B'!E242&lt;70,$C$4,IF('1.2 Alternativ B'!E242&gt;=200,$C$6,$C$5)),0)</f>
        <v>0</v>
      </c>
      <c r="E188" s="1">
        <f ca="1">IFERROR('2.2 Skjult ventetid person B'!E18/60*IF('1.2 Alternativ B'!F242&lt;70,$C$4,IF('1.2 Alternativ B'!F242&gt;=200,$C$6,$C$5)),0)</f>
        <v>0</v>
      </c>
      <c r="F188" s="1">
        <f ca="1">IFERROR('2.2 Skjult ventetid person B'!F18/60*IF('1.2 Alternativ B'!G242&lt;70,$C$4,IF('1.2 Alternativ B'!G242&gt;=200,$C$6,$C$5)),0)</f>
        <v>0</v>
      </c>
      <c r="G188" s="1">
        <f ca="1">IFERROR('2.2 Skjult ventetid person B'!G18/60*IF('1.2 Alternativ B'!H242&lt;70,$C$4,IF('1.2 Alternativ B'!H242&gt;=200,$C$6,$C$5)),0)</f>
        <v>0</v>
      </c>
      <c r="H188" s="1">
        <f ca="1">IFERROR('2.2 Skjult ventetid person B'!H18/60*IF('1.2 Alternativ B'!I242&lt;70,$C$4,IF('1.2 Alternativ B'!I242&gt;=200,$C$6,$C$5)),0)</f>
        <v>0</v>
      </c>
      <c r="I188" s="1">
        <f ca="1">IFERROR('2.2 Skjult ventetid person B'!I18/60*IF('1.2 Alternativ B'!J242&lt;70,$C$4,IF('1.2 Alternativ B'!J242&gt;=200,$C$6,$C$5)),0)</f>
        <v>0</v>
      </c>
      <c r="J188" s="1">
        <f ca="1">IFERROR('2.2 Skjult ventetid person B'!J18/60*IF('1.2 Alternativ B'!K242&lt;70,$C$4,IF('1.2 Alternativ B'!K242&gt;=200,$C$6,$C$5)),0)</f>
        <v>0</v>
      </c>
      <c r="K188" s="1">
        <f ca="1">IFERROR('2.2 Skjult ventetid person B'!K18/60*IF('1.2 Alternativ B'!L242&lt;70,$C$4,IF('1.2 Alternativ B'!L242&gt;=200,$C$6,$C$5)),0)</f>
        <v>0</v>
      </c>
      <c r="L188" s="1">
        <f ca="1">IFERROR('2.2 Skjult ventetid person B'!L18/60*IF('1.2 Alternativ B'!M242&lt;70,$C$4,IF('1.2 Alternativ B'!M242&gt;=200,$C$6,$C$5)),0)</f>
        <v>0</v>
      </c>
      <c r="M188" s="1">
        <f ca="1">IFERROR('2.2 Skjult ventetid person B'!M18/60*IF('1.2 Alternativ B'!N242&lt;70,$C$4,IF('1.2 Alternativ B'!N242&gt;=200,$C$6,$C$5)),0)</f>
        <v>0</v>
      </c>
      <c r="N188" s="1">
        <f ca="1">IFERROR('2.2 Skjult ventetid person B'!N18/60*IF('1.2 Alternativ B'!O242&lt;70,$C$4,IF('1.2 Alternativ B'!O242&gt;=200,$C$6,$C$5)),0)</f>
        <v>0</v>
      </c>
      <c r="O188" s="1">
        <f ca="1">IFERROR('2.2 Skjult ventetid person B'!O18/60*IF('1.2 Alternativ B'!P242&lt;70,$C$4,IF('1.2 Alternativ B'!P242&gt;=200,$C$6,$C$5)),0)</f>
        <v>0</v>
      </c>
      <c r="P188" s="1">
        <f ca="1">IFERROR('2.2 Skjult ventetid person B'!P18/60*IF('1.2 Alternativ B'!Q242&lt;70,$C$4,IF('1.2 Alternativ B'!Q242&gt;=200,$C$6,$C$5)),0)</f>
        <v>0</v>
      </c>
      <c r="Q188" s="1">
        <f ca="1">IFERROR('2.2 Skjult ventetid person B'!Q18/60*IF('1.2 Alternativ B'!R242&lt;70,$C$4,IF('1.2 Alternativ B'!R242&gt;=200,$C$6,$C$5)),0)</f>
        <v>0</v>
      </c>
      <c r="R188" s="1">
        <f ca="1">IFERROR('2.2 Skjult ventetid person B'!R18/60*IF('1.2 Alternativ B'!S242&lt;70,$C$4,IF('1.2 Alternativ B'!S242&gt;=200,$C$6,$C$5)),0)</f>
        <v>0</v>
      </c>
      <c r="S188" s="1">
        <f ca="1">IFERROR('2.2 Skjult ventetid person B'!S18/60*IF('1.2 Alternativ B'!T242&lt;70,$C$4,IF('1.2 Alternativ B'!T242&gt;=200,$C$6,$C$5)),0)</f>
        <v>0</v>
      </c>
      <c r="T188" s="1">
        <f ca="1">IFERROR('2.2 Skjult ventetid person B'!T18/60*IF('1.2 Alternativ B'!U242&lt;70,$C$4,IF('1.2 Alternativ B'!U242&gt;=200,$C$6,$C$5)),0)</f>
        <v>0</v>
      </c>
      <c r="U188" s="1">
        <f ca="1">IFERROR('2.2 Skjult ventetid person B'!U18/60*IF('1.2 Alternativ B'!V242&lt;70,$C$4,IF('1.2 Alternativ B'!V242&gt;=200,$C$6,$C$5)),0)</f>
        <v>0</v>
      </c>
      <c r="V188" s="1">
        <f ca="1">IFERROR('2.2 Skjult ventetid person B'!V18/60*IF('1.2 Alternativ B'!W242&lt;70,$C$4,IF('1.2 Alternativ B'!W242&gt;=200,$C$6,$C$5)),0)</f>
        <v>0</v>
      </c>
      <c r="W188" s="1">
        <f ca="1">IFERROR('2.2 Skjult ventetid person B'!W18/60*IF('1.2 Alternativ B'!X242&lt;70,$C$4,IF('1.2 Alternativ B'!X242&gt;=200,$C$6,$C$5)),0)</f>
        <v>0</v>
      </c>
      <c r="X188" s="1">
        <f ca="1">IFERROR('2.2 Skjult ventetid person B'!X18/60*IF('1.2 Alternativ B'!Y242&lt;70,$C$4,IF('1.2 Alternativ B'!Y242&gt;=200,$C$6,$C$5)),0)</f>
        <v>0</v>
      </c>
      <c r="Y188" s="1">
        <f ca="1">IFERROR('2.2 Skjult ventetid person B'!Y18/60*IF('1.2 Alternativ B'!Z242&lt;70,$C$4,IF('1.2 Alternativ B'!Z242&gt;=200,$C$6,$C$5)),0)</f>
        <v>0</v>
      </c>
      <c r="Z188" s="1">
        <f ca="1">IFERROR('2.2 Skjult ventetid person B'!Z18/60*IF('1.2 Alternativ B'!AA242&lt;70,$C$4,IF('1.2 Alternativ B'!AA242&gt;=200,$C$6,$C$5)),0)</f>
        <v>0</v>
      </c>
      <c r="AA188" s="1">
        <f ca="1">IFERROR('2.2 Skjult ventetid person B'!AA18/60*IF('1.2 Alternativ B'!AB242&lt;70,$C$4,IF('1.2 Alternativ B'!AB242&gt;=200,$C$6,$C$5)),0)</f>
        <v>0</v>
      </c>
      <c r="AB188" s="1">
        <f ca="1">IFERROR('2.2 Skjult ventetid person B'!AB18/60*IF('1.2 Alternativ B'!AC242&lt;70,$C$4,IF('1.2 Alternativ B'!AC242&gt;=200,$C$6,$C$5)),0)</f>
        <v>0</v>
      </c>
      <c r="AC188" s="1">
        <f ca="1">IFERROR('2.2 Skjult ventetid person B'!AC18/60*IF('1.2 Alternativ B'!AD242&lt;70,$C$4,IF('1.2 Alternativ B'!AD242&gt;=200,$C$6,$C$5)),0)</f>
        <v>0</v>
      </c>
      <c r="AD188" s="1">
        <f ca="1">IFERROR('2.2 Skjult ventetid person B'!AD18/60*IF('1.2 Alternativ B'!AE242&lt;70,$C$4,IF('1.2 Alternativ B'!AE242&gt;=200,$C$6,$C$5)),0)</f>
        <v>0</v>
      </c>
      <c r="AE188" s="1">
        <f ca="1">IFERROR('2.2 Skjult ventetid person B'!AE18/60*IF('1.2 Alternativ B'!AF242&lt;70,$C$4,IF('1.2 Alternativ B'!AF242&gt;=200,$C$6,$C$5)),0)</f>
        <v>0</v>
      </c>
      <c r="AF188" s="1">
        <f ca="1">IFERROR('2.2 Skjult ventetid person B'!AF18/60*IF('1.2 Alternativ B'!AG242&lt;70,$C$4,IF('1.2 Alternativ B'!AG242&gt;=200,$C$6,$C$5)),0)</f>
        <v>0</v>
      </c>
    </row>
    <row r="189" spans="2:32" x14ac:dyDescent="0.2">
      <c r="B189" s="1" t="str">
        <f ca="1">IF(OFFSET('1.2 Alternativ B'!$E$19,0,ROW()-ROW($B$182))&gt;0,OFFSET('1.2 Alternativ B'!$E$19,0,ROW()-ROW($B$182)),"")</f>
        <v/>
      </c>
      <c r="C189" s="1">
        <f ca="1">IFERROR('2.2 Skjult ventetid person B'!C19/60*IF('1.2 Alternativ B'!D243&lt;70,$C$4,IF('1.2 Alternativ B'!D243&gt;=200,$C$6,$C$5)),0)</f>
        <v>0</v>
      </c>
      <c r="D189" s="1">
        <f ca="1">IFERROR('2.2 Skjult ventetid person B'!D19/60*IF('1.2 Alternativ B'!E243&lt;70,$C$4,IF('1.2 Alternativ B'!E243&gt;=200,$C$6,$C$5)),0)</f>
        <v>0</v>
      </c>
      <c r="E189" s="1">
        <f ca="1">IFERROR('2.2 Skjult ventetid person B'!E19/60*IF('1.2 Alternativ B'!F243&lt;70,$C$4,IF('1.2 Alternativ B'!F243&gt;=200,$C$6,$C$5)),0)</f>
        <v>0</v>
      </c>
      <c r="F189" s="1">
        <f ca="1">IFERROR('2.2 Skjult ventetid person B'!F19/60*IF('1.2 Alternativ B'!G243&lt;70,$C$4,IF('1.2 Alternativ B'!G243&gt;=200,$C$6,$C$5)),0)</f>
        <v>0</v>
      </c>
      <c r="G189" s="1">
        <f ca="1">IFERROR('2.2 Skjult ventetid person B'!G19/60*IF('1.2 Alternativ B'!H243&lt;70,$C$4,IF('1.2 Alternativ B'!H243&gt;=200,$C$6,$C$5)),0)</f>
        <v>0</v>
      </c>
      <c r="H189" s="1">
        <f ca="1">IFERROR('2.2 Skjult ventetid person B'!H19/60*IF('1.2 Alternativ B'!I243&lt;70,$C$4,IF('1.2 Alternativ B'!I243&gt;=200,$C$6,$C$5)),0)</f>
        <v>0</v>
      </c>
      <c r="I189" s="1">
        <f ca="1">IFERROR('2.2 Skjult ventetid person B'!I19/60*IF('1.2 Alternativ B'!J243&lt;70,$C$4,IF('1.2 Alternativ B'!J243&gt;=200,$C$6,$C$5)),0)</f>
        <v>0</v>
      </c>
      <c r="J189" s="1">
        <f ca="1">IFERROR('2.2 Skjult ventetid person B'!J19/60*IF('1.2 Alternativ B'!K243&lt;70,$C$4,IF('1.2 Alternativ B'!K243&gt;=200,$C$6,$C$5)),0)</f>
        <v>0</v>
      </c>
      <c r="K189" s="1">
        <f ca="1">IFERROR('2.2 Skjult ventetid person B'!K19/60*IF('1.2 Alternativ B'!L243&lt;70,$C$4,IF('1.2 Alternativ B'!L243&gt;=200,$C$6,$C$5)),0)</f>
        <v>0</v>
      </c>
      <c r="L189" s="1">
        <f ca="1">IFERROR('2.2 Skjult ventetid person B'!L19/60*IF('1.2 Alternativ B'!M243&lt;70,$C$4,IF('1.2 Alternativ B'!M243&gt;=200,$C$6,$C$5)),0)</f>
        <v>0</v>
      </c>
      <c r="M189" s="1">
        <f ca="1">IFERROR('2.2 Skjult ventetid person B'!M19/60*IF('1.2 Alternativ B'!N243&lt;70,$C$4,IF('1.2 Alternativ B'!N243&gt;=200,$C$6,$C$5)),0)</f>
        <v>0</v>
      </c>
      <c r="N189" s="1">
        <f ca="1">IFERROR('2.2 Skjult ventetid person B'!N19/60*IF('1.2 Alternativ B'!O243&lt;70,$C$4,IF('1.2 Alternativ B'!O243&gt;=200,$C$6,$C$5)),0)</f>
        <v>0</v>
      </c>
      <c r="O189" s="1">
        <f ca="1">IFERROR('2.2 Skjult ventetid person B'!O19/60*IF('1.2 Alternativ B'!P243&lt;70,$C$4,IF('1.2 Alternativ B'!P243&gt;=200,$C$6,$C$5)),0)</f>
        <v>0</v>
      </c>
      <c r="P189" s="1">
        <f ca="1">IFERROR('2.2 Skjult ventetid person B'!P19/60*IF('1.2 Alternativ B'!Q243&lt;70,$C$4,IF('1.2 Alternativ B'!Q243&gt;=200,$C$6,$C$5)),0)</f>
        <v>0</v>
      </c>
      <c r="Q189" s="1">
        <f ca="1">IFERROR('2.2 Skjult ventetid person B'!Q19/60*IF('1.2 Alternativ B'!R243&lt;70,$C$4,IF('1.2 Alternativ B'!R243&gt;=200,$C$6,$C$5)),0)</f>
        <v>0</v>
      </c>
      <c r="R189" s="1">
        <f ca="1">IFERROR('2.2 Skjult ventetid person B'!R19/60*IF('1.2 Alternativ B'!S243&lt;70,$C$4,IF('1.2 Alternativ B'!S243&gt;=200,$C$6,$C$5)),0)</f>
        <v>0</v>
      </c>
      <c r="S189" s="1">
        <f ca="1">IFERROR('2.2 Skjult ventetid person B'!S19/60*IF('1.2 Alternativ B'!T243&lt;70,$C$4,IF('1.2 Alternativ B'!T243&gt;=200,$C$6,$C$5)),0)</f>
        <v>0</v>
      </c>
      <c r="T189" s="1">
        <f ca="1">IFERROR('2.2 Skjult ventetid person B'!T19/60*IF('1.2 Alternativ B'!U243&lt;70,$C$4,IF('1.2 Alternativ B'!U243&gt;=200,$C$6,$C$5)),0)</f>
        <v>0</v>
      </c>
      <c r="U189" s="1">
        <f ca="1">IFERROR('2.2 Skjult ventetid person B'!U19/60*IF('1.2 Alternativ B'!V243&lt;70,$C$4,IF('1.2 Alternativ B'!V243&gt;=200,$C$6,$C$5)),0)</f>
        <v>0</v>
      </c>
      <c r="V189" s="1">
        <f ca="1">IFERROR('2.2 Skjult ventetid person B'!V19/60*IF('1.2 Alternativ B'!W243&lt;70,$C$4,IF('1.2 Alternativ B'!W243&gt;=200,$C$6,$C$5)),0)</f>
        <v>0</v>
      </c>
      <c r="W189" s="1">
        <f ca="1">IFERROR('2.2 Skjult ventetid person B'!W19/60*IF('1.2 Alternativ B'!X243&lt;70,$C$4,IF('1.2 Alternativ B'!X243&gt;=200,$C$6,$C$5)),0)</f>
        <v>0</v>
      </c>
      <c r="X189" s="1">
        <f ca="1">IFERROR('2.2 Skjult ventetid person B'!X19/60*IF('1.2 Alternativ B'!Y243&lt;70,$C$4,IF('1.2 Alternativ B'!Y243&gt;=200,$C$6,$C$5)),0)</f>
        <v>0</v>
      </c>
      <c r="Y189" s="1">
        <f ca="1">IFERROR('2.2 Skjult ventetid person B'!Y19/60*IF('1.2 Alternativ B'!Z243&lt;70,$C$4,IF('1.2 Alternativ B'!Z243&gt;=200,$C$6,$C$5)),0)</f>
        <v>0</v>
      </c>
      <c r="Z189" s="1">
        <f ca="1">IFERROR('2.2 Skjult ventetid person B'!Z19/60*IF('1.2 Alternativ B'!AA243&lt;70,$C$4,IF('1.2 Alternativ B'!AA243&gt;=200,$C$6,$C$5)),0)</f>
        <v>0</v>
      </c>
      <c r="AA189" s="1">
        <f ca="1">IFERROR('2.2 Skjult ventetid person B'!AA19/60*IF('1.2 Alternativ B'!AB243&lt;70,$C$4,IF('1.2 Alternativ B'!AB243&gt;=200,$C$6,$C$5)),0)</f>
        <v>0</v>
      </c>
      <c r="AB189" s="1">
        <f ca="1">IFERROR('2.2 Skjult ventetid person B'!AB19/60*IF('1.2 Alternativ B'!AC243&lt;70,$C$4,IF('1.2 Alternativ B'!AC243&gt;=200,$C$6,$C$5)),0)</f>
        <v>0</v>
      </c>
      <c r="AC189" s="1">
        <f ca="1">IFERROR('2.2 Skjult ventetid person B'!AC19/60*IF('1.2 Alternativ B'!AD243&lt;70,$C$4,IF('1.2 Alternativ B'!AD243&gt;=200,$C$6,$C$5)),0)</f>
        <v>0</v>
      </c>
      <c r="AD189" s="1">
        <f ca="1">IFERROR('2.2 Skjult ventetid person B'!AD19/60*IF('1.2 Alternativ B'!AE243&lt;70,$C$4,IF('1.2 Alternativ B'!AE243&gt;=200,$C$6,$C$5)),0)</f>
        <v>0</v>
      </c>
      <c r="AE189" s="1">
        <f ca="1">IFERROR('2.2 Skjult ventetid person B'!AE19/60*IF('1.2 Alternativ B'!AF243&lt;70,$C$4,IF('1.2 Alternativ B'!AF243&gt;=200,$C$6,$C$5)),0)</f>
        <v>0</v>
      </c>
      <c r="AF189" s="1">
        <f ca="1">IFERROR('2.2 Skjult ventetid person B'!AF19/60*IF('1.2 Alternativ B'!AG243&lt;70,$C$4,IF('1.2 Alternativ B'!AG243&gt;=200,$C$6,$C$5)),0)</f>
        <v>0</v>
      </c>
    </row>
    <row r="190" spans="2:32" x14ac:dyDescent="0.2">
      <c r="B190" s="1" t="str">
        <f ca="1">IF(OFFSET('1.2 Alternativ B'!$E$19,0,ROW()-ROW($B$182))&gt;0,OFFSET('1.2 Alternativ B'!$E$19,0,ROW()-ROW($B$182)),"")</f>
        <v/>
      </c>
      <c r="C190" s="1">
        <f ca="1">IFERROR('2.2 Skjult ventetid person B'!C20/60*IF('1.2 Alternativ B'!D244&lt;70,$C$4,IF('1.2 Alternativ B'!D244&gt;=200,$C$6,$C$5)),0)</f>
        <v>0</v>
      </c>
      <c r="D190" s="1">
        <f ca="1">IFERROR('2.2 Skjult ventetid person B'!D20/60*IF('1.2 Alternativ B'!E244&lt;70,$C$4,IF('1.2 Alternativ B'!E244&gt;=200,$C$6,$C$5)),0)</f>
        <v>0</v>
      </c>
      <c r="E190" s="1">
        <f ca="1">IFERROR('2.2 Skjult ventetid person B'!E20/60*IF('1.2 Alternativ B'!F244&lt;70,$C$4,IF('1.2 Alternativ B'!F244&gt;=200,$C$6,$C$5)),0)</f>
        <v>0</v>
      </c>
      <c r="F190" s="1">
        <f ca="1">IFERROR('2.2 Skjult ventetid person B'!F20/60*IF('1.2 Alternativ B'!G244&lt;70,$C$4,IF('1.2 Alternativ B'!G244&gt;=200,$C$6,$C$5)),0)</f>
        <v>0</v>
      </c>
      <c r="G190" s="1">
        <f ca="1">IFERROR('2.2 Skjult ventetid person B'!G20/60*IF('1.2 Alternativ B'!H244&lt;70,$C$4,IF('1.2 Alternativ B'!H244&gt;=200,$C$6,$C$5)),0)</f>
        <v>0</v>
      </c>
      <c r="H190" s="1">
        <f ca="1">IFERROR('2.2 Skjult ventetid person B'!H20/60*IF('1.2 Alternativ B'!I244&lt;70,$C$4,IF('1.2 Alternativ B'!I244&gt;=200,$C$6,$C$5)),0)</f>
        <v>0</v>
      </c>
      <c r="I190" s="1">
        <f ca="1">IFERROR('2.2 Skjult ventetid person B'!I20/60*IF('1.2 Alternativ B'!J244&lt;70,$C$4,IF('1.2 Alternativ B'!J244&gt;=200,$C$6,$C$5)),0)</f>
        <v>0</v>
      </c>
      <c r="J190" s="1">
        <f ca="1">IFERROR('2.2 Skjult ventetid person B'!J20/60*IF('1.2 Alternativ B'!K244&lt;70,$C$4,IF('1.2 Alternativ B'!K244&gt;=200,$C$6,$C$5)),0)</f>
        <v>0</v>
      </c>
      <c r="K190" s="1">
        <f ca="1">IFERROR('2.2 Skjult ventetid person B'!K20/60*IF('1.2 Alternativ B'!L244&lt;70,$C$4,IF('1.2 Alternativ B'!L244&gt;=200,$C$6,$C$5)),0)</f>
        <v>0</v>
      </c>
      <c r="L190" s="1">
        <f ca="1">IFERROR('2.2 Skjult ventetid person B'!L20/60*IF('1.2 Alternativ B'!M244&lt;70,$C$4,IF('1.2 Alternativ B'!M244&gt;=200,$C$6,$C$5)),0)</f>
        <v>0</v>
      </c>
      <c r="M190" s="1">
        <f ca="1">IFERROR('2.2 Skjult ventetid person B'!M20/60*IF('1.2 Alternativ B'!N244&lt;70,$C$4,IF('1.2 Alternativ B'!N244&gt;=200,$C$6,$C$5)),0)</f>
        <v>0</v>
      </c>
      <c r="N190" s="1">
        <f ca="1">IFERROR('2.2 Skjult ventetid person B'!N20/60*IF('1.2 Alternativ B'!O244&lt;70,$C$4,IF('1.2 Alternativ B'!O244&gt;=200,$C$6,$C$5)),0)</f>
        <v>0</v>
      </c>
      <c r="O190" s="1">
        <f ca="1">IFERROR('2.2 Skjult ventetid person B'!O20/60*IF('1.2 Alternativ B'!P244&lt;70,$C$4,IF('1.2 Alternativ B'!P244&gt;=200,$C$6,$C$5)),0)</f>
        <v>0</v>
      </c>
      <c r="P190" s="1">
        <f ca="1">IFERROR('2.2 Skjult ventetid person B'!P20/60*IF('1.2 Alternativ B'!Q244&lt;70,$C$4,IF('1.2 Alternativ B'!Q244&gt;=200,$C$6,$C$5)),0)</f>
        <v>0</v>
      </c>
      <c r="Q190" s="1">
        <f ca="1">IFERROR('2.2 Skjult ventetid person B'!Q20/60*IF('1.2 Alternativ B'!R244&lt;70,$C$4,IF('1.2 Alternativ B'!R244&gt;=200,$C$6,$C$5)),0)</f>
        <v>0</v>
      </c>
      <c r="R190" s="1">
        <f ca="1">IFERROR('2.2 Skjult ventetid person B'!R20/60*IF('1.2 Alternativ B'!S244&lt;70,$C$4,IF('1.2 Alternativ B'!S244&gt;=200,$C$6,$C$5)),0)</f>
        <v>0</v>
      </c>
      <c r="S190" s="1">
        <f ca="1">IFERROR('2.2 Skjult ventetid person B'!S20/60*IF('1.2 Alternativ B'!T244&lt;70,$C$4,IF('1.2 Alternativ B'!T244&gt;=200,$C$6,$C$5)),0)</f>
        <v>0</v>
      </c>
      <c r="T190" s="1">
        <f ca="1">IFERROR('2.2 Skjult ventetid person B'!T20/60*IF('1.2 Alternativ B'!U244&lt;70,$C$4,IF('1.2 Alternativ B'!U244&gt;=200,$C$6,$C$5)),0)</f>
        <v>0</v>
      </c>
      <c r="U190" s="1">
        <f ca="1">IFERROR('2.2 Skjult ventetid person B'!U20/60*IF('1.2 Alternativ B'!V244&lt;70,$C$4,IF('1.2 Alternativ B'!V244&gt;=200,$C$6,$C$5)),0)</f>
        <v>0</v>
      </c>
      <c r="V190" s="1">
        <f ca="1">IFERROR('2.2 Skjult ventetid person B'!V20/60*IF('1.2 Alternativ B'!W244&lt;70,$C$4,IF('1.2 Alternativ B'!W244&gt;=200,$C$6,$C$5)),0)</f>
        <v>0</v>
      </c>
      <c r="W190" s="1">
        <f ca="1">IFERROR('2.2 Skjult ventetid person B'!W20/60*IF('1.2 Alternativ B'!X244&lt;70,$C$4,IF('1.2 Alternativ B'!X244&gt;=200,$C$6,$C$5)),0)</f>
        <v>0</v>
      </c>
      <c r="X190" s="1">
        <f ca="1">IFERROR('2.2 Skjult ventetid person B'!X20/60*IF('1.2 Alternativ B'!Y244&lt;70,$C$4,IF('1.2 Alternativ B'!Y244&gt;=200,$C$6,$C$5)),0)</f>
        <v>0</v>
      </c>
      <c r="Y190" s="1">
        <f ca="1">IFERROR('2.2 Skjult ventetid person B'!Y20/60*IF('1.2 Alternativ B'!Z244&lt;70,$C$4,IF('1.2 Alternativ B'!Z244&gt;=200,$C$6,$C$5)),0)</f>
        <v>0</v>
      </c>
      <c r="Z190" s="1">
        <f ca="1">IFERROR('2.2 Skjult ventetid person B'!Z20/60*IF('1.2 Alternativ B'!AA244&lt;70,$C$4,IF('1.2 Alternativ B'!AA244&gt;=200,$C$6,$C$5)),0)</f>
        <v>0</v>
      </c>
      <c r="AA190" s="1">
        <f ca="1">IFERROR('2.2 Skjult ventetid person B'!AA20/60*IF('1.2 Alternativ B'!AB244&lt;70,$C$4,IF('1.2 Alternativ B'!AB244&gt;=200,$C$6,$C$5)),0)</f>
        <v>0</v>
      </c>
      <c r="AB190" s="1">
        <f ca="1">IFERROR('2.2 Skjult ventetid person B'!AB20/60*IF('1.2 Alternativ B'!AC244&lt;70,$C$4,IF('1.2 Alternativ B'!AC244&gt;=200,$C$6,$C$5)),0)</f>
        <v>0</v>
      </c>
      <c r="AC190" s="1">
        <f ca="1">IFERROR('2.2 Skjult ventetid person B'!AC20/60*IF('1.2 Alternativ B'!AD244&lt;70,$C$4,IF('1.2 Alternativ B'!AD244&gt;=200,$C$6,$C$5)),0)</f>
        <v>0</v>
      </c>
      <c r="AD190" s="1">
        <f ca="1">IFERROR('2.2 Skjult ventetid person B'!AD20/60*IF('1.2 Alternativ B'!AE244&lt;70,$C$4,IF('1.2 Alternativ B'!AE244&gt;=200,$C$6,$C$5)),0)</f>
        <v>0</v>
      </c>
      <c r="AE190" s="1">
        <f ca="1">IFERROR('2.2 Skjult ventetid person B'!AE20/60*IF('1.2 Alternativ B'!AF244&lt;70,$C$4,IF('1.2 Alternativ B'!AF244&gt;=200,$C$6,$C$5)),0)</f>
        <v>0</v>
      </c>
      <c r="AF190" s="1">
        <f ca="1">IFERROR('2.2 Skjult ventetid person B'!AF20/60*IF('1.2 Alternativ B'!AG244&lt;70,$C$4,IF('1.2 Alternativ B'!AG244&gt;=200,$C$6,$C$5)),0)</f>
        <v>0</v>
      </c>
    </row>
    <row r="191" spans="2:32" x14ac:dyDescent="0.2">
      <c r="B191" s="1" t="str">
        <f ca="1">IF(OFFSET('1.2 Alternativ B'!$E$19,0,ROW()-ROW($B$182))&gt;0,OFFSET('1.2 Alternativ B'!$E$19,0,ROW()-ROW($B$182)),"")</f>
        <v/>
      </c>
      <c r="C191" s="1">
        <f ca="1">IFERROR('2.2 Skjult ventetid person B'!C21/60*IF('1.2 Alternativ B'!D245&lt;70,$C$4,IF('1.2 Alternativ B'!D245&gt;=200,$C$6,$C$5)),0)</f>
        <v>0</v>
      </c>
      <c r="D191" s="1">
        <f ca="1">IFERROR('2.2 Skjult ventetid person B'!D21/60*IF('1.2 Alternativ B'!E245&lt;70,$C$4,IF('1.2 Alternativ B'!E245&gt;=200,$C$6,$C$5)),0)</f>
        <v>0</v>
      </c>
      <c r="E191" s="1">
        <f ca="1">IFERROR('2.2 Skjult ventetid person B'!E21/60*IF('1.2 Alternativ B'!F245&lt;70,$C$4,IF('1.2 Alternativ B'!F245&gt;=200,$C$6,$C$5)),0)</f>
        <v>0</v>
      </c>
      <c r="F191" s="1">
        <f ca="1">IFERROR('2.2 Skjult ventetid person B'!F21/60*IF('1.2 Alternativ B'!G245&lt;70,$C$4,IF('1.2 Alternativ B'!G245&gt;=200,$C$6,$C$5)),0)</f>
        <v>0</v>
      </c>
      <c r="G191" s="1">
        <f ca="1">IFERROR('2.2 Skjult ventetid person B'!G21/60*IF('1.2 Alternativ B'!H245&lt;70,$C$4,IF('1.2 Alternativ B'!H245&gt;=200,$C$6,$C$5)),0)</f>
        <v>0</v>
      </c>
      <c r="H191" s="1">
        <f ca="1">IFERROR('2.2 Skjult ventetid person B'!H21/60*IF('1.2 Alternativ B'!I245&lt;70,$C$4,IF('1.2 Alternativ B'!I245&gt;=200,$C$6,$C$5)),0)</f>
        <v>0</v>
      </c>
      <c r="I191" s="1">
        <f ca="1">IFERROR('2.2 Skjult ventetid person B'!I21/60*IF('1.2 Alternativ B'!J245&lt;70,$C$4,IF('1.2 Alternativ B'!J245&gt;=200,$C$6,$C$5)),0)</f>
        <v>0</v>
      </c>
      <c r="J191" s="1">
        <f ca="1">IFERROR('2.2 Skjult ventetid person B'!J21/60*IF('1.2 Alternativ B'!K245&lt;70,$C$4,IF('1.2 Alternativ B'!K245&gt;=200,$C$6,$C$5)),0)</f>
        <v>0</v>
      </c>
      <c r="K191" s="1">
        <f ca="1">IFERROR('2.2 Skjult ventetid person B'!K21/60*IF('1.2 Alternativ B'!L245&lt;70,$C$4,IF('1.2 Alternativ B'!L245&gt;=200,$C$6,$C$5)),0)</f>
        <v>0</v>
      </c>
      <c r="L191" s="1">
        <f ca="1">IFERROR('2.2 Skjult ventetid person B'!L21/60*IF('1.2 Alternativ B'!M245&lt;70,$C$4,IF('1.2 Alternativ B'!M245&gt;=200,$C$6,$C$5)),0)</f>
        <v>0</v>
      </c>
      <c r="M191" s="1">
        <f ca="1">IFERROR('2.2 Skjult ventetid person B'!M21/60*IF('1.2 Alternativ B'!N245&lt;70,$C$4,IF('1.2 Alternativ B'!N245&gt;=200,$C$6,$C$5)),0)</f>
        <v>0</v>
      </c>
      <c r="N191" s="1">
        <f ca="1">IFERROR('2.2 Skjult ventetid person B'!N21/60*IF('1.2 Alternativ B'!O245&lt;70,$C$4,IF('1.2 Alternativ B'!O245&gt;=200,$C$6,$C$5)),0)</f>
        <v>0</v>
      </c>
      <c r="O191" s="1">
        <f ca="1">IFERROR('2.2 Skjult ventetid person B'!O21/60*IF('1.2 Alternativ B'!P245&lt;70,$C$4,IF('1.2 Alternativ B'!P245&gt;=200,$C$6,$C$5)),0)</f>
        <v>0</v>
      </c>
      <c r="P191" s="1">
        <f ca="1">IFERROR('2.2 Skjult ventetid person B'!P21/60*IF('1.2 Alternativ B'!Q245&lt;70,$C$4,IF('1.2 Alternativ B'!Q245&gt;=200,$C$6,$C$5)),0)</f>
        <v>0</v>
      </c>
      <c r="Q191" s="1">
        <f ca="1">IFERROR('2.2 Skjult ventetid person B'!Q21/60*IF('1.2 Alternativ B'!R245&lt;70,$C$4,IF('1.2 Alternativ B'!R245&gt;=200,$C$6,$C$5)),0)</f>
        <v>0</v>
      </c>
      <c r="R191" s="1">
        <f ca="1">IFERROR('2.2 Skjult ventetid person B'!R21/60*IF('1.2 Alternativ B'!S245&lt;70,$C$4,IF('1.2 Alternativ B'!S245&gt;=200,$C$6,$C$5)),0)</f>
        <v>0</v>
      </c>
      <c r="S191" s="1">
        <f ca="1">IFERROR('2.2 Skjult ventetid person B'!S21/60*IF('1.2 Alternativ B'!T245&lt;70,$C$4,IF('1.2 Alternativ B'!T245&gt;=200,$C$6,$C$5)),0)</f>
        <v>0</v>
      </c>
      <c r="T191" s="1">
        <f ca="1">IFERROR('2.2 Skjult ventetid person B'!T21/60*IF('1.2 Alternativ B'!U245&lt;70,$C$4,IF('1.2 Alternativ B'!U245&gt;=200,$C$6,$C$5)),0)</f>
        <v>0</v>
      </c>
      <c r="U191" s="1">
        <f ca="1">IFERROR('2.2 Skjult ventetid person B'!U21/60*IF('1.2 Alternativ B'!V245&lt;70,$C$4,IF('1.2 Alternativ B'!V245&gt;=200,$C$6,$C$5)),0)</f>
        <v>0</v>
      </c>
      <c r="V191" s="1">
        <f ca="1">IFERROR('2.2 Skjult ventetid person B'!V21/60*IF('1.2 Alternativ B'!W245&lt;70,$C$4,IF('1.2 Alternativ B'!W245&gt;=200,$C$6,$C$5)),0)</f>
        <v>0</v>
      </c>
      <c r="W191" s="1">
        <f ca="1">IFERROR('2.2 Skjult ventetid person B'!W21/60*IF('1.2 Alternativ B'!X245&lt;70,$C$4,IF('1.2 Alternativ B'!X245&gt;=200,$C$6,$C$5)),0)</f>
        <v>0</v>
      </c>
      <c r="X191" s="1">
        <f ca="1">IFERROR('2.2 Skjult ventetid person B'!X21/60*IF('1.2 Alternativ B'!Y245&lt;70,$C$4,IF('1.2 Alternativ B'!Y245&gt;=200,$C$6,$C$5)),0)</f>
        <v>0</v>
      </c>
      <c r="Y191" s="1">
        <f ca="1">IFERROR('2.2 Skjult ventetid person B'!Y21/60*IF('1.2 Alternativ B'!Z245&lt;70,$C$4,IF('1.2 Alternativ B'!Z245&gt;=200,$C$6,$C$5)),0)</f>
        <v>0</v>
      </c>
      <c r="Z191" s="1">
        <f ca="1">IFERROR('2.2 Skjult ventetid person B'!Z21/60*IF('1.2 Alternativ B'!AA245&lt;70,$C$4,IF('1.2 Alternativ B'!AA245&gt;=200,$C$6,$C$5)),0)</f>
        <v>0</v>
      </c>
      <c r="AA191" s="1">
        <f ca="1">IFERROR('2.2 Skjult ventetid person B'!AA21/60*IF('1.2 Alternativ B'!AB245&lt;70,$C$4,IF('1.2 Alternativ B'!AB245&gt;=200,$C$6,$C$5)),0)</f>
        <v>0</v>
      </c>
      <c r="AB191" s="1">
        <f ca="1">IFERROR('2.2 Skjult ventetid person B'!AB21/60*IF('1.2 Alternativ B'!AC245&lt;70,$C$4,IF('1.2 Alternativ B'!AC245&gt;=200,$C$6,$C$5)),0)</f>
        <v>0</v>
      </c>
      <c r="AC191" s="1">
        <f ca="1">IFERROR('2.2 Skjult ventetid person B'!AC21/60*IF('1.2 Alternativ B'!AD245&lt;70,$C$4,IF('1.2 Alternativ B'!AD245&gt;=200,$C$6,$C$5)),0)</f>
        <v>0</v>
      </c>
      <c r="AD191" s="1">
        <f ca="1">IFERROR('2.2 Skjult ventetid person B'!AD21/60*IF('1.2 Alternativ B'!AE245&lt;70,$C$4,IF('1.2 Alternativ B'!AE245&gt;=200,$C$6,$C$5)),0)</f>
        <v>0</v>
      </c>
      <c r="AE191" s="1">
        <f ca="1">IFERROR('2.2 Skjult ventetid person B'!AE21/60*IF('1.2 Alternativ B'!AF245&lt;70,$C$4,IF('1.2 Alternativ B'!AF245&gt;=200,$C$6,$C$5)),0)</f>
        <v>0</v>
      </c>
      <c r="AF191" s="1">
        <f ca="1">IFERROR('2.2 Skjult ventetid person B'!AF21/60*IF('1.2 Alternativ B'!AG245&lt;70,$C$4,IF('1.2 Alternativ B'!AG245&gt;=200,$C$6,$C$5)),0)</f>
        <v>0</v>
      </c>
    </row>
    <row r="192" spans="2:32" x14ac:dyDescent="0.2">
      <c r="B192" s="1" t="str">
        <f ca="1">IF(OFFSET('1.2 Alternativ B'!$E$19,0,ROW()-ROW($B$182))&gt;0,OFFSET('1.2 Alternativ B'!$E$19,0,ROW()-ROW($B$182)),"")</f>
        <v/>
      </c>
      <c r="C192" s="1">
        <f ca="1">IFERROR('2.2 Skjult ventetid person B'!C22/60*IF('1.2 Alternativ B'!D246&lt;70,$C$4,IF('1.2 Alternativ B'!D246&gt;=200,$C$6,$C$5)),0)</f>
        <v>0</v>
      </c>
      <c r="D192" s="1">
        <f ca="1">IFERROR('2.2 Skjult ventetid person B'!D22/60*IF('1.2 Alternativ B'!E246&lt;70,$C$4,IF('1.2 Alternativ B'!E246&gt;=200,$C$6,$C$5)),0)</f>
        <v>0</v>
      </c>
      <c r="E192" s="1">
        <f ca="1">IFERROR('2.2 Skjult ventetid person B'!E22/60*IF('1.2 Alternativ B'!F246&lt;70,$C$4,IF('1.2 Alternativ B'!F246&gt;=200,$C$6,$C$5)),0)</f>
        <v>0</v>
      </c>
      <c r="F192" s="1">
        <f ca="1">IFERROR('2.2 Skjult ventetid person B'!F22/60*IF('1.2 Alternativ B'!G246&lt;70,$C$4,IF('1.2 Alternativ B'!G246&gt;=200,$C$6,$C$5)),0)</f>
        <v>0</v>
      </c>
      <c r="G192" s="1">
        <f ca="1">IFERROR('2.2 Skjult ventetid person B'!G22/60*IF('1.2 Alternativ B'!H246&lt;70,$C$4,IF('1.2 Alternativ B'!H246&gt;=200,$C$6,$C$5)),0)</f>
        <v>0</v>
      </c>
      <c r="H192" s="1">
        <f ca="1">IFERROR('2.2 Skjult ventetid person B'!H22/60*IF('1.2 Alternativ B'!I246&lt;70,$C$4,IF('1.2 Alternativ B'!I246&gt;=200,$C$6,$C$5)),0)</f>
        <v>0</v>
      </c>
      <c r="I192" s="1">
        <f ca="1">IFERROR('2.2 Skjult ventetid person B'!I22/60*IF('1.2 Alternativ B'!J246&lt;70,$C$4,IF('1.2 Alternativ B'!J246&gt;=200,$C$6,$C$5)),0)</f>
        <v>0</v>
      </c>
      <c r="J192" s="1">
        <f ca="1">IFERROR('2.2 Skjult ventetid person B'!J22/60*IF('1.2 Alternativ B'!K246&lt;70,$C$4,IF('1.2 Alternativ B'!K246&gt;=200,$C$6,$C$5)),0)</f>
        <v>0</v>
      </c>
      <c r="K192" s="1">
        <f ca="1">IFERROR('2.2 Skjult ventetid person B'!K22/60*IF('1.2 Alternativ B'!L246&lt;70,$C$4,IF('1.2 Alternativ B'!L246&gt;=200,$C$6,$C$5)),0)</f>
        <v>0</v>
      </c>
      <c r="L192" s="1">
        <f ca="1">IFERROR('2.2 Skjult ventetid person B'!L22/60*IF('1.2 Alternativ B'!M246&lt;70,$C$4,IF('1.2 Alternativ B'!M246&gt;=200,$C$6,$C$5)),0)</f>
        <v>0</v>
      </c>
      <c r="M192" s="1">
        <f ca="1">IFERROR('2.2 Skjult ventetid person B'!M22/60*IF('1.2 Alternativ B'!N246&lt;70,$C$4,IF('1.2 Alternativ B'!N246&gt;=200,$C$6,$C$5)),0)</f>
        <v>0</v>
      </c>
      <c r="N192" s="1">
        <f ca="1">IFERROR('2.2 Skjult ventetid person B'!N22/60*IF('1.2 Alternativ B'!O246&lt;70,$C$4,IF('1.2 Alternativ B'!O246&gt;=200,$C$6,$C$5)),0)</f>
        <v>0</v>
      </c>
      <c r="O192" s="1">
        <f ca="1">IFERROR('2.2 Skjult ventetid person B'!O22/60*IF('1.2 Alternativ B'!P246&lt;70,$C$4,IF('1.2 Alternativ B'!P246&gt;=200,$C$6,$C$5)),0)</f>
        <v>0</v>
      </c>
      <c r="P192" s="1">
        <f ca="1">IFERROR('2.2 Skjult ventetid person B'!P22/60*IF('1.2 Alternativ B'!Q246&lt;70,$C$4,IF('1.2 Alternativ B'!Q246&gt;=200,$C$6,$C$5)),0)</f>
        <v>0</v>
      </c>
      <c r="Q192" s="1">
        <f ca="1">IFERROR('2.2 Skjult ventetid person B'!Q22/60*IF('1.2 Alternativ B'!R246&lt;70,$C$4,IF('1.2 Alternativ B'!R246&gt;=200,$C$6,$C$5)),0)</f>
        <v>0</v>
      </c>
      <c r="R192" s="1">
        <f ca="1">IFERROR('2.2 Skjult ventetid person B'!R22/60*IF('1.2 Alternativ B'!S246&lt;70,$C$4,IF('1.2 Alternativ B'!S246&gt;=200,$C$6,$C$5)),0)</f>
        <v>0</v>
      </c>
      <c r="S192" s="1">
        <f ca="1">IFERROR('2.2 Skjult ventetid person B'!S22/60*IF('1.2 Alternativ B'!T246&lt;70,$C$4,IF('1.2 Alternativ B'!T246&gt;=200,$C$6,$C$5)),0)</f>
        <v>0</v>
      </c>
      <c r="T192" s="1">
        <f ca="1">IFERROR('2.2 Skjult ventetid person B'!T22/60*IF('1.2 Alternativ B'!U246&lt;70,$C$4,IF('1.2 Alternativ B'!U246&gt;=200,$C$6,$C$5)),0)</f>
        <v>0</v>
      </c>
      <c r="U192" s="1">
        <f ca="1">IFERROR('2.2 Skjult ventetid person B'!U22/60*IF('1.2 Alternativ B'!V246&lt;70,$C$4,IF('1.2 Alternativ B'!V246&gt;=200,$C$6,$C$5)),0)</f>
        <v>0</v>
      </c>
      <c r="V192" s="1">
        <f ca="1">IFERROR('2.2 Skjult ventetid person B'!V22/60*IF('1.2 Alternativ B'!W246&lt;70,$C$4,IF('1.2 Alternativ B'!W246&gt;=200,$C$6,$C$5)),0)</f>
        <v>0</v>
      </c>
      <c r="W192" s="1">
        <f ca="1">IFERROR('2.2 Skjult ventetid person B'!W22/60*IF('1.2 Alternativ B'!X246&lt;70,$C$4,IF('1.2 Alternativ B'!X246&gt;=200,$C$6,$C$5)),0)</f>
        <v>0</v>
      </c>
      <c r="X192" s="1">
        <f ca="1">IFERROR('2.2 Skjult ventetid person B'!X22/60*IF('1.2 Alternativ B'!Y246&lt;70,$C$4,IF('1.2 Alternativ B'!Y246&gt;=200,$C$6,$C$5)),0)</f>
        <v>0</v>
      </c>
      <c r="Y192" s="1">
        <f ca="1">IFERROR('2.2 Skjult ventetid person B'!Y22/60*IF('1.2 Alternativ B'!Z246&lt;70,$C$4,IF('1.2 Alternativ B'!Z246&gt;=200,$C$6,$C$5)),0)</f>
        <v>0</v>
      </c>
      <c r="Z192" s="1">
        <f ca="1">IFERROR('2.2 Skjult ventetid person B'!Z22/60*IF('1.2 Alternativ B'!AA246&lt;70,$C$4,IF('1.2 Alternativ B'!AA246&gt;=200,$C$6,$C$5)),0)</f>
        <v>0</v>
      </c>
      <c r="AA192" s="1">
        <f ca="1">IFERROR('2.2 Skjult ventetid person B'!AA22/60*IF('1.2 Alternativ B'!AB246&lt;70,$C$4,IF('1.2 Alternativ B'!AB246&gt;=200,$C$6,$C$5)),0)</f>
        <v>0</v>
      </c>
      <c r="AB192" s="1">
        <f ca="1">IFERROR('2.2 Skjult ventetid person B'!AB22/60*IF('1.2 Alternativ B'!AC246&lt;70,$C$4,IF('1.2 Alternativ B'!AC246&gt;=200,$C$6,$C$5)),0)</f>
        <v>0</v>
      </c>
      <c r="AC192" s="1">
        <f ca="1">IFERROR('2.2 Skjult ventetid person B'!AC22/60*IF('1.2 Alternativ B'!AD246&lt;70,$C$4,IF('1.2 Alternativ B'!AD246&gt;=200,$C$6,$C$5)),0)</f>
        <v>0</v>
      </c>
      <c r="AD192" s="1">
        <f ca="1">IFERROR('2.2 Skjult ventetid person B'!AD22/60*IF('1.2 Alternativ B'!AE246&lt;70,$C$4,IF('1.2 Alternativ B'!AE246&gt;=200,$C$6,$C$5)),0)</f>
        <v>0</v>
      </c>
      <c r="AE192" s="1">
        <f ca="1">IFERROR('2.2 Skjult ventetid person B'!AE22/60*IF('1.2 Alternativ B'!AF246&lt;70,$C$4,IF('1.2 Alternativ B'!AF246&gt;=200,$C$6,$C$5)),0)</f>
        <v>0</v>
      </c>
      <c r="AF192" s="1">
        <f ca="1">IFERROR('2.2 Skjult ventetid person B'!AF22/60*IF('1.2 Alternativ B'!AG246&lt;70,$C$4,IF('1.2 Alternativ B'!AG246&gt;=200,$C$6,$C$5)),0)</f>
        <v>0</v>
      </c>
    </row>
    <row r="193" spans="2:32" x14ac:dyDescent="0.2">
      <c r="B193" s="1" t="str">
        <f ca="1">IF(OFFSET('1.2 Alternativ B'!$E$19,0,ROW()-ROW($B$182))&gt;0,OFFSET('1.2 Alternativ B'!$E$19,0,ROW()-ROW($B$182)),"")</f>
        <v/>
      </c>
      <c r="C193" s="1">
        <f ca="1">IFERROR('2.2 Skjult ventetid person B'!C23/60*IF('1.2 Alternativ B'!D247&lt;70,$C$4,IF('1.2 Alternativ B'!D247&gt;=200,$C$6,$C$5)),0)</f>
        <v>0</v>
      </c>
      <c r="D193" s="1">
        <f ca="1">IFERROR('2.2 Skjult ventetid person B'!D23/60*IF('1.2 Alternativ B'!E247&lt;70,$C$4,IF('1.2 Alternativ B'!E247&gt;=200,$C$6,$C$5)),0)</f>
        <v>0</v>
      </c>
      <c r="E193" s="1">
        <f ca="1">IFERROR('2.2 Skjult ventetid person B'!E23/60*IF('1.2 Alternativ B'!F247&lt;70,$C$4,IF('1.2 Alternativ B'!F247&gt;=200,$C$6,$C$5)),0)</f>
        <v>0</v>
      </c>
      <c r="F193" s="1">
        <f ca="1">IFERROR('2.2 Skjult ventetid person B'!F23/60*IF('1.2 Alternativ B'!G247&lt;70,$C$4,IF('1.2 Alternativ B'!G247&gt;=200,$C$6,$C$5)),0)</f>
        <v>0</v>
      </c>
      <c r="G193" s="1">
        <f ca="1">IFERROR('2.2 Skjult ventetid person B'!G23/60*IF('1.2 Alternativ B'!H247&lt;70,$C$4,IF('1.2 Alternativ B'!H247&gt;=200,$C$6,$C$5)),0)</f>
        <v>0</v>
      </c>
      <c r="H193" s="1">
        <f ca="1">IFERROR('2.2 Skjult ventetid person B'!H23/60*IF('1.2 Alternativ B'!I247&lt;70,$C$4,IF('1.2 Alternativ B'!I247&gt;=200,$C$6,$C$5)),0)</f>
        <v>0</v>
      </c>
      <c r="I193" s="1">
        <f ca="1">IFERROR('2.2 Skjult ventetid person B'!I23/60*IF('1.2 Alternativ B'!J247&lt;70,$C$4,IF('1.2 Alternativ B'!J247&gt;=200,$C$6,$C$5)),0)</f>
        <v>0</v>
      </c>
      <c r="J193" s="1">
        <f ca="1">IFERROR('2.2 Skjult ventetid person B'!J23/60*IF('1.2 Alternativ B'!K247&lt;70,$C$4,IF('1.2 Alternativ B'!K247&gt;=200,$C$6,$C$5)),0)</f>
        <v>0</v>
      </c>
      <c r="K193" s="1">
        <f ca="1">IFERROR('2.2 Skjult ventetid person B'!K23/60*IF('1.2 Alternativ B'!L247&lt;70,$C$4,IF('1.2 Alternativ B'!L247&gt;=200,$C$6,$C$5)),0)</f>
        <v>0</v>
      </c>
      <c r="L193" s="1">
        <f ca="1">IFERROR('2.2 Skjult ventetid person B'!L23/60*IF('1.2 Alternativ B'!M247&lt;70,$C$4,IF('1.2 Alternativ B'!M247&gt;=200,$C$6,$C$5)),0)</f>
        <v>0</v>
      </c>
      <c r="M193" s="1">
        <f ca="1">IFERROR('2.2 Skjult ventetid person B'!M23/60*IF('1.2 Alternativ B'!N247&lt;70,$C$4,IF('1.2 Alternativ B'!N247&gt;=200,$C$6,$C$5)),0)</f>
        <v>0</v>
      </c>
      <c r="N193" s="1">
        <f ca="1">IFERROR('2.2 Skjult ventetid person B'!N23/60*IF('1.2 Alternativ B'!O247&lt;70,$C$4,IF('1.2 Alternativ B'!O247&gt;=200,$C$6,$C$5)),0)</f>
        <v>0</v>
      </c>
      <c r="O193" s="1">
        <f ca="1">IFERROR('2.2 Skjult ventetid person B'!O23/60*IF('1.2 Alternativ B'!P247&lt;70,$C$4,IF('1.2 Alternativ B'!P247&gt;=200,$C$6,$C$5)),0)</f>
        <v>0</v>
      </c>
      <c r="P193" s="1">
        <f ca="1">IFERROR('2.2 Skjult ventetid person B'!P23/60*IF('1.2 Alternativ B'!Q247&lt;70,$C$4,IF('1.2 Alternativ B'!Q247&gt;=200,$C$6,$C$5)),0)</f>
        <v>0</v>
      </c>
      <c r="Q193" s="1">
        <f ca="1">IFERROR('2.2 Skjult ventetid person B'!Q23/60*IF('1.2 Alternativ B'!R247&lt;70,$C$4,IF('1.2 Alternativ B'!R247&gt;=200,$C$6,$C$5)),0)</f>
        <v>0</v>
      </c>
      <c r="R193" s="1">
        <f ca="1">IFERROR('2.2 Skjult ventetid person B'!R23/60*IF('1.2 Alternativ B'!S247&lt;70,$C$4,IF('1.2 Alternativ B'!S247&gt;=200,$C$6,$C$5)),0)</f>
        <v>0</v>
      </c>
      <c r="S193" s="1">
        <f ca="1">IFERROR('2.2 Skjult ventetid person B'!S23/60*IF('1.2 Alternativ B'!T247&lt;70,$C$4,IF('1.2 Alternativ B'!T247&gt;=200,$C$6,$C$5)),0)</f>
        <v>0</v>
      </c>
      <c r="T193" s="1">
        <f ca="1">IFERROR('2.2 Skjult ventetid person B'!T23/60*IF('1.2 Alternativ B'!U247&lt;70,$C$4,IF('1.2 Alternativ B'!U247&gt;=200,$C$6,$C$5)),0)</f>
        <v>0</v>
      </c>
      <c r="U193" s="1">
        <f ca="1">IFERROR('2.2 Skjult ventetid person B'!U23/60*IF('1.2 Alternativ B'!V247&lt;70,$C$4,IF('1.2 Alternativ B'!V247&gt;=200,$C$6,$C$5)),0)</f>
        <v>0</v>
      </c>
      <c r="V193" s="1">
        <f ca="1">IFERROR('2.2 Skjult ventetid person B'!V23/60*IF('1.2 Alternativ B'!W247&lt;70,$C$4,IF('1.2 Alternativ B'!W247&gt;=200,$C$6,$C$5)),0)</f>
        <v>0</v>
      </c>
      <c r="W193" s="1">
        <f ca="1">IFERROR('2.2 Skjult ventetid person B'!W23/60*IF('1.2 Alternativ B'!X247&lt;70,$C$4,IF('1.2 Alternativ B'!X247&gt;=200,$C$6,$C$5)),0)</f>
        <v>0</v>
      </c>
      <c r="X193" s="1">
        <f ca="1">IFERROR('2.2 Skjult ventetid person B'!X23/60*IF('1.2 Alternativ B'!Y247&lt;70,$C$4,IF('1.2 Alternativ B'!Y247&gt;=200,$C$6,$C$5)),0)</f>
        <v>0</v>
      </c>
      <c r="Y193" s="1">
        <f ca="1">IFERROR('2.2 Skjult ventetid person B'!Y23/60*IF('1.2 Alternativ B'!Z247&lt;70,$C$4,IF('1.2 Alternativ B'!Z247&gt;=200,$C$6,$C$5)),0)</f>
        <v>0</v>
      </c>
      <c r="Z193" s="1">
        <f ca="1">IFERROR('2.2 Skjult ventetid person B'!Z23/60*IF('1.2 Alternativ B'!AA247&lt;70,$C$4,IF('1.2 Alternativ B'!AA247&gt;=200,$C$6,$C$5)),0)</f>
        <v>0</v>
      </c>
      <c r="AA193" s="1">
        <f ca="1">IFERROR('2.2 Skjult ventetid person B'!AA23/60*IF('1.2 Alternativ B'!AB247&lt;70,$C$4,IF('1.2 Alternativ B'!AB247&gt;=200,$C$6,$C$5)),0)</f>
        <v>0</v>
      </c>
      <c r="AB193" s="1">
        <f ca="1">IFERROR('2.2 Skjult ventetid person B'!AB23/60*IF('1.2 Alternativ B'!AC247&lt;70,$C$4,IF('1.2 Alternativ B'!AC247&gt;=200,$C$6,$C$5)),0)</f>
        <v>0</v>
      </c>
      <c r="AC193" s="1">
        <f ca="1">IFERROR('2.2 Skjult ventetid person B'!AC23/60*IF('1.2 Alternativ B'!AD247&lt;70,$C$4,IF('1.2 Alternativ B'!AD247&gt;=200,$C$6,$C$5)),0)</f>
        <v>0</v>
      </c>
      <c r="AD193" s="1">
        <f ca="1">IFERROR('2.2 Skjult ventetid person B'!AD23/60*IF('1.2 Alternativ B'!AE247&lt;70,$C$4,IF('1.2 Alternativ B'!AE247&gt;=200,$C$6,$C$5)),0)</f>
        <v>0</v>
      </c>
      <c r="AE193" s="1">
        <f ca="1">IFERROR('2.2 Skjult ventetid person B'!AE23/60*IF('1.2 Alternativ B'!AF247&lt;70,$C$4,IF('1.2 Alternativ B'!AF247&gt;=200,$C$6,$C$5)),0)</f>
        <v>0</v>
      </c>
      <c r="AF193" s="1">
        <f ca="1">IFERROR('2.2 Skjult ventetid person B'!AF23/60*IF('1.2 Alternativ B'!AG247&lt;70,$C$4,IF('1.2 Alternativ B'!AG247&gt;=200,$C$6,$C$5)),0)</f>
        <v>0</v>
      </c>
    </row>
    <row r="194" spans="2:32" x14ac:dyDescent="0.2">
      <c r="B194" s="1" t="str">
        <f ca="1">IF(OFFSET('1.2 Alternativ B'!$E$19,0,ROW()-ROW($B$182))&gt;0,OFFSET('1.2 Alternativ B'!$E$19,0,ROW()-ROW($B$182)),"")</f>
        <v/>
      </c>
      <c r="C194" s="1">
        <f ca="1">IFERROR('2.2 Skjult ventetid person B'!C24/60*IF('1.2 Alternativ B'!D248&lt;70,$C$4,IF('1.2 Alternativ B'!D248&gt;=200,$C$6,$C$5)),0)</f>
        <v>0</v>
      </c>
      <c r="D194" s="1">
        <f ca="1">IFERROR('2.2 Skjult ventetid person B'!D24/60*IF('1.2 Alternativ B'!E248&lt;70,$C$4,IF('1.2 Alternativ B'!E248&gt;=200,$C$6,$C$5)),0)</f>
        <v>0</v>
      </c>
      <c r="E194" s="1">
        <f ca="1">IFERROR('2.2 Skjult ventetid person B'!E24/60*IF('1.2 Alternativ B'!F248&lt;70,$C$4,IF('1.2 Alternativ B'!F248&gt;=200,$C$6,$C$5)),0)</f>
        <v>0</v>
      </c>
      <c r="F194" s="1">
        <f ca="1">IFERROR('2.2 Skjult ventetid person B'!F24/60*IF('1.2 Alternativ B'!G248&lt;70,$C$4,IF('1.2 Alternativ B'!G248&gt;=200,$C$6,$C$5)),0)</f>
        <v>0</v>
      </c>
      <c r="G194" s="1">
        <f ca="1">IFERROR('2.2 Skjult ventetid person B'!G24/60*IF('1.2 Alternativ B'!H248&lt;70,$C$4,IF('1.2 Alternativ B'!H248&gt;=200,$C$6,$C$5)),0)</f>
        <v>0</v>
      </c>
      <c r="H194" s="1">
        <f ca="1">IFERROR('2.2 Skjult ventetid person B'!H24/60*IF('1.2 Alternativ B'!I248&lt;70,$C$4,IF('1.2 Alternativ B'!I248&gt;=200,$C$6,$C$5)),0)</f>
        <v>0</v>
      </c>
      <c r="I194" s="1">
        <f ca="1">IFERROR('2.2 Skjult ventetid person B'!I24/60*IF('1.2 Alternativ B'!J248&lt;70,$C$4,IF('1.2 Alternativ B'!J248&gt;=200,$C$6,$C$5)),0)</f>
        <v>0</v>
      </c>
      <c r="J194" s="1">
        <f ca="1">IFERROR('2.2 Skjult ventetid person B'!J24/60*IF('1.2 Alternativ B'!K248&lt;70,$C$4,IF('1.2 Alternativ B'!K248&gt;=200,$C$6,$C$5)),0)</f>
        <v>0</v>
      </c>
      <c r="K194" s="1">
        <f ca="1">IFERROR('2.2 Skjult ventetid person B'!K24/60*IF('1.2 Alternativ B'!L248&lt;70,$C$4,IF('1.2 Alternativ B'!L248&gt;=200,$C$6,$C$5)),0)</f>
        <v>0</v>
      </c>
      <c r="L194" s="1">
        <f ca="1">IFERROR('2.2 Skjult ventetid person B'!L24/60*IF('1.2 Alternativ B'!M248&lt;70,$C$4,IF('1.2 Alternativ B'!M248&gt;=200,$C$6,$C$5)),0)</f>
        <v>0</v>
      </c>
      <c r="M194" s="1">
        <f ca="1">IFERROR('2.2 Skjult ventetid person B'!M24/60*IF('1.2 Alternativ B'!N248&lt;70,$C$4,IF('1.2 Alternativ B'!N248&gt;=200,$C$6,$C$5)),0)</f>
        <v>0</v>
      </c>
      <c r="N194" s="1">
        <f ca="1">IFERROR('2.2 Skjult ventetid person B'!N24/60*IF('1.2 Alternativ B'!O248&lt;70,$C$4,IF('1.2 Alternativ B'!O248&gt;=200,$C$6,$C$5)),0)</f>
        <v>0</v>
      </c>
      <c r="O194" s="1">
        <f ca="1">IFERROR('2.2 Skjult ventetid person B'!O24/60*IF('1.2 Alternativ B'!P248&lt;70,$C$4,IF('1.2 Alternativ B'!P248&gt;=200,$C$6,$C$5)),0)</f>
        <v>0</v>
      </c>
      <c r="P194" s="1">
        <f ca="1">IFERROR('2.2 Skjult ventetid person B'!P24/60*IF('1.2 Alternativ B'!Q248&lt;70,$C$4,IF('1.2 Alternativ B'!Q248&gt;=200,$C$6,$C$5)),0)</f>
        <v>0</v>
      </c>
      <c r="Q194" s="1">
        <f ca="1">IFERROR('2.2 Skjult ventetid person B'!Q24/60*IF('1.2 Alternativ B'!R248&lt;70,$C$4,IF('1.2 Alternativ B'!R248&gt;=200,$C$6,$C$5)),0)</f>
        <v>0</v>
      </c>
      <c r="R194" s="1">
        <f ca="1">IFERROR('2.2 Skjult ventetid person B'!R24/60*IF('1.2 Alternativ B'!S248&lt;70,$C$4,IF('1.2 Alternativ B'!S248&gt;=200,$C$6,$C$5)),0)</f>
        <v>0</v>
      </c>
      <c r="S194" s="1">
        <f ca="1">IFERROR('2.2 Skjult ventetid person B'!S24/60*IF('1.2 Alternativ B'!T248&lt;70,$C$4,IF('1.2 Alternativ B'!T248&gt;=200,$C$6,$C$5)),0)</f>
        <v>0</v>
      </c>
      <c r="T194" s="1">
        <f ca="1">IFERROR('2.2 Skjult ventetid person B'!T24/60*IF('1.2 Alternativ B'!U248&lt;70,$C$4,IF('1.2 Alternativ B'!U248&gt;=200,$C$6,$C$5)),0)</f>
        <v>0</v>
      </c>
      <c r="U194" s="1">
        <f ca="1">IFERROR('2.2 Skjult ventetid person B'!U24/60*IF('1.2 Alternativ B'!V248&lt;70,$C$4,IF('1.2 Alternativ B'!V248&gt;=200,$C$6,$C$5)),0)</f>
        <v>0</v>
      </c>
      <c r="V194" s="1">
        <f ca="1">IFERROR('2.2 Skjult ventetid person B'!V24/60*IF('1.2 Alternativ B'!W248&lt;70,$C$4,IF('1.2 Alternativ B'!W248&gt;=200,$C$6,$C$5)),0)</f>
        <v>0</v>
      </c>
      <c r="W194" s="1">
        <f ca="1">IFERROR('2.2 Skjult ventetid person B'!W24/60*IF('1.2 Alternativ B'!X248&lt;70,$C$4,IF('1.2 Alternativ B'!X248&gt;=200,$C$6,$C$5)),0)</f>
        <v>0</v>
      </c>
      <c r="X194" s="1">
        <f ca="1">IFERROR('2.2 Skjult ventetid person B'!X24/60*IF('1.2 Alternativ B'!Y248&lt;70,$C$4,IF('1.2 Alternativ B'!Y248&gt;=200,$C$6,$C$5)),0)</f>
        <v>0</v>
      </c>
      <c r="Y194" s="1">
        <f ca="1">IFERROR('2.2 Skjult ventetid person B'!Y24/60*IF('1.2 Alternativ B'!Z248&lt;70,$C$4,IF('1.2 Alternativ B'!Z248&gt;=200,$C$6,$C$5)),0)</f>
        <v>0</v>
      </c>
      <c r="Z194" s="1">
        <f ca="1">IFERROR('2.2 Skjult ventetid person B'!Z24/60*IF('1.2 Alternativ B'!AA248&lt;70,$C$4,IF('1.2 Alternativ B'!AA248&gt;=200,$C$6,$C$5)),0)</f>
        <v>0</v>
      </c>
      <c r="AA194" s="1">
        <f ca="1">IFERROR('2.2 Skjult ventetid person B'!AA24/60*IF('1.2 Alternativ B'!AB248&lt;70,$C$4,IF('1.2 Alternativ B'!AB248&gt;=200,$C$6,$C$5)),0)</f>
        <v>0</v>
      </c>
      <c r="AB194" s="1">
        <f ca="1">IFERROR('2.2 Skjult ventetid person B'!AB24/60*IF('1.2 Alternativ B'!AC248&lt;70,$C$4,IF('1.2 Alternativ B'!AC248&gt;=200,$C$6,$C$5)),0)</f>
        <v>0</v>
      </c>
      <c r="AC194" s="1">
        <f ca="1">IFERROR('2.2 Skjult ventetid person B'!AC24/60*IF('1.2 Alternativ B'!AD248&lt;70,$C$4,IF('1.2 Alternativ B'!AD248&gt;=200,$C$6,$C$5)),0)</f>
        <v>0</v>
      </c>
      <c r="AD194" s="1">
        <f ca="1">IFERROR('2.2 Skjult ventetid person B'!AD24/60*IF('1.2 Alternativ B'!AE248&lt;70,$C$4,IF('1.2 Alternativ B'!AE248&gt;=200,$C$6,$C$5)),0)</f>
        <v>0</v>
      </c>
      <c r="AE194" s="1">
        <f ca="1">IFERROR('2.2 Skjult ventetid person B'!AE24/60*IF('1.2 Alternativ B'!AF248&lt;70,$C$4,IF('1.2 Alternativ B'!AF248&gt;=200,$C$6,$C$5)),0)</f>
        <v>0</v>
      </c>
      <c r="AF194" s="1">
        <f ca="1">IFERROR('2.2 Skjult ventetid person B'!AF24/60*IF('1.2 Alternativ B'!AG248&lt;70,$C$4,IF('1.2 Alternativ B'!AG248&gt;=200,$C$6,$C$5)),0)</f>
        <v>0</v>
      </c>
    </row>
    <row r="195" spans="2:32" x14ac:dyDescent="0.2">
      <c r="B195" s="1" t="str">
        <f ca="1">IF(OFFSET('1.2 Alternativ B'!$E$19,0,ROW()-ROW($B$182))&gt;0,OFFSET('1.2 Alternativ B'!$E$19,0,ROW()-ROW($B$182)),"")</f>
        <v/>
      </c>
      <c r="C195" s="1">
        <f ca="1">IFERROR('2.2 Skjult ventetid person B'!C25/60*IF('1.2 Alternativ B'!D249&lt;70,$C$4,IF('1.2 Alternativ B'!D249&gt;=200,$C$6,$C$5)),0)</f>
        <v>0</v>
      </c>
      <c r="D195" s="1">
        <f ca="1">IFERROR('2.2 Skjult ventetid person B'!D25/60*IF('1.2 Alternativ B'!E249&lt;70,$C$4,IF('1.2 Alternativ B'!E249&gt;=200,$C$6,$C$5)),0)</f>
        <v>0</v>
      </c>
      <c r="E195" s="1">
        <f ca="1">IFERROR('2.2 Skjult ventetid person B'!E25/60*IF('1.2 Alternativ B'!F249&lt;70,$C$4,IF('1.2 Alternativ B'!F249&gt;=200,$C$6,$C$5)),0)</f>
        <v>0</v>
      </c>
      <c r="F195" s="1">
        <f ca="1">IFERROR('2.2 Skjult ventetid person B'!F25/60*IF('1.2 Alternativ B'!G249&lt;70,$C$4,IF('1.2 Alternativ B'!G249&gt;=200,$C$6,$C$5)),0)</f>
        <v>0</v>
      </c>
      <c r="G195" s="1">
        <f ca="1">IFERROR('2.2 Skjult ventetid person B'!G25/60*IF('1.2 Alternativ B'!H249&lt;70,$C$4,IF('1.2 Alternativ B'!H249&gt;=200,$C$6,$C$5)),0)</f>
        <v>0</v>
      </c>
      <c r="H195" s="1">
        <f ca="1">IFERROR('2.2 Skjult ventetid person B'!H25/60*IF('1.2 Alternativ B'!I249&lt;70,$C$4,IF('1.2 Alternativ B'!I249&gt;=200,$C$6,$C$5)),0)</f>
        <v>0</v>
      </c>
      <c r="I195" s="1">
        <f ca="1">IFERROR('2.2 Skjult ventetid person B'!I25/60*IF('1.2 Alternativ B'!J249&lt;70,$C$4,IF('1.2 Alternativ B'!J249&gt;=200,$C$6,$C$5)),0)</f>
        <v>0</v>
      </c>
      <c r="J195" s="1">
        <f ca="1">IFERROR('2.2 Skjult ventetid person B'!J25/60*IF('1.2 Alternativ B'!K249&lt;70,$C$4,IF('1.2 Alternativ B'!K249&gt;=200,$C$6,$C$5)),0)</f>
        <v>0</v>
      </c>
      <c r="K195" s="1">
        <f ca="1">IFERROR('2.2 Skjult ventetid person B'!K25/60*IF('1.2 Alternativ B'!L249&lt;70,$C$4,IF('1.2 Alternativ B'!L249&gt;=200,$C$6,$C$5)),0)</f>
        <v>0</v>
      </c>
      <c r="L195" s="1">
        <f ca="1">IFERROR('2.2 Skjult ventetid person B'!L25/60*IF('1.2 Alternativ B'!M249&lt;70,$C$4,IF('1.2 Alternativ B'!M249&gt;=200,$C$6,$C$5)),0)</f>
        <v>0</v>
      </c>
      <c r="M195" s="1">
        <f ca="1">IFERROR('2.2 Skjult ventetid person B'!M25/60*IF('1.2 Alternativ B'!N249&lt;70,$C$4,IF('1.2 Alternativ B'!N249&gt;=200,$C$6,$C$5)),0)</f>
        <v>0</v>
      </c>
      <c r="N195" s="1">
        <f ca="1">IFERROR('2.2 Skjult ventetid person B'!N25/60*IF('1.2 Alternativ B'!O249&lt;70,$C$4,IF('1.2 Alternativ B'!O249&gt;=200,$C$6,$C$5)),0)</f>
        <v>0</v>
      </c>
      <c r="O195" s="1">
        <f ca="1">IFERROR('2.2 Skjult ventetid person B'!O25/60*IF('1.2 Alternativ B'!P249&lt;70,$C$4,IF('1.2 Alternativ B'!P249&gt;=200,$C$6,$C$5)),0)</f>
        <v>0</v>
      </c>
      <c r="P195" s="1">
        <f ca="1">IFERROR('2.2 Skjult ventetid person B'!P25/60*IF('1.2 Alternativ B'!Q249&lt;70,$C$4,IF('1.2 Alternativ B'!Q249&gt;=200,$C$6,$C$5)),0)</f>
        <v>0</v>
      </c>
      <c r="Q195" s="1">
        <f ca="1">IFERROR('2.2 Skjult ventetid person B'!Q25/60*IF('1.2 Alternativ B'!R249&lt;70,$C$4,IF('1.2 Alternativ B'!R249&gt;=200,$C$6,$C$5)),0)</f>
        <v>0</v>
      </c>
      <c r="R195" s="1">
        <f ca="1">IFERROR('2.2 Skjult ventetid person B'!R25/60*IF('1.2 Alternativ B'!S249&lt;70,$C$4,IF('1.2 Alternativ B'!S249&gt;=200,$C$6,$C$5)),0)</f>
        <v>0</v>
      </c>
      <c r="S195" s="1">
        <f ca="1">IFERROR('2.2 Skjult ventetid person B'!S25/60*IF('1.2 Alternativ B'!T249&lt;70,$C$4,IF('1.2 Alternativ B'!T249&gt;=200,$C$6,$C$5)),0)</f>
        <v>0</v>
      </c>
      <c r="T195" s="1">
        <f ca="1">IFERROR('2.2 Skjult ventetid person B'!T25/60*IF('1.2 Alternativ B'!U249&lt;70,$C$4,IF('1.2 Alternativ B'!U249&gt;=200,$C$6,$C$5)),0)</f>
        <v>0</v>
      </c>
      <c r="U195" s="1">
        <f ca="1">IFERROR('2.2 Skjult ventetid person B'!U25/60*IF('1.2 Alternativ B'!V249&lt;70,$C$4,IF('1.2 Alternativ B'!V249&gt;=200,$C$6,$C$5)),0)</f>
        <v>0</v>
      </c>
      <c r="V195" s="1">
        <f ca="1">IFERROR('2.2 Skjult ventetid person B'!V25/60*IF('1.2 Alternativ B'!W249&lt;70,$C$4,IF('1.2 Alternativ B'!W249&gt;=200,$C$6,$C$5)),0)</f>
        <v>0</v>
      </c>
      <c r="W195" s="1">
        <f ca="1">IFERROR('2.2 Skjult ventetid person B'!W25/60*IF('1.2 Alternativ B'!X249&lt;70,$C$4,IF('1.2 Alternativ B'!X249&gt;=200,$C$6,$C$5)),0)</f>
        <v>0</v>
      </c>
      <c r="X195" s="1">
        <f ca="1">IFERROR('2.2 Skjult ventetid person B'!X25/60*IF('1.2 Alternativ B'!Y249&lt;70,$C$4,IF('1.2 Alternativ B'!Y249&gt;=200,$C$6,$C$5)),0)</f>
        <v>0</v>
      </c>
      <c r="Y195" s="1">
        <f ca="1">IFERROR('2.2 Skjult ventetid person B'!Y25/60*IF('1.2 Alternativ B'!Z249&lt;70,$C$4,IF('1.2 Alternativ B'!Z249&gt;=200,$C$6,$C$5)),0)</f>
        <v>0</v>
      </c>
      <c r="Z195" s="1">
        <f ca="1">IFERROR('2.2 Skjult ventetid person B'!Z25/60*IF('1.2 Alternativ B'!AA249&lt;70,$C$4,IF('1.2 Alternativ B'!AA249&gt;=200,$C$6,$C$5)),0)</f>
        <v>0</v>
      </c>
      <c r="AA195" s="1">
        <f ca="1">IFERROR('2.2 Skjult ventetid person B'!AA25/60*IF('1.2 Alternativ B'!AB249&lt;70,$C$4,IF('1.2 Alternativ B'!AB249&gt;=200,$C$6,$C$5)),0)</f>
        <v>0</v>
      </c>
      <c r="AB195" s="1">
        <f ca="1">IFERROR('2.2 Skjult ventetid person B'!AB25/60*IF('1.2 Alternativ B'!AC249&lt;70,$C$4,IF('1.2 Alternativ B'!AC249&gt;=200,$C$6,$C$5)),0)</f>
        <v>0</v>
      </c>
      <c r="AC195" s="1">
        <f ca="1">IFERROR('2.2 Skjult ventetid person B'!AC25/60*IF('1.2 Alternativ B'!AD249&lt;70,$C$4,IF('1.2 Alternativ B'!AD249&gt;=200,$C$6,$C$5)),0)</f>
        <v>0</v>
      </c>
      <c r="AD195" s="1">
        <f ca="1">IFERROR('2.2 Skjult ventetid person B'!AD25/60*IF('1.2 Alternativ B'!AE249&lt;70,$C$4,IF('1.2 Alternativ B'!AE249&gt;=200,$C$6,$C$5)),0)</f>
        <v>0</v>
      </c>
      <c r="AE195" s="1">
        <f ca="1">IFERROR('2.2 Skjult ventetid person B'!AE25/60*IF('1.2 Alternativ B'!AF249&lt;70,$C$4,IF('1.2 Alternativ B'!AF249&gt;=200,$C$6,$C$5)),0)</f>
        <v>0</v>
      </c>
      <c r="AF195" s="1">
        <f ca="1">IFERROR('2.2 Skjult ventetid person B'!AF25/60*IF('1.2 Alternativ B'!AG249&lt;70,$C$4,IF('1.2 Alternativ B'!AG249&gt;=200,$C$6,$C$5)),0)</f>
        <v>0</v>
      </c>
    </row>
    <row r="196" spans="2:32" x14ac:dyDescent="0.2">
      <c r="B196" s="1" t="str">
        <f ca="1">IF(OFFSET('1.2 Alternativ B'!$E$19,0,ROW()-ROW($B$182))&gt;0,OFFSET('1.2 Alternativ B'!$E$19,0,ROW()-ROW($B$182)),"")</f>
        <v/>
      </c>
      <c r="C196" s="1">
        <f ca="1">IFERROR('2.2 Skjult ventetid person B'!C26/60*IF('1.2 Alternativ B'!D250&lt;70,$C$4,IF('1.2 Alternativ B'!D250&gt;=200,$C$6,$C$5)),0)</f>
        <v>0</v>
      </c>
      <c r="D196" s="1">
        <f ca="1">IFERROR('2.2 Skjult ventetid person B'!D26/60*IF('1.2 Alternativ B'!E250&lt;70,$C$4,IF('1.2 Alternativ B'!E250&gt;=200,$C$6,$C$5)),0)</f>
        <v>0</v>
      </c>
      <c r="E196" s="1">
        <f ca="1">IFERROR('2.2 Skjult ventetid person B'!E26/60*IF('1.2 Alternativ B'!F250&lt;70,$C$4,IF('1.2 Alternativ B'!F250&gt;=200,$C$6,$C$5)),0)</f>
        <v>0</v>
      </c>
      <c r="F196" s="1">
        <f ca="1">IFERROR('2.2 Skjult ventetid person B'!F26/60*IF('1.2 Alternativ B'!G250&lt;70,$C$4,IF('1.2 Alternativ B'!G250&gt;=200,$C$6,$C$5)),0)</f>
        <v>0</v>
      </c>
      <c r="G196" s="1">
        <f ca="1">IFERROR('2.2 Skjult ventetid person B'!G26/60*IF('1.2 Alternativ B'!H250&lt;70,$C$4,IF('1.2 Alternativ B'!H250&gt;=200,$C$6,$C$5)),0)</f>
        <v>0</v>
      </c>
      <c r="H196" s="1">
        <f ca="1">IFERROR('2.2 Skjult ventetid person B'!H26/60*IF('1.2 Alternativ B'!I250&lt;70,$C$4,IF('1.2 Alternativ B'!I250&gt;=200,$C$6,$C$5)),0)</f>
        <v>0</v>
      </c>
      <c r="I196" s="1">
        <f ca="1">IFERROR('2.2 Skjult ventetid person B'!I26/60*IF('1.2 Alternativ B'!J250&lt;70,$C$4,IF('1.2 Alternativ B'!J250&gt;=200,$C$6,$C$5)),0)</f>
        <v>0</v>
      </c>
      <c r="J196" s="1">
        <f ca="1">IFERROR('2.2 Skjult ventetid person B'!J26/60*IF('1.2 Alternativ B'!K250&lt;70,$C$4,IF('1.2 Alternativ B'!K250&gt;=200,$C$6,$C$5)),0)</f>
        <v>0</v>
      </c>
      <c r="K196" s="1">
        <f ca="1">IFERROR('2.2 Skjult ventetid person B'!K26/60*IF('1.2 Alternativ B'!L250&lt;70,$C$4,IF('1.2 Alternativ B'!L250&gt;=200,$C$6,$C$5)),0)</f>
        <v>0</v>
      </c>
      <c r="L196" s="1">
        <f ca="1">IFERROR('2.2 Skjult ventetid person B'!L26/60*IF('1.2 Alternativ B'!M250&lt;70,$C$4,IF('1.2 Alternativ B'!M250&gt;=200,$C$6,$C$5)),0)</f>
        <v>0</v>
      </c>
      <c r="M196" s="1">
        <f ca="1">IFERROR('2.2 Skjult ventetid person B'!M26/60*IF('1.2 Alternativ B'!N250&lt;70,$C$4,IF('1.2 Alternativ B'!N250&gt;=200,$C$6,$C$5)),0)</f>
        <v>0</v>
      </c>
      <c r="N196" s="1">
        <f ca="1">IFERROR('2.2 Skjult ventetid person B'!N26/60*IF('1.2 Alternativ B'!O250&lt;70,$C$4,IF('1.2 Alternativ B'!O250&gt;=200,$C$6,$C$5)),0)</f>
        <v>0</v>
      </c>
      <c r="O196" s="1">
        <f ca="1">IFERROR('2.2 Skjult ventetid person B'!O26/60*IF('1.2 Alternativ B'!P250&lt;70,$C$4,IF('1.2 Alternativ B'!P250&gt;=200,$C$6,$C$5)),0)</f>
        <v>0</v>
      </c>
      <c r="P196" s="1">
        <f ca="1">IFERROR('2.2 Skjult ventetid person B'!P26/60*IF('1.2 Alternativ B'!Q250&lt;70,$C$4,IF('1.2 Alternativ B'!Q250&gt;=200,$C$6,$C$5)),0)</f>
        <v>0</v>
      </c>
      <c r="Q196" s="1">
        <f ca="1">IFERROR('2.2 Skjult ventetid person B'!Q26/60*IF('1.2 Alternativ B'!R250&lt;70,$C$4,IF('1.2 Alternativ B'!R250&gt;=200,$C$6,$C$5)),0)</f>
        <v>0</v>
      </c>
      <c r="R196" s="1">
        <f ca="1">IFERROR('2.2 Skjult ventetid person B'!R26/60*IF('1.2 Alternativ B'!S250&lt;70,$C$4,IF('1.2 Alternativ B'!S250&gt;=200,$C$6,$C$5)),0)</f>
        <v>0</v>
      </c>
      <c r="S196" s="1">
        <f ca="1">IFERROR('2.2 Skjult ventetid person B'!S26/60*IF('1.2 Alternativ B'!T250&lt;70,$C$4,IF('1.2 Alternativ B'!T250&gt;=200,$C$6,$C$5)),0)</f>
        <v>0</v>
      </c>
      <c r="T196" s="1">
        <f ca="1">IFERROR('2.2 Skjult ventetid person B'!T26/60*IF('1.2 Alternativ B'!U250&lt;70,$C$4,IF('1.2 Alternativ B'!U250&gt;=200,$C$6,$C$5)),0)</f>
        <v>0</v>
      </c>
      <c r="U196" s="1">
        <f ca="1">IFERROR('2.2 Skjult ventetid person B'!U26/60*IF('1.2 Alternativ B'!V250&lt;70,$C$4,IF('1.2 Alternativ B'!V250&gt;=200,$C$6,$C$5)),0)</f>
        <v>0</v>
      </c>
      <c r="V196" s="1">
        <f ca="1">IFERROR('2.2 Skjult ventetid person B'!V26/60*IF('1.2 Alternativ B'!W250&lt;70,$C$4,IF('1.2 Alternativ B'!W250&gt;=200,$C$6,$C$5)),0)</f>
        <v>0</v>
      </c>
      <c r="W196" s="1">
        <f ca="1">IFERROR('2.2 Skjult ventetid person B'!W26/60*IF('1.2 Alternativ B'!X250&lt;70,$C$4,IF('1.2 Alternativ B'!X250&gt;=200,$C$6,$C$5)),0)</f>
        <v>0</v>
      </c>
      <c r="X196" s="1">
        <f ca="1">IFERROR('2.2 Skjult ventetid person B'!X26/60*IF('1.2 Alternativ B'!Y250&lt;70,$C$4,IF('1.2 Alternativ B'!Y250&gt;=200,$C$6,$C$5)),0)</f>
        <v>0</v>
      </c>
      <c r="Y196" s="1">
        <f ca="1">IFERROR('2.2 Skjult ventetid person B'!Y26/60*IF('1.2 Alternativ B'!Z250&lt;70,$C$4,IF('1.2 Alternativ B'!Z250&gt;=200,$C$6,$C$5)),0)</f>
        <v>0</v>
      </c>
      <c r="Z196" s="1">
        <f ca="1">IFERROR('2.2 Skjult ventetid person B'!Z26/60*IF('1.2 Alternativ B'!AA250&lt;70,$C$4,IF('1.2 Alternativ B'!AA250&gt;=200,$C$6,$C$5)),0)</f>
        <v>0</v>
      </c>
      <c r="AA196" s="1">
        <f ca="1">IFERROR('2.2 Skjult ventetid person B'!AA26/60*IF('1.2 Alternativ B'!AB250&lt;70,$C$4,IF('1.2 Alternativ B'!AB250&gt;=200,$C$6,$C$5)),0)</f>
        <v>0</v>
      </c>
      <c r="AB196" s="1">
        <f ca="1">IFERROR('2.2 Skjult ventetid person B'!AB26/60*IF('1.2 Alternativ B'!AC250&lt;70,$C$4,IF('1.2 Alternativ B'!AC250&gt;=200,$C$6,$C$5)),0)</f>
        <v>0</v>
      </c>
      <c r="AC196" s="1">
        <f ca="1">IFERROR('2.2 Skjult ventetid person B'!AC26/60*IF('1.2 Alternativ B'!AD250&lt;70,$C$4,IF('1.2 Alternativ B'!AD250&gt;=200,$C$6,$C$5)),0)</f>
        <v>0</v>
      </c>
      <c r="AD196" s="1">
        <f ca="1">IFERROR('2.2 Skjult ventetid person B'!AD26/60*IF('1.2 Alternativ B'!AE250&lt;70,$C$4,IF('1.2 Alternativ B'!AE250&gt;=200,$C$6,$C$5)),0)</f>
        <v>0</v>
      </c>
      <c r="AE196" s="1">
        <f ca="1">IFERROR('2.2 Skjult ventetid person B'!AE26/60*IF('1.2 Alternativ B'!AF250&lt;70,$C$4,IF('1.2 Alternativ B'!AF250&gt;=200,$C$6,$C$5)),0)</f>
        <v>0</v>
      </c>
      <c r="AF196" s="1">
        <f ca="1">IFERROR('2.2 Skjult ventetid person B'!AF26/60*IF('1.2 Alternativ B'!AG250&lt;70,$C$4,IF('1.2 Alternativ B'!AG250&gt;=200,$C$6,$C$5)),0)</f>
        <v>0</v>
      </c>
    </row>
    <row r="197" spans="2:32" x14ac:dyDescent="0.2">
      <c r="B197" s="1" t="str">
        <f ca="1">IF(OFFSET('1.2 Alternativ B'!$E$19,0,ROW()-ROW($B$182))&gt;0,OFFSET('1.2 Alternativ B'!$E$19,0,ROW()-ROW($B$182)),"")</f>
        <v/>
      </c>
      <c r="C197" s="1">
        <f ca="1">IFERROR('2.2 Skjult ventetid person B'!C27/60*IF('1.2 Alternativ B'!D251&lt;70,$C$4,IF('1.2 Alternativ B'!D251&gt;=200,$C$6,$C$5)),0)</f>
        <v>0</v>
      </c>
      <c r="D197" s="1">
        <f ca="1">IFERROR('2.2 Skjult ventetid person B'!D27/60*IF('1.2 Alternativ B'!E251&lt;70,$C$4,IF('1.2 Alternativ B'!E251&gt;=200,$C$6,$C$5)),0)</f>
        <v>0</v>
      </c>
      <c r="E197" s="1">
        <f ca="1">IFERROR('2.2 Skjult ventetid person B'!E27/60*IF('1.2 Alternativ B'!F251&lt;70,$C$4,IF('1.2 Alternativ B'!F251&gt;=200,$C$6,$C$5)),0)</f>
        <v>0</v>
      </c>
      <c r="F197" s="1">
        <f ca="1">IFERROR('2.2 Skjult ventetid person B'!F27/60*IF('1.2 Alternativ B'!G251&lt;70,$C$4,IF('1.2 Alternativ B'!G251&gt;=200,$C$6,$C$5)),0)</f>
        <v>0</v>
      </c>
      <c r="G197" s="1">
        <f ca="1">IFERROR('2.2 Skjult ventetid person B'!G27/60*IF('1.2 Alternativ B'!H251&lt;70,$C$4,IF('1.2 Alternativ B'!H251&gt;=200,$C$6,$C$5)),0)</f>
        <v>0</v>
      </c>
      <c r="H197" s="1">
        <f ca="1">IFERROR('2.2 Skjult ventetid person B'!H27/60*IF('1.2 Alternativ B'!I251&lt;70,$C$4,IF('1.2 Alternativ B'!I251&gt;=200,$C$6,$C$5)),0)</f>
        <v>0</v>
      </c>
      <c r="I197" s="1">
        <f ca="1">IFERROR('2.2 Skjult ventetid person B'!I27/60*IF('1.2 Alternativ B'!J251&lt;70,$C$4,IF('1.2 Alternativ B'!J251&gt;=200,$C$6,$C$5)),0)</f>
        <v>0</v>
      </c>
      <c r="J197" s="1">
        <f ca="1">IFERROR('2.2 Skjult ventetid person B'!J27/60*IF('1.2 Alternativ B'!K251&lt;70,$C$4,IF('1.2 Alternativ B'!K251&gt;=200,$C$6,$C$5)),0)</f>
        <v>0</v>
      </c>
      <c r="K197" s="1">
        <f ca="1">IFERROR('2.2 Skjult ventetid person B'!K27/60*IF('1.2 Alternativ B'!L251&lt;70,$C$4,IF('1.2 Alternativ B'!L251&gt;=200,$C$6,$C$5)),0)</f>
        <v>0</v>
      </c>
      <c r="L197" s="1">
        <f ca="1">IFERROR('2.2 Skjult ventetid person B'!L27/60*IF('1.2 Alternativ B'!M251&lt;70,$C$4,IF('1.2 Alternativ B'!M251&gt;=200,$C$6,$C$5)),0)</f>
        <v>0</v>
      </c>
      <c r="M197" s="1">
        <f ca="1">IFERROR('2.2 Skjult ventetid person B'!M27/60*IF('1.2 Alternativ B'!N251&lt;70,$C$4,IF('1.2 Alternativ B'!N251&gt;=200,$C$6,$C$5)),0)</f>
        <v>0</v>
      </c>
      <c r="N197" s="1">
        <f ca="1">IFERROR('2.2 Skjult ventetid person B'!N27/60*IF('1.2 Alternativ B'!O251&lt;70,$C$4,IF('1.2 Alternativ B'!O251&gt;=200,$C$6,$C$5)),0)</f>
        <v>0</v>
      </c>
      <c r="O197" s="1">
        <f ca="1">IFERROR('2.2 Skjult ventetid person B'!O27/60*IF('1.2 Alternativ B'!P251&lt;70,$C$4,IF('1.2 Alternativ B'!P251&gt;=200,$C$6,$C$5)),0)</f>
        <v>0</v>
      </c>
      <c r="P197" s="1">
        <f ca="1">IFERROR('2.2 Skjult ventetid person B'!P27/60*IF('1.2 Alternativ B'!Q251&lt;70,$C$4,IF('1.2 Alternativ B'!Q251&gt;=200,$C$6,$C$5)),0)</f>
        <v>0</v>
      </c>
      <c r="Q197" s="1">
        <f ca="1">IFERROR('2.2 Skjult ventetid person B'!Q27/60*IF('1.2 Alternativ B'!R251&lt;70,$C$4,IF('1.2 Alternativ B'!R251&gt;=200,$C$6,$C$5)),0)</f>
        <v>0</v>
      </c>
      <c r="R197" s="1">
        <f ca="1">IFERROR('2.2 Skjult ventetid person B'!R27/60*IF('1.2 Alternativ B'!S251&lt;70,$C$4,IF('1.2 Alternativ B'!S251&gt;=200,$C$6,$C$5)),0)</f>
        <v>0</v>
      </c>
      <c r="S197" s="1">
        <f ca="1">IFERROR('2.2 Skjult ventetid person B'!S27/60*IF('1.2 Alternativ B'!T251&lt;70,$C$4,IF('1.2 Alternativ B'!T251&gt;=200,$C$6,$C$5)),0)</f>
        <v>0</v>
      </c>
      <c r="T197" s="1">
        <f ca="1">IFERROR('2.2 Skjult ventetid person B'!T27/60*IF('1.2 Alternativ B'!U251&lt;70,$C$4,IF('1.2 Alternativ B'!U251&gt;=200,$C$6,$C$5)),0)</f>
        <v>0</v>
      </c>
      <c r="U197" s="1">
        <f ca="1">IFERROR('2.2 Skjult ventetid person B'!U27/60*IF('1.2 Alternativ B'!V251&lt;70,$C$4,IF('1.2 Alternativ B'!V251&gt;=200,$C$6,$C$5)),0)</f>
        <v>0</v>
      </c>
      <c r="V197" s="1">
        <f ca="1">IFERROR('2.2 Skjult ventetid person B'!V27/60*IF('1.2 Alternativ B'!W251&lt;70,$C$4,IF('1.2 Alternativ B'!W251&gt;=200,$C$6,$C$5)),0)</f>
        <v>0</v>
      </c>
      <c r="W197" s="1">
        <f ca="1">IFERROR('2.2 Skjult ventetid person B'!W27/60*IF('1.2 Alternativ B'!X251&lt;70,$C$4,IF('1.2 Alternativ B'!X251&gt;=200,$C$6,$C$5)),0)</f>
        <v>0</v>
      </c>
      <c r="X197" s="1">
        <f ca="1">IFERROR('2.2 Skjult ventetid person B'!X27/60*IF('1.2 Alternativ B'!Y251&lt;70,$C$4,IF('1.2 Alternativ B'!Y251&gt;=200,$C$6,$C$5)),0)</f>
        <v>0</v>
      </c>
      <c r="Y197" s="1">
        <f ca="1">IFERROR('2.2 Skjult ventetid person B'!Y27/60*IF('1.2 Alternativ B'!Z251&lt;70,$C$4,IF('1.2 Alternativ B'!Z251&gt;=200,$C$6,$C$5)),0)</f>
        <v>0</v>
      </c>
      <c r="Z197" s="1">
        <f ca="1">IFERROR('2.2 Skjult ventetid person B'!Z27/60*IF('1.2 Alternativ B'!AA251&lt;70,$C$4,IF('1.2 Alternativ B'!AA251&gt;=200,$C$6,$C$5)),0)</f>
        <v>0</v>
      </c>
      <c r="AA197" s="1">
        <f ca="1">IFERROR('2.2 Skjult ventetid person B'!AA27/60*IF('1.2 Alternativ B'!AB251&lt;70,$C$4,IF('1.2 Alternativ B'!AB251&gt;=200,$C$6,$C$5)),0)</f>
        <v>0</v>
      </c>
      <c r="AB197" s="1">
        <f ca="1">IFERROR('2.2 Skjult ventetid person B'!AB27/60*IF('1.2 Alternativ B'!AC251&lt;70,$C$4,IF('1.2 Alternativ B'!AC251&gt;=200,$C$6,$C$5)),0)</f>
        <v>0</v>
      </c>
      <c r="AC197" s="1">
        <f ca="1">IFERROR('2.2 Skjult ventetid person B'!AC27/60*IF('1.2 Alternativ B'!AD251&lt;70,$C$4,IF('1.2 Alternativ B'!AD251&gt;=200,$C$6,$C$5)),0)</f>
        <v>0</v>
      </c>
      <c r="AD197" s="1">
        <f ca="1">IFERROR('2.2 Skjult ventetid person B'!AD27/60*IF('1.2 Alternativ B'!AE251&lt;70,$C$4,IF('1.2 Alternativ B'!AE251&gt;=200,$C$6,$C$5)),0)</f>
        <v>0</v>
      </c>
      <c r="AE197" s="1">
        <f ca="1">IFERROR('2.2 Skjult ventetid person B'!AE27/60*IF('1.2 Alternativ B'!AF251&lt;70,$C$4,IF('1.2 Alternativ B'!AF251&gt;=200,$C$6,$C$5)),0)</f>
        <v>0</v>
      </c>
      <c r="AF197" s="1">
        <f ca="1">IFERROR('2.2 Skjult ventetid person B'!AF27/60*IF('1.2 Alternativ B'!AG251&lt;70,$C$4,IF('1.2 Alternativ B'!AG251&gt;=200,$C$6,$C$5)),0)</f>
        <v>0</v>
      </c>
    </row>
    <row r="198" spans="2:32" x14ac:dyDescent="0.2">
      <c r="B198" s="1" t="str">
        <f ca="1">IF(OFFSET('1.2 Alternativ B'!$E$19,0,ROW()-ROW($B$182))&gt;0,OFFSET('1.2 Alternativ B'!$E$19,0,ROW()-ROW($B$182)),"")</f>
        <v/>
      </c>
      <c r="C198" s="1">
        <f ca="1">IFERROR('2.2 Skjult ventetid person B'!C28/60*IF('1.2 Alternativ B'!D252&lt;70,$C$4,IF('1.2 Alternativ B'!D252&gt;=200,$C$6,$C$5)),0)</f>
        <v>0</v>
      </c>
      <c r="D198" s="1">
        <f ca="1">IFERROR('2.2 Skjult ventetid person B'!D28/60*IF('1.2 Alternativ B'!E252&lt;70,$C$4,IF('1.2 Alternativ B'!E252&gt;=200,$C$6,$C$5)),0)</f>
        <v>0</v>
      </c>
      <c r="E198" s="1">
        <f ca="1">IFERROR('2.2 Skjult ventetid person B'!E28/60*IF('1.2 Alternativ B'!F252&lt;70,$C$4,IF('1.2 Alternativ B'!F252&gt;=200,$C$6,$C$5)),0)</f>
        <v>0</v>
      </c>
      <c r="F198" s="1">
        <f ca="1">IFERROR('2.2 Skjult ventetid person B'!F28/60*IF('1.2 Alternativ B'!G252&lt;70,$C$4,IF('1.2 Alternativ B'!G252&gt;=200,$C$6,$C$5)),0)</f>
        <v>0</v>
      </c>
      <c r="G198" s="1">
        <f ca="1">IFERROR('2.2 Skjult ventetid person B'!G28/60*IF('1.2 Alternativ B'!H252&lt;70,$C$4,IF('1.2 Alternativ B'!H252&gt;=200,$C$6,$C$5)),0)</f>
        <v>0</v>
      </c>
      <c r="H198" s="1">
        <f ca="1">IFERROR('2.2 Skjult ventetid person B'!H28/60*IF('1.2 Alternativ B'!I252&lt;70,$C$4,IF('1.2 Alternativ B'!I252&gt;=200,$C$6,$C$5)),0)</f>
        <v>0</v>
      </c>
      <c r="I198" s="1">
        <f ca="1">IFERROR('2.2 Skjult ventetid person B'!I28/60*IF('1.2 Alternativ B'!J252&lt;70,$C$4,IF('1.2 Alternativ B'!J252&gt;=200,$C$6,$C$5)),0)</f>
        <v>0</v>
      </c>
      <c r="J198" s="1">
        <f ca="1">IFERROR('2.2 Skjult ventetid person B'!J28/60*IF('1.2 Alternativ B'!K252&lt;70,$C$4,IF('1.2 Alternativ B'!K252&gt;=200,$C$6,$C$5)),0)</f>
        <v>0</v>
      </c>
      <c r="K198" s="1">
        <f ca="1">IFERROR('2.2 Skjult ventetid person B'!K28/60*IF('1.2 Alternativ B'!L252&lt;70,$C$4,IF('1.2 Alternativ B'!L252&gt;=200,$C$6,$C$5)),0)</f>
        <v>0</v>
      </c>
      <c r="L198" s="1">
        <f ca="1">IFERROR('2.2 Skjult ventetid person B'!L28/60*IF('1.2 Alternativ B'!M252&lt;70,$C$4,IF('1.2 Alternativ B'!M252&gt;=200,$C$6,$C$5)),0)</f>
        <v>0</v>
      </c>
      <c r="M198" s="1">
        <f ca="1">IFERROR('2.2 Skjult ventetid person B'!M28/60*IF('1.2 Alternativ B'!N252&lt;70,$C$4,IF('1.2 Alternativ B'!N252&gt;=200,$C$6,$C$5)),0)</f>
        <v>0</v>
      </c>
      <c r="N198" s="1">
        <f ca="1">IFERROR('2.2 Skjult ventetid person B'!N28/60*IF('1.2 Alternativ B'!O252&lt;70,$C$4,IF('1.2 Alternativ B'!O252&gt;=200,$C$6,$C$5)),0)</f>
        <v>0</v>
      </c>
      <c r="O198" s="1">
        <f ca="1">IFERROR('2.2 Skjult ventetid person B'!O28/60*IF('1.2 Alternativ B'!P252&lt;70,$C$4,IF('1.2 Alternativ B'!P252&gt;=200,$C$6,$C$5)),0)</f>
        <v>0</v>
      </c>
      <c r="P198" s="1">
        <f ca="1">IFERROR('2.2 Skjult ventetid person B'!P28/60*IF('1.2 Alternativ B'!Q252&lt;70,$C$4,IF('1.2 Alternativ B'!Q252&gt;=200,$C$6,$C$5)),0)</f>
        <v>0</v>
      </c>
      <c r="Q198" s="1">
        <f ca="1">IFERROR('2.2 Skjult ventetid person B'!Q28/60*IF('1.2 Alternativ B'!R252&lt;70,$C$4,IF('1.2 Alternativ B'!R252&gt;=200,$C$6,$C$5)),0)</f>
        <v>0</v>
      </c>
      <c r="R198" s="1">
        <f ca="1">IFERROR('2.2 Skjult ventetid person B'!R28/60*IF('1.2 Alternativ B'!S252&lt;70,$C$4,IF('1.2 Alternativ B'!S252&gt;=200,$C$6,$C$5)),0)</f>
        <v>0</v>
      </c>
      <c r="S198" s="1">
        <f ca="1">IFERROR('2.2 Skjult ventetid person B'!S28/60*IF('1.2 Alternativ B'!T252&lt;70,$C$4,IF('1.2 Alternativ B'!T252&gt;=200,$C$6,$C$5)),0)</f>
        <v>0</v>
      </c>
      <c r="T198" s="1">
        <f ca="1">IFERROR('2.2 Skjult ventetid person B'!T28/60*IF('1.2 Alternativ B'!U252&lt;70,$C$4,IF('1.2 Alternativ B'!U252&gt;=200,$C$6,$C$5)),0)</f>
        <v>0</v>
      </c>
      <c r="U198" s="1">
        <f ca="1">IFERROR('2.2 Skjult ventetid person B'!U28/60*IF('1.2 Alternativ B'!V252&lt;70,$C$4,IF('1.2 Alternativ B'!V252&gt;=200,$C$6,$C$5)),0)</f>
        <v>0</v>
      </c>
      <c r="V198" s="1">
        <f ca="1">IFERROR('2.2 Skjult ventetid person B'!V28/60*IF('1.2 Alternativ B'!W252&lt;70,$C$4,IF('1.2 Alternativ B'!W252&gt;=200,$C$6,$C$5)),0)</f>
        <v>0</v>
      </c>
      <c r="W198" s="1">
        <f ca="1">IFERROR('2.2 Skjult ventetid person B'!W28/60*IF('1.2 Alternativ B'!X252&lt;70,$C$4,IF('1.2 Alternativ B'!X252&gt;=200,$C$6,$C$5)),0)</f>
        <v>0</v>
      </c>
      <c r="X198" s="1">
        <f ca="1">IFERROR('2.2 Skjult ventetid person B'!X28/60*IF('1.2 Alternativ B'!Y252&lt;70,$C$4,IF('1.2 Alternativ B'!Y252&gt;=200,$C$6,$C$5)),0)</f>
        <v>0</v>
      </c>
      <c r="Y198" s="1">
        <f ca="1">IFERROR('2.2 Skjult ventetid person B'!Y28/60*IF('1.2 Alternativ B'!Z252&lt;70,$C$4,IF('1.2 Alternativ B'!Z252&gt;=200,$C$6,$C$5)),0)</f>
        <v>0</v>
      </c>
      <c r="Z198" s="1">
        <f ca="1">IFERROR('2.2 Skjult ventetid person B'!Z28/60*IF('1.2 Alternativ B'!AA252&lt;70,$C$4,IF('1.2 Alternativ B'!AA252&gt;=200,$C$6,$C$5)),0)</f>
        <v>0</v>
      </c>
      <c r="AA198" s="1">
        <f ca="1">IFERROR('2.2 Skjult ventetid person B'!AA28/60*IF('1.2 Alternativ B'!AB252&lt;70,$C$4,IF('1.2 Alternativ B'!AB252&gt;=200,$C$6,$C$5)),0)</f>
        <v>0</v>
      </c>
      <c r="AB198" s="1">
        <f ca="1">IFERROR('2.2 Skjult ventetid person B'!AB28/60*IF('1.2 Alternativ B'!AC252&lt;70,$C$4,IF('1.2 Alternativ B'!AC252&gt;=200,$C$6,$C$5)),0)</f>
        <v>0</v>
      </c>
      <c r="AC198" s="1">
        <f ca="1">IFERROR('2.2 Skjult ventetid person B'!AC28/60*IF('1.2 Alternativ B'!AD252&lt;70,$C$4,IF('1.2 Alternativ B'!AD252&gt;=200,$C$6,$C$5)),0)</f>
        <v>0</v>
      </c>
      <c r="AD198" s="1">
        <f ca="1">IFERROR('2.2 Skjult ventetid person B'!AD28/60*IF('1.2 Alternativ B'!AE252&lt;70,$C$4,IF('1.2 Alternativ B'!AE252&gt;=200,$C$6,$C$5)),0)</f>
        <v>0</v>
      </c>
      <c r="AE198" s="1">
        <f ca="1">IFERROR('2.2 Skjult ventetid person B'!AE28/60*IF('1.2 Alternativ B'!AF252&lt;70,$C$4,IF('1.2 Alternativ B'!AF252&gt;=200,$C$6,$C$5)),0)</f>
        <v>0</v>
      </c>
      <c r="AF198" s="1">
        <f ca="1">IFERROR('2.2 Skjult ventetid person B'!AF28/60*IF('1.2 Alternativ B'!AG252&lt;70,$C$4,IF('1.2 Alternativ B'!AG252&gt;=200,$C$6,$C$5)),0)</f>
        <v>0</v>
      </c>
    </row>
    <row r="199" spans="2:32" x14ac:dyDescent="0.2">
      <c r="B199" s="1" t="str">
        <f ca="1">IF(OFFSET('1.2 Alternativ B'!$E$19,0,ROW()-ROW($B$182))&gt;0,OFFSET('1.2 Alternativ B'!$E$19,0,ROW()-ROW($B$182)),"")</f>
        <v/>
      </c>
      <c r="C199" s="1">
        <f ca="1">IFERROR('2.2 Skjult ventetid person B'!C29/60*IF('1.2 Alternativ B'!D253&lt;70,$C$4,IF('1.2 Alternativ B'!D253&gt;=200,$C$6,$C$5)),0)</f>
        <v>0</v>
      </c>
      <c r="D199" s="1">
        <f ca="1">IFERROR('2.2 Skjult ventetid person B'!D29/60*IF('1.2 Alternativ B'!E253&lt;70,$C$4,IF('1.2 Alternativ B'!E253&gt;=200,$C$6,$C$5)),0)</f>
        <v>0</v>
      </c>
      <c r="E199" s="1">
        <f ca="1">IFERROR('2.2 Skjult ventetid person B'!E29/60*IF('1.2 Alternativ B'!F253&lt;70,$C$4,IF('1.2 Alternativ B'!F253&gt;=200,$C$6,$C$5)),0)</f>
        <v>0</v>
      </c>
      <c r="F199" s="1">
        <f ca="1">IFERROR('2.2 Skjult ventetid person B'!F29/60*IF('1.2 Alternativ B'!G253&lt;70,$C$4,IF('1.2 Alternativ B'!G253&gt;=200,$C$6,$C$5)),0)</f>
        <v>0</v>
      </c>
      <c r="G199" s="1">
        <f ca="1">IFERROR('2.2 Skjult ventetid person B'!G29/60*IF('1.2 Alternativ B'!H253&lt;70,$C$4,IF('1.2 Alternativ B'!H253&gt;=200,$C$6,$C$5)),0)</f>
        <v>0</v>
      </c>
      <c r="H199" s="1">
        <f ca="1">IFERROR('2.2 Skjult ventetid person B'!H29/60*IF('1.2 Alternativ B'!I253&lt;70,$C$4,IF('1.2 Alternativ B'!I253&gt;=200,$C$6,$C$5)),0)</f>
        <v>0</v>
      </c>
      <c r="I199" s="1">
        <f ca="1">IFERROR('2.2 Skjult ventetid person B'!I29/60*IF('1.2 Alternativ B'!J253&lt;70,$C$4,IF('1.2 Alternativ B'!J253&gt;=200,$C$6,$C$5)),0)</f>
        <v>0</v>
      </c>
      <c r="J199" s="1">
        <f ca="1">IFERROR('2.2 Skjult ventetid person B'!J29/60*IF('1.2 Alternativ B'!K253&lt;70,$C$4,IF('1.2 Alternativ B'!K253&gt;=200,$C$6,$C$5)),0)</f>
        <v>0</v>
      </c>
      <c r="K199" s="1">
        <f ca="1">IFERROR('2.2 Skjult ventetid person B'!K29/60*IF('1.2 Alternativ B'!L253&lt;70,$C$4,IF('1.2 Alternativ B'!L253&gt;=200,$C$6,$C$5)),0)</f>
        <v>0</v>
      </c>
      <c r="L199" s="1">
        <f ca="1">IFERROR('2.2 Skjult ventetid person B'!L29/60*IF('1.2 Alternativ B'!M253&lt;70,$C$4,IF('1.2 Alternativ B'!M253&gt;=200,$C$6,$C$5)),0)</f>
        <v>0</v>
      </c>
      <c r="M199" s="1">
        <f ca="1">IFERROR('2.2 Skjult ventetid person B'!M29/60*IF('1.2 Alternativ B'!N253&lt;70,$C$4,IF('1.2 Alternativ B'!N253&gt;=200,$C$6,$C$5)),0)</f>
        <v>0</v>
      </c>
      <c r="N199" s="1">
        <f ca="1">IFERROR('2.2 Skjult ventetid person B'!N29/60*IF('1.2 Alternativ B'!O253&lt;70,$C$4,IF('1.2 Alternativ B'!O253&gt;=200,$C$6,$C$5)),0)</f>
        <v>0</v>
      </c>
      <c r="O199" s="1">
        <f ca="1">IFERROR('2.2 Skjult ventetid person B'!O29/60*IF('1.2 Alternativ B'!P253&lt;70,$C$4,IF('1.2 Alternativ B'!P253&gt;=200,$C$6,$C$5)),0)</f>
        <v>0</v>
      </c>
      <c r="P199" s="1">
        <f ca="1">IFERROR('2.2 Skjult ventetid person B'!P29/60*IF('1.2 Alternativ B'!Q253&lt;70,$C$4,IF('1.2 Alternativ B'!Q253&gt;=200,$C$6,$C$5)),0)</f>
        <v>0</v>
      </c>
      <c r="Q199" s="1">
        <f ca="1">IFERROR('2.2 Skjult ventetid person B'!Q29/60*IF('1.2 Alternativ B'!R253&lt;70,$C$4,IF('1.2 Alternativ B'!R253&gt;=200,$C$6,$C$5)),0)</f>
        <v>0</v>
      </c>
      <c r="R199" s="1">
        <f ca="1">IFERROR('2.2 Skjult ventetid person B'!R29/60*IF('1.2 Alternativ B'!S253&lt;70,$C$4,IF('1.2 Alternativ B'!S253&gt;=200,$C$6,$C$5)),0)</f>
        <v>0</v>
      </c>
      <c r="S199" s="1">
        <f ca="1">IFERROR('2.2 Skjult ventetid person B'!S29/60*IF('1.2 Alternativ B'!T253&lt;70,$C$4,IF('1.2 Alternativ B'!T253&gt;=200,$C$6,$C$5)),0)</f>
        <v>0</v>
      </c>
      <c r="T199" s="1">
        <f ca="1">IFERROR('2.2 Skjult ventetid person B'!T29/60*IF('1.2 Alternativ B'!U253&lt;70,$C$4,IF('1.2 Alternativ B'!U253&gt;=200,$C$6,$C$5)),0)</f>
        <v>0</v>
      </c>
      <c r="U199" s="1">
        <f ca="1">IFERROR('2.2 Skjult ventetid person B'!U29/60*IF('1.2 Alternativ B'!V253&lt;70,$C$4,IF('1.2 Alternativ B'!V253&gt;=200,$C$6,$C$5)),0)</f>
        <v>0</v>
      </c>
      <c r="V199" s="1">
        <f ca="1">IFERROR('2.2 Skjult ventetid person B'!V29/60*IF('1.2 Alternativ B'!W253&lt;70,$C$4,IF('1.2 Alternativ B'!W253&gt;=200,$C$6,$C$5)),0)</f>
        <v>0</v>
      </c>
      <c r="W199" s="1">
        <f ca="1">IFERROR('2.2 Skjult ventetid person B'!W29/60*IF('1.2 Alternativ B'!X253&lt;70,$C$4,IF('1.2 Alternativ B'!X253&gt;=200,$C$6,$C$5)),0)</f>
        <v>0</v>
      </c>
      <c r="X199" s="1">
        <f ca="1">IFERROR('2.2 Skjult ventetid person B'!X29/60*IF('1.2 Alternativ B'!Y253&lt;70,$C$4,IF('1.2 Alternativ B'!Y253&gt;=200,$C$6,$C$5)),0)</f>
        <v>0</v>
      </c>
      <c r="Y199" s="1">
        <f ca="1">IFERROR('2.2 Skjult ventetid person B'!Y29/60*IF('1.2 Alternativ B'!Z253&lt;70,$C$4,IF('1.2 Alternativ B'!Z253&gt;=200,$C$6,$C$5)),0)</f>
        <v>0</v>
      </c>
      <c r="Z199" s="1">
        <f ca="1">IFERROR('2.2 Skjult ventetid person B'!Z29/60*IF('1.2 Alternativ B'!AA253&lt;70,$C$4,IF('1.2 Alternativ B'!AA253&gt;=200,$C$6,$C$5)),0)</f>
        <v>0</v>
      </c>
      <c r="AA199" s="1">
        <f ca="1">IFERROR('2.2 Skjult ventetid person B'!AA29/60*IF('1.2 Alternativ B'!AB253&lt;70,$C$4,IF('1.2 Alternativ B'!AB253&gt;=200,$C$6,$C$5)),0)</f>
        <v>0</v>
      </c>
      <c r="AB199" s="1">
        <f ca="1">IFERROR('2.2 Skjult ventetid person B'!AB29/60*IF('1.2 Alternativ B'!AC253&lt;70,$C$4,IF('1.2 Alternativ B'!AC253&gt;=200,$C$6,$C$5)),0)</f>
        <v>0</v>
      </c>
      <c r="AC199" s="1">
        <f ca="1">IFERROR('2.2 Skjult ventetid person B'!AC29/60*IF('1.2 Alternativ B'!AD253&lt;70,$C$4,IF('1.2 Alternativ B'!AD253&gt;=200,$C$6,$C$5)),0)</f>
        <v>0</v>
      </c>
      <c r="AD199" s="1">
        <f ca="1">IFERROR('2.2 Skjult ventetid person B'!AD29/60*IF('1.2 Alternativ B'!AE253&lt;70,$C$4,IF('1.2 Alternativ B'!AE253&gt;=200,$C$6,$C$5)),0)</f>
        <v>0</v>
      </c>
      <c r="AE199" s="1">
        <f ca="1">IFERROR('2.2 Skjult ventetid person B'!AE29/60*IF('1.2 Alternativ B'!AF253&lt;70,$C$4,IF('1.2 Alternativ B'!AF253&gt;=200,$C$6,$C$5)),0)</f>
        <v>0</v>
      </c>
      <c r="AF199" s="1">
        <f ca="1">IFERROR('2.2 Skjult ventetid person B'!AF29/60*IF('1.2 Alternativ B'!AG253&lt;70,$C$4,IF('1.2 Alternativ B'!AG253&gt;=200,$C$6,$C$5)),0)</f>
        <v>0</v>
      </c>
    </row>
    <row r="200" spans="2:32" x14ac:dyDescent="0.2">
      <c r="B200" s="1" t="str">
        <f ca="1">IF(OFFSET('1.2 Alternativ B'!$E$19,0,ROW()-ROW($B$182))&gt;0,OFFSET('1.2 Alternativ B'!$E$19,0,ROW()-ROW($B$182)),"")</f>
        <v/>
      </c>
      <c r="C200" s="1">
        <f ca="1">IFERROR('2.2 Skjult ventetid person B'!C30/60*IF('1.2 Alternativ B'!D254&lt;70,$C$4,IF('1.2 Alternativ B'!D254&gt;=200,$C$6,$C$5)),0)</f>
        <v>0</v>
      </c>
      <c r="D200" s="1">
        <f ca="1">IFERROR('2.2 Skjult ventetid person B'!D30/60*IF('1.2 Alternativ B'!E254&lt;70,$C$4,IF('1.2 Alternativ B'!E254&gt;=200,$C$6,$C$5)),0)</f>
        <v>0</v>
      </c>
      <c r="E200" s="1">
        <f ca="1">IFERROR('2.2 Skjult ventetid person B'!E30/60*IF('1.2 Alternativ B'!F254&lt;70,$C$4,IF('1.2 Alternativ B'!F254&gt;=200,$C$6,$C$5)),0)</f>
        <v>0</v>
      </c>
      <c r="F200" s="1">
        <f ca="1">IFERROR('2.2 Skjult ventetid person B'!F30/60*IF('1.2 Alternativ B'!G254&lt;70,$C$4,IF('1.2 Alternativ B'!G254&gt;=200,$C$6,$C$5)),0)</f>
        <v>0</v>
      </c>
      <c r="G200" s="1">
        <f ca="1">IFERROR('2.2 Skjult ventetid person B'!G30/60*IF('1.2 Alternativ B'!H254&lt;70,$C$4,IF('1.2 Alternativ B'!H254&gt;=200,$C$6,$C$5)),0)</f>
        <v>0</v>
      </c>
      <c r="H200" s="1">
        <f ca="1">IFERROR('2.2 Skjult ventetid person B'!H30/60*IF('1.2 Alternativ B'!I254&lt;70,$C$4,IF('1.2 Alternativ B'!I254&gt;=200,$C$6,$C$5)),0)</f>
        <v>0</v>
      </c>
      <c r="I200" s="1">
        <f ca="1">IFERROR('2.2 Skjult ventetid person B'!I30/60*IF('1.2 Alternativ B'!J254&lt;70,$C$4,IF('1.2 Alternativ B'!J254&gt;=200,$C$6,$C$5)),0)</f>
        <v>0</v>
      </c>
      <c r="J200" s="1">
        <f ca="1">IFERROR('2.2 Skjult ventetid person B'!J30/60*IF('1.2 Alternativ B'!K254&lt;70,$C$4,IF('1.2 Alternativ B'!K254&gt;=200,$C$6,$C$5)),0)</f>
        <v>0</v>
      </c>
      <c r="K200" s="1">
        <f ca="1">IFERROR('2.2 Skjult ventetid person B'!K30/60*IF('1.2 Alternativ B'!L254&lt;70,$C$4,IF('1.2 Alternativ B'!L254&gt;=200,$C$6,$C$5)),0)</f>
        <v>0</v>
      </c>
      <c r="L200" s="1">
        <f ca="1">IFERROR('2.2 Skjult ventetid person B'!L30/60*IF('1.2 Alternativ B'!M254&lt;70,$C$4,IF('1.2 Alternativ B'!M254&gt;=200,$C$6,$C$5)),0)</f>
        <v>0</v>
      </c>
      <c r="M200" s="1">
        <f ca="1">IFERROR('2.2 Skjult ventetid person B'!M30/60*IF('1.2 Alternativ B'!N254&lt;70,$C$4,IF('1.2 Alternativ B'!N254&gt;=200,$C$6,$C$5)),0)</f>
        <v>0</v>
      </c>
      <c r="N200" s="1">
        <f ca="1">IFERROR('2.2 Skjult ventetid person B'!N30/60*IF('1.2 Alternativ B'!O254&lt;70,$C$4,IF('1.2 Alternativ B'!O254&gt;=200,$C$6,$C$5)),0)</f>
        <v>0</v>
      </c>
      <c r="O200" s="1">
        <f ca="1">IFERROR('2.2 Skjult ventetid person B'!O30/60*IF('1.2 Alternativ B'!P254&lt;70,$C$4,IF('1.2 Alternativ B'!P254&gt;=200,$C$6,$C$5)),0)</f>
        <v>0</v>
      </c>
      <c r="P200" s="1">
        <f ca="1">IFERROR('2.2 Skjult ventetid person B'!P30/60*IF('1.2 Alternativ B'!Q254&lt;70,$C$4,IF('1.2 Alternativ B'!Q254&gt;=200,$C$6,$C$5)),0)</f>
        <v>0</v>
      </c>
      <c r="Q200" s="1">
        <f ca="1">IFERROR('2.2 Skjult ventetid person B'!Q30/60*IF('1.2 Alternativ B'!R254&lt;70,$C$4,IF('1.2 Alternativ B'!R254&gt;=200,$C$6,$C$5)),0)</f>
        <v>0</v>
      </c>
      <c r="R200" s="1">
        <f ca="1">IFERROR('2.2 Skjult ventetid person B'!R30/60*IF('1.2 Alternativ B'!S254&lt;70,$C$4,IF('1.2 Alternativ B'!S254&gt;=200,$C$6,$C$5)),0)</f>
        <v>0</v>
      </c>
      <c r="S200" s="1">
        <f ca="1">IFERROR('2.2 Skjult ventetid person B'!S30/60*IF('1.2 Alternativ B'!T254&lt;70,$C$4,IF('1.2 Alternativ B'!T254&gt;=200,$C$6,$C$5)),0)</f>
        <v>0</v>
      </c>
      <c r="T200" s="1">
        <f ca="1">IFERROR('2.2 Skjult ventetid person B'!T30/60*IF('1.2 Alternativ B'!U254&lt;70,$C$4,IF('1.2 Alternativ B'!U254&gt;=200,$C$6,$C$5)),0)</f>
        <v>0</v>
      </c>
      <c r="U200" s="1">
        <f ca="1">IFERROR('2.2 Skjult ventetid person B'!U30/60*IF('1.2 Alternativ B'!V254&lt;70,$C$4,IF('1.2 Alternativ B'!V254&gt;=200,$C$6,$C$5)),0)</f>
        <v>0</v>
      </c>
      <c r="V200" s="1">
        <f ca="1">IFERROR('2.2 Skjult ventetid person B'!V30/60*IF('1.2 Alternativ B'!W254&lt;70,$C$4,IF('1.2 Alternativ B'!W254&gt;=200,$C$6,$C$5)),0)</f>
        <v>0</v>
      </c>
      <c r="W200" s="1">
        <f ca="1">IFERROR('2.2 Skjult ventetid person B'!W30/60*IF('1.2 Alternativ B'!X254&lt;70,$C$4,IF('1.2 Alternativ B'!X254&gt;=200,$C$6,$C$5)),0)</f>
        <v>0</v>
      </c>
      <c r="X200" s="1">
        <f ca="1">IFERROR('2.2 Skjult ventetid person B'!X30/60*IF('1.2 Alternativ B'!Y254&lt;70,$C$4,IF('1.2 Alternativ B'!Y254&gt;=200,$C$6,$C$5)),0)</f>
        <v>0</v>
      </c>
      <c r="Y200" s="1">
        <f ca="1">IFERROR('2.2 Skjult ventetid person B'!Y30/60*IF('1.2 Alternativ B'!Z254&lt;70,$C$4,IF('1.2 Alternativ B'!Z254&gt;=200,$C$6,$C$5)),0)</f>
        <v>0</v>
      </c>
      <c r="Z200" s="1">
        <f ca="1">IFERROR('2.2 Skjult ventetid person B'!Z30/60*IF('1.2 Alternativ B'!AA254&lt;70,$C$4,IF('1.2 Alternativ B'!AA254&gt;=200,$C$6,$C$5)),0)</f>
        <v>0</v>
      </c>
      <c r="AA200" s="1">
        <f ca="1">IFERROR('2.2 Skjult ventetid person B'!AA30/60*IF('1.2 Alternativ B'!AB254&lt;70,$C$4,IF('1.2 Alternativ B'!AB254&gt;=200,$C$6,$C$5)),0)</f>
        <v>0</v>
      </c>
      <c r="AB200" s="1">
        <f ca="1">IFERROR('2.2 Skjult ventetid person B'!AB30/60*IF('1.2 Alternativ B'!AC254&lt;70,$C$4,IF('1.2 Alternativ B'!AC254&gt;=200,$C$6,$C$5)),0)</f>
        <v>0</v>
      </c>
      <c r="AC200" s="1">
        <f ca="1">IFERROR('2.2 Skjult ventetid person B'!AC30/60*IF('1.2 Alternativ B'!AD254&lt;70,$C$4,IF('1.2 Alternativ B'!AD254&gt;=200,$C$6,$C$5)),0)</f>
        <v>0</v>
      </c>
      <c r="AD200" s="1">
        <f ca="1">IFERROR('2.2 Skjult ventetid person B'!AD30/60*IF('1.2 Alternativ B'!AE254&lt;70,$C$4,IF('1.2 Alternativ B'!AE254&gt;=200,$C$6,$C$5)),0)</f>
        <v>0</v>
      </c>
      <c r="AE200" s="1">
        <f ca="1">IFERROR('2.2 Skjult ventetid person B'!AE30/60*IF('1.2 Alternativ B'!AF254&lt;70,$C$4,IF('1.2 Alternativ B'!AF254&gt;=200,$C$6,$C$5)),0)</f>
        <v>0</v>
      </c>
      <c r="AF200" s="1">
        <f ca="1">IFERROR('2.2 Skjult ventetid person B'!AF30/60*IF('1.2 Alternativ B'!AG254&lt;70,$C$4,IF('1.2 Alternativ B'!AG254&gt;=200,$C$6,$C$5)),0)</f>
        <v>0</v>
      </c>
    </row>
    <row r="201" spans="2:32" x14ac:dyDescent="0.2">
      <c r="B201" s="1" t="str">
        <f ca="1">IF(OFFSET('1.2 Alternativ B'!$E$19,0,ROW()-ROW($B$182))&gt;0,OFFSET('1.2 Alternativ B'!$E$19,0,ROW()-ROW($B$182)),"")</f>
        <v/>
      </c>
      <c r="C201" s="1">
        <f ca="1">IFERROR('2.2 Skjult ventetid person B'!C31/60*IF('1.2 Alternativ B'!D255&lt;70,$C$4,IF('1.2 Alternativ B'!D255&gt;=200,$C$6,$C$5)),0)</f>
        <v>0</v>
      </c>
      <c r="D201" s="1">
        <f ca="1">IFERROR('2.2 Skjult ventetid person B'!D31/60*IF('1.2 Alternativ B'!E255&lt;70,$C$4,IF('1.2 Alternativ B'!E255&gt;=200,$C$6,$C$5)),0)</f>
        <v>0</v>
      </c>
      <c r="E201" s="1">
        <f ca="1">IFERROR('2.2 Skjult ventetid person B'!E31/60*IF('1.2 Alternativ B'!F255&lt;70,$C$4,IF('1.2 Alternativ B'!F255&gt;=200,$C$6,$C$5)),0)</f>
        <v>0</v>
      </c>
      <c r="F201" s="1">
        <f ca="1">IFERROR('2.2 Skjult ventetid person B'!F31/60*IF('1.2 Alternativ B'!G255&lt;70,$C$4,IF('1.2 Alternativ B'!G255&gt;=200,$C$6,$C$5)),0)</f>
        <v>0</v>
      </c>
      <c r="G201" s="1">
        <f ca="1">IFERROR('2.2 Skjult ventetid person B'!G31/60*IF('1.2 Alternativ B'!H255&lt;70,$C$4,IF('1.2 Alternativ B'!H255&gt;=200,$C$6,$C$5)),0)</f>
        <v>0</v>
      </c>
      <c r="H201" s="1">
        <f ca="1">IFERROR('2.2 Skjult ventetid person B'!H31/60*IF('1.2 Alternativ B'!I255&lt;70,$C$4,IF('1.2 Alternativ B'!I255&gt;=200,$C$6,$C$5)),0)</f>
        <v>0</v>
      </c>
      <c r="I201" s="1">
        <f ca="1">IFERROR('2.2 Skjult ventetid person B'!I31/60*IF('1.2 Alternativ B'!J255&lt;70,$C$4,IF('1.2 Alternativ B'!J255&gt;=200,$C$6,$C$5)),0)</f>
        <v>0</v>
      </c>
      <c r="J201" s="1">
        <f ca="1">IFERROR('2.2 Skjult ventetid person B'!J31/60*IF('1.2 Alternativ B'!K255&lt;70,$C$4,IF('1.2 Alternativ B'!K255&gt;=200,$C$6,$C$5)),0)</f>
        <v>0</v>
      </c>
      <c r="K201" s="1">
        <f ca="1">IFERROR('2.2 Skjult ventetid person B'!K31/60*IF('1.2 Alternativ B'!L255&lt;70,$C$4,IF('1.2 Alternativ B'!L255&gt;=200,$C$6,$C$5)),0)</f>
        <v>0</v>
      </c>
      <c r="L201" s="1">
        <f ca="1">IFERROR('2.2 Skjult ventetid person B'!L31/60*IF('1.2 Alternativ B'!M255&lt;70,$C$4,IF('1.2 Alternativ B'!M255&gt;=200,$C$6,$C$5)),0)</f>
        <v>0</v>
      </c>
      <c r="M201" s="1">
        <f ca="1">IFERROR('2.2 Skjult ventetid person B'!M31/60*IF('1.2 Alternativ B'!N255&lt;70,$C$4,IF('1.2 Alternativ B'!N255&gt;=200,$C$6,$C$5)),0)</f>
        <v>0</v>
      </c>
      <c r="N201" s="1">
        <f ca="1">IFERROR('2.2 Skjult ventetid person B'!N31/60*IF('1.2 Alternativ B'!O255&lt;70,$C$4,IF('1.2 Alternativ B'!O255&gt;=200,$C$6,$C$5)),0)</f>
        <v>0</v>
      </c>
      <c r="O201" s="1">
        <f ca="1">IFERROR('2.2 Skjult ventetid person B'!O31/60*IF('1.2 Alternativ B'!P255&lt;70,$C$4,IF('1.2 Alternativ B'!P255&gt;=200,$C$6,$C$5)),0)</f>
        <v>0</v>
      </c>
      <c r="P201" s="1">
        <f ca="1">IFERROR('2.2 Skjult ventetid person B'!P31/60*IF('1.2 Alternativ B'!Q255&lt;70,$C$4,IF('1.2 Alternativ B'!Q255&gt;=200,$C$6,$C$5)),0)</f>
        <v>0</v>
      </c>
      <c r="Q201" s="1">
        <f ca="1">IFERROR('2.2 Skjult ventetid person B'!Q31/60*IF('1.2 Alternativ B'!R255&lt;70,$C$4,IF('1.2 Alternativ B'!R255&gt;=200,$C$6,$C$5)),0)</f>
        <v>0</v>
      </c>
      <c r="R201" s="1">
        <f ca="1">IFERROR('2.2 Skjult ventetid person B'!R31/60*IF('1.2 Alternativ B'!S255&lt;70,$C$4,IF('1.2 Alternativ B'!S255&gt;=200,$C$6,$C$5)),0)</f>
        <v>0</v>
      </c>
      <c r="S201" s="1">
        <f ca="1">IFERROR('2.2 Skjult ventetid person B'!S31/60*IF('1.2 Alternativ B'!T255&lt;70,$C$4,IF('1.2 Alternativ B'!T255&gt;=200,$C$6,$C$5)),0)</f>
        <v>0</v>
      </c>
      <c r="T201" s="1">
        <f ca="1">IFERROR('2.2 Skjult ventetid person B'!T31/60*IF('1.2 Alternativ B'!U255&lt;70,$C$4,IF('1.2 Alternativ B'!U255&gt;=200,$C$6,$C$5)),0)</f>
        <v>0</v>
      </c>
      <c r="U201" s="1">
        <f ca="1">IFERROR('2.2 Skjult ventetid person B'!U31/60*IF('1.2 Alternativ B'!V255&lt;70,$C$4,IF('1.2 Alternativ B'!V255&gt;=200,$C$6,$C$5)),0)</f>
        <v>0</v>
      </c>
      <c r="V201" s="1">
        <f ca="1">IFERROR('2.2 Skjult ventetid person B'!V31/60*IF('1.2 Alternativ B'!W255&lt;70,$C$4,IF('1.2 Alternativ B'!W255&gt;=200,$C$6,$C$5)),0)</f>
        <v>0</v>
      </c>
      <c r="W201" s="1">
        <f ca="1">IFERROR('2.2 Skjult ventetid person B'!W31/60*IF('1.2 Alternativ B'!X255&lt;70,$C$4,IF('1.2 Alternativ B'!X255&gt;=200,$C$6,$C$5)),0)</f>
        <v>0</v>
      </c>
      <c r="X201" s="1">
        <f ca="1">IFERROR('2.2 Skjult ventetid person B'!X31/60*IF('1.2 Alternativ B'!Y255&lt;70,$C$4,IF('1.2 Alternativ B'!Y255&gt;=200,$C$6,$C$5)),0)</f>
        <v>0</v>
      </c>
      <c r="Y201" s="1">
        <f ca="1">IFERROR('2.2 Skjult ventetid person B'!Y31/60*IF('1.2 Alternativ B'!Z255&lt;70,$C$4,IF('1.2 Alternativ B'!Z255&gt;=200,$C$6,$C$5)),0)</f>
        <v>0</v>
      </c>
      <c r="Z201" s="1">
        <f ca="1">IFERROR('2.2 Skjult ventetid person B'!Z31/60*IF('1.2 Alternativ B'!AA255&lt;70,$C$4,IF('1.2 Alternativ B'!AA255&gt;=200,$C$6,$C$5)),0)</f>
        <v>0</v>
      </c>
      <c r="AA201" s="1">
        <f ca="1">IFERROR('2.2 Skjult ventetid person B'!AA31/60*IF('1.2 Alternativ B'!AB255&lt;70,$C$4,IF('1.2 Alternativ B'!AB255&gt;=200,$C$6,$C$5)),0)</f>
        <v>0</v>
      </c>
      <c r="AB201" s="1">
        <f ca="1">IFERROR('2.2 Skjult ventetid person B'!AB31/60*IF('1.2 Alternativ B'!AC255&lt;70,$C$4,IF('1.2 Alternativ B'!AC255&gt;=200,$C$6,$C$5)),0)</f>
        <v>0</v>
      </c>
      <c r="AC201" s="1">
        <f ca="1">IFERROR('2.2 Skjult ventetid person B'!AC31/60*IF('1.2 Alternativ B'!AD255&lt;70,$C$4,IF('1.2 Alternativ B'!AD255&gt;=200,$C$6,$C$5)),0)</f>
        <v>0</v>
      </c>
      <c r="AD201" s="1">
        <f ca="1">IFERROR('2.2 Skjult ventetid person B'!AD31/60*IF('1.2 Alternativ B'!AE255&lt;70,$C$4,IF('1.2 Alternativ B'!AE255&gt;=200,$C$6,$C$5)),0)</f>
        <v>0</v>
      </c>
      <c r="AE201" s="1">
        <f ca="1">IFERROR('2.2 Skjult ventetid person B'!AE31/60*IF('1.2 Alternativ B'!AF255&lt;70,$C$4,IF('1.2 Alternativ B'!AF255&gt;=200,$C$6,$C$5)),0)</f>
        <v>0</v>
      </c>
      <c r="AF201" s="1">
        <f ca="1">IFERROR('2.2 Skjult ventetid person B'!AF31/60*IF('1.2 Alternativ B'!AG255&lt;70,$C$4,IF('1.2 Alternativ B'!AG255&gt;=200,$C$6,$C$5)),0)</f>
        <v>0</v>
      </c>
    </row>
    <row r="202" spans="2:32" x14ac:dyDescent="0.2">
      <c r="B202" s="1" t="str">
        <f ca="1">IF(OFFSET('1.2 Alternativ B'!$E$19,0,ROW()-ROW($B$182))&gt;0,OFFSET('1.2 Alternativ B'!$E$19,0,ROW()-ROW($B$182)),"")</f>
        <v/>
      </c>
      <c r="C202" s="1">
        <f ca="1">IFERROR('2.2 Skjult ventetid person B'!C32/60*IF('1.2 Alternativ B'!D256&lt;70,$C$4,IF('1.2 Alternativ B'!D256&gt;=200,$C$6,$C$5)),0)</f>
        <v>0</v>
      </c>
      <c r="D202" s="1">
        <f ca="1">IFERROR('2.2 Skjult ventetid person B'!D32/60*IF('1.2 Alternativ B'!E256&lt;70,$C$4,IF('1.2 Alternativ B'!E256&gt;=200,$C$6,$C$5)),0)</f>
        <v>0</v>
      </c>
      <c r="E202" s="1">
        <f ca="1">IFERROR('2.2 Skjult ventetid person B'!E32/60*IF('1.2 Alternativ B'!F256&lt;70,$C$4,IF('1.2 Alternativ B'!F256&gt;=200,$C$6,$C$5)),0)</f>
        <v>0</v>
      </c>
      <c r="F202" s="1">
        <f ca="1">IFERROR('2.2 Skjult ventetid person B'!F32/60*IF('1.2 Alternativ B'!G256&lt;70,$C$4,IF('1.2 Alternativ B'!G256&gt;=200,$C$6,$C$5)),0)</f>
        <v>0</v>
      </c>
      <c r="G202" s="1">
        <f ca="1">IFERROR('2.2 Skjult ventetid person B'!G32/60*IF('1.2 Alternativ B'!H256&lt;70,$C$4,IF('1.2 Alternativ B'!H256&gt;=200,$C$6,$C$5)),0)</f>
        <v>0</v>
      </c>
      <c r="H202" s="1">
        <f ca="1">IFERROR('2.2 Skjult ventetid person B'!H32/60*IF('1.2 Alternativ B'!I256&lt;70,$C$4,IF('1.2 Alternativ B'!I256&gt;=200,$C$6,$C$5)),0)</f>
        <v>0</v>
      </c>
      <c r="I202" s="1">
        <f ca="1">IFERROR('2.2 Skjult ventetid person B'!I32/60*IF('1.2 Alternativ B'!J256&lt;70,$C$4,IF('1.2 Alternativ B'!J256&gt;=200,$C$6,$C$5)),0)</f>
        <v>0</v>
      </c>
      <c r="J202" s="1">
        <f ca="1">IFERROR('2.2 Skjult ventetid person B'!J32/60*IF('1.2 Alternativ B'!K256&lt;70,$C$4,IF('1.2 Alternativ B'!K256&gt;=200,$C$6,$C$5)),0)</f>
        <v>0</v>
      </c>
      <c r="K202" s="1">
        <f ca="1">IFERROR('2.2 Skjult ventetid person B'!K32/60*IF('1.2 Alternativ B'!L256&lt;70,$C$4,IF('1.2 Alternativ B'!L256&gt;=200,$C$6,$C$5)),0)</f>
        <v>0</v>
      </c>
      <c r="L202" s="1">
        <f ca="1">IFERROR('2.2 Skjult ventetid person B'!L32/60*IF('1.2 Alternativ B'!M256&lt;70,$C$4,IF('1.2 Alternativ B'!M256&gt;=200,$C$6,$C$5)),0)</f>
        <v>0</v>
      </c>
      <c r="M202" s="1">
        <f ca="1">IFERROR('2.2 Skjult ventetid person B'!M32/60*IF('1.2 Alternativ B'!N256&lt;70,$C$4,IF('1.2 Alternativ B'!N256&gt;=200,$C$6,$C$5)),0)</f>
        <v>0</v>
      </c>
      <c r="N202" s="1">
        <f ca="1">IFERROR('2.2 Skjult ventetid person B'!N32/60*IF('1.2 Alternativ B'!O256&lt;70,$C$4,IF('1.2 Alternativ B'!O256&gt;=200,$C$6,$C$5)),0)</f>
        <v>0</v>
      </c>
      <c r="O202" s="1">
        <f ca="1">IFERROR('2.2 Skjult ventetid person B'!O32/60*IF('1.2 Alternativ B'!P256&lt;70,$C$4,IF('1.2 Alternativ B'!P256&gt;=200,$C$6,$C$5)),0)</f>
        <v>0</v>
      </c>
      <c r="P202" s="1">
        <f ca="1">IFERROR('2.2 Skjult ventetid person B'!P32/60*IF('1.2 Alternativ B'!Q256&lt;70,$C$4,IF('1.2 Alternativ B'!Q256&gt;=200,$C$6,$C$5)),0)</f>
        <v>0</v>
      </c>
      <c r="Q202" s="1">
        <f ca="1">IFERROR('2.2 Skjult ventetid person B'!Q32/60*IF('1.2 Alternativ B'!R256&lt;70,$C$4,IF('1.2 Alternativ B'!R256&gt;=200,$C$6,$C$5)),0)</f>
        <v>0</v>
      </c>
      <c r="R202" s="1">
        <f ca="1">IFERROR('2.2 Skjult ventetid person B'!R32/60*IF('1.2 Alternativ B'!S256&lt;70,$C$4,IF('1.2 Alternativ B'!S256&gt;=200,$C$6,$C$5)),0)</f>
        <v>0</v>
      </c>
      <c r="S202" s="1">
        <f ca="1">IFERROR('2.2 Skjult ventetid person B'!S32/60*IF('1.2 Alternativ B'!T256&lt;70,$C$4,IF('1.2 Alternativ B'!T256&gt;=200,$C$6,$C$5)),0)</f>
        <v>0</v>
      </c>
      <c r="T202" s="1">
        <f ca="1">IFERROR('2.2 Skjult ventetid person B'!T32/60*IF('1.2 Alternativ B'!U256&lt;70,$C$4,IF('1.2 Alternativ B'!U256&gt;=200,$C$6,$C$5)),0)</f>
        <v>0</v>
      </c>
      <c r="U202" s="1">
        <f ca="1">IFERROR('2.2 Skjult ventetid person B'!U32/60*IF('1.2 Alternativ B'!V256&lt;70,$C$4,IF('1.2 Alternativ B'!V256&gt;=200,$C$6,$C$5)),0)</f>
        <v>0</v>
      </c>
      <c r="V202" s="1">
        <f ca="1">IFERROR('2.2 Skjult ventetid person B'!V32/60*IF('1.2 Alternativ B'!W256&lt;70,$C$4,IF('1.2 Alternativ B'!W256&gt;=200,$C$6,$C$5)),0)</f>
        <v>0</v>
      </c>
      <c r="W202" s="1">
        <f ca="1">IFERROR('2.2 Skjult ventetid person B'!W32/60*IF('1.2 Alternativ B'!X256&lt;70,$C$4,IF('1.2 Alternativ B'!X256&gt;=200,$C$6,$C$5)),0)</f>
        <v>0</v>
      </c>
      <c r="X202" s="1">
        <f ca="1">IFERROR('2.2 Skjult ventetid person B'!X32/60*IF('1.2 Alternativ B'!Y256&lt;70,$C$4,IF('1.2 Alternativ B'!Y256&gt;=200,$C$6,$C$5)),0)</f>
        <v>0</v>
      </c>
      <c r="Y202" s="1">
        <f ca="1">IFERROR('2.2 Skjult ventetid person B'!Y32/60*IF('1.2 Alternativ B'!Z256&lt;70,$C$4,IF('1.2 Alternativ B'!Z256&gt;=200,$C$6,$C$5)),0)</f>
        <v>0</v>
      </c>
      <c r="Z202" s="1">
        <f ca="1">IFERROR('2.2 Skjult ventetid person B'!Z32/60*IF('1.2 Alternativ B'!AA256&lt;70,$C$4,IF('1.2 Alternativ B'!AA256&gt;=200,$C$6,$C$5)),0)</f>
        <v>0</v>
      </c>
      <c r="AA202" s="1">
        <f ca="1">IFERROR('2.2 Skjult ventetid person B'!AA32/60*IF('1.2 Alternativ B'!AB256&lt;70,$C$4,IF('1.2 Alternativ B'!AB256&gt;=200,$C$6,$C$5)),0)</f>
        <v>0</v>
      </c>
      <c r="AB202" s="1">
        <f ca="1">IFERROR('2.2 Skjult ventetid person B'!AB32/60*IF('1.2 Alternativ B'!AC256&lt;70,$C$4,IF('1.2 Alternativ B'!AC256&gt;=200,$C$6,$C$5)),0)</f>
        <v>0</v>
      </c>
      <c r="AC202" s="1">
        <f ca="1">IFERROR('2.2 Skjult ventetid person B'!AC32/60*IF('1.2 Alternativ B'!AD256&lt;70,$C$4,IF('1.2 Alternativ B'!AD256&gt;=200,$C$6,$C$5)),0)</f>
        <v>0</v>
      </c>
      <c r="AD202" s="1">
        <f ca="1">IFERROR('2.2 Skjult ventetid person B'!AD32/60*IF('1.2 Alternativ B'!AE256&lt;70,$C$4,IF('1.2 Alternativ B'!AE256&gt;=200,$C$6,$C$5)),0)</f>
        <v>0</v>
      </c>
      <c r="AE202" s="1">
        <f ca="1">IFERROR('2.2 Skjult ventetid person B'!AE32/60*IF('1.2 Alternativ B'!AF256&lt;70,$C$4,IF('1.2 Alternativ B'!AF256&gt;=200,$C$6,$C$5)),0)</f>
        <v>0</v>
      </c>
      <c r="AF202" s="1">
        <f ca="1">IFERROR('2.2 Skjult ventetid person B'!AF32/60*IF('1.2 Alternativ B'!AG256&lt;70,$C$4,IF('1.2 Alternativ B'!AG256&gt;=200,$C$6,$C$5)),0)</f>
        <v>0</v>
      </c>
    </row>
    <row r="203" spans="2:32" x14ac:dyDescent="0.2">
      <c r="B203" s="1" t="str">
        <f ca="1">IF(OFFSET('1.2 Alternativ B'!$E$19,0,ROW()-ROW($B$182))&gt;0,OFFSET('1.2 Alternativ B'!$E$19,0,ROW()-ROW($B$182)),"")</f>
        <v/>
      </c>
      <c r="C203" s="1">
        <f ca="1">IFERROR('2.2 Skjult ventetid person B'!C33/60*IF('1.2 Alternativ B'!D257&lt;70,$C$4,IF('1.2 Alternativ B'!D257&gt;=200,$C$6,$C$5)),0)</f>
        <v>0</v>
      </c>
      <c r="D203" s="1">
        <f ca="1">IFERROR('2.2 Skjult ventetid person B'!D33/60*IF('1.2 Alternativ B'!E257&lt;70,$C$4,IF('1.2 Alternativ B'!E257&gt;=200,$C$6,$C$5)),0)</f>
        <v>0</v>
      </c>
      <c r="E203" s="1">
        <f ca="1">IFERROR('2.2 Skjult ventetid person B'!E33/60*IF('1.2 Alternativ B'!F257&lt;70,$C$4,IF('1.2 Alternativ B'!F257&gt;=200,$C$6,$C$5)),0)</f>
        <v>0</v>
      </c>
      <c r="F203" s="1">
        <f ca="1">IFERROR('2.2 Skjult ventetid person B'!F33/60*IF('1.2 Alternativ B'!G257&lt;70,$C$4,IF('1.2 Alternativ B'!G257&gt;=200,$C$6,$C$5)),0)</f>
        <v>0</v>
      </c>
      <c r="G203" s="1">
        <f ca="1">IFERROR('2.2 Skjult ventetid person B'!G33/60*IF('1.2 Alternativ B'!H257&lt;70,$C$4,IF('1.2 Alternativ B'!H257&gt;=200,$C$6,$C$5)),0)</f>
        <v>0</v>
      </c>
      <c r="H203" s="1">
        <f ca="1">IFERROR('2.2 Skjult ventetid person B'!H33/60*IF('1.2 Alternativ B'!I257&lt;70,$C$4,IF('1.2 Alternativ B'!I257&gt;=200,$C$6,$C$5)),0)</f>
        <v>0</v>
      </c>
      <c r="I203" s="1">
        <f ca="1">IFERROR('2.2 Skjult ventetid person B'!I33/60*IF('1.2 Alternativ B'!J257&lt;70,$C$4,IF('1.2 Alternativ B'!J257&gt;=200,$C$6,$C$5)),0)</f>
        <v>0</v>
      </c>
      <c r="J203" s="1">
        <f ca="1">IFERROR('2.2 Skjult ventetid person B'!J33/60*IF('1.2 Alternativ B'!K257&lt;70,$C$4,IF('1.2 Alternativ B'!K257&gt;=200,$C$6,$C$5)),0)</f>
        <v>0</v>
      </c>
      <c r="K203" s="1">
        <f ca="1">IFERROR('2.2 Skjult ventetid person B'!K33/60*IF('1.2 Alternativ B'!L257&lt;70,$C$4,IF('1.2 Alternativ B'!L257&gt;=200,$C$6,$C$5)),0)</f>
        <v>0</v>
      </c>
      <c r="L203" s="1">
        <f ca="1">IFERROR('2.2 Skjult ventetid person B'!L33/60*IF('1.2 Alternativ B'!M257&lt;70,$C$4,IF('1.2 Alternativ B'!M257&gt;=200,$C$6,$C$5)),0)</f>
        <v>0</v>
      </c>
      <c r="M203" s="1">
        <f ca="1">IFERROR('2.2 Skjult ventetid person B'!M33/60*IF('1.2 Alternativ B'!N257&lt;70,$C$4,IF('1.2 Alternativ B'!N257&gt;=200,$C$6,$C$5)),0)</f>
        <v>0</v>
      </c>
      <c r="N203" s="1">
        <f ca="1">IFERROR('2.2 Skjult ventetid person B'!N33/60*IF('1.2 Alternativ B'!O257&lt;70,$C$4,IF('1.2 Alternativ B'!O257&gt;=200,$C$6,$C$5)),0)</f>
        <v>0</v>
      </c>
      <c r="O203" s="1">
        <f ca="1">IFERROR('2.2 Skjult ventetid person B'!O33/60*IF('1.2 Alternativ B'!P257&lt;70,$C$4,IF('1.2 Alternativ B'!P257&gt;=200,$C$6,$C$5)),0)</f>
        <v>0</v>
      </c>
      <c r="P203" s="1">
        <f ca="1">IFERROR('2.2 Skjult ventetid person B'!P33/60*IF('1.2 Alternativ B'!Q257&lt;70,$C$4,IF('1.2 Alternativ B'!Q257&gt;=200,$C$6,$C$5)),0)</f>
        <v>0</v>
      </c>
      <c r="Q203" s="1">
        <f ca="1">IFERROR('2.2 Skjult ventetid person B'!Q33/60*IF('1.2 Alternativ B'!R257&lt;70,$C$4,IF('1.2 Alternativ B'!R257&gt;=200,$C$6,$C$5)),0)</f>
        <v>0</v>
      </c>
      <c r="R203" s="1">
        <f ca="1">IFERROR('2.2 Skjult ventetid person B'!R33/60*IF('1.2 Alternativ B'!S257&lt;70,$C$4,IF('1.2 Alternativ B'!S257&gt;=200,$C$6,$C$5)),0)</f>
        <v>0</v>
      </c>
      <c r="S203" s="1">
        <f ca="1">IFERROR('2.2 Skjult ventetid person B'!S33/60*IF('1.2 Alternativ B'!T257&lt;70,$C$4,IF('1.2 Alternativ B'!T257&gt;=200,$C$6,$C$5)),0)</f>
        <v>0</v>
      </c>
      <c r="T203" s="1">
        <f ca="1">IFERROR('2.2 Skjult ventetid person B'!T33/60*IF('1.2 Alternativ B'!U257&lt;70,$C$4,IF('1.2 Alternativ B'!U257&gt;=200,$C$6,$C$5)),0)</f>
        <v>0</v>
      </c>
      <c r="U203" s="1">
        <f ca="1">IFERROR('2.2 Skjult ventetid person B'!U33/60*IF('1.2 Alternativ B'!V257&lt;70,$C$4,IF('1.2 Alternativ B'!V257&gt;=200,$C$6,$C$5)),0)</f>
        <v>0</v>
      </c>
      <c r="V203" s="1">
        <f ca="1">IFERROR('2.2 Skjult ventetid person B'!V33/60*IF('1.2 Alternativ B'!W257&lt;70,$C$4,IF('1.2 Alternativ B'!W257&gt;=200,$C$6,$C$5)),0)</f>
        <v>0</v>
      </c>
      <c r="W203" s="1">
        <f ca="1">IFERROR('2.2 Skjult ventetid person B'!W33/60*IF('1.2 Alternativ B'!X257&lt;70,$C$4,IF('1.2 Alternativ B'!X257&gt;=200,$C$6,$C$5)),0)</f>
        <v>0</v>
      </c>
      <c r="X203" s="1">
        <f ca="1">IFERROR('2.2 Skjult ventetid person B'!X33/60*IF('1.2 Alternativ B'!Y257&lt;70,$C$4,IF('1.2 Alternativ B'!Y257&gt;=200,$C$6,$C$5)),0)</f>
        <v>0</v>
      </c>
      <c r="Y203" s="1">
        <f ca="1">IFERROR('2.2 Skjult ventetid person B'!Y33/60*IF('1.2 Alternativ B'!Z257&lt;70,$C$4,IF('1.2 Alternativ B'!Z257&gt;=200,$C$6,$C$5)),0)</f>
        <v>0</v>
      </c>
      <c r="Z203" s="1">
        <f ca="1">IFERROR('2.2 Skjult ventetid person B'!Z33/60*IF('1.2 Alternativ B'!AA257&lt;70,$C$4,IF('1.2 Alternativ B'!AA257&gt;=200,$C$6,$C$5)),0)</f>
        <v>0</v>
      </c>
      <c r="AA203" s="1">
        <f ca="1">IFERROR('2.2 Skjult ventetid person B'!AA33/60*IF('1.2 Alternativ B'!AB257&lt;70,$C$4,IF('1.2 Alternativ B'!AB257&gt;=200,$C$6,$C$5)),0)</f>
        <v>0</v>
      </c>
      <c r="AB203" s="1">
        <f ca="1">IFERROR('2.2 Skjult ventetid person B'!AB33/60*IF('1.2 Alternativ B'!AC257&lt;70,$C$4,IF('1.2 Alternativ B'!AC257&gt;=200,$C$6,$C$5)),0)</f>
        <v>0</v>
      </c>
      <c r="AC203" s="1">
        <f ca="1">IFERROR('2.2 Skjult ventetid person B'!AC33/60*IF('1.2 Alternativ B'!AD257&lt;70,$C$4,IF('1.2 Alternativ B'!AD257&gt;=200,$C$6,$C$5)),0)</f>
        <v>0</v>
      </c>
      <c r="AD203" s="1">
        <f ca="1">IFERROR('2.2 Skjult ventetid person B'!AD33/60*IF('1.2 Alternativ B'!AE257&lt;70,$C$4,IF('1.2 Alternativ B'!AE257&gt;=200,$C$6,$C$5)),0)</f>
        <v>0</v>
      </c>
      <c r="AE203" s="1">
        <f ca="1">IFERROR('2.2 Skjult ventetid person B'!AE33/60*IF('1.2 Alternativ B'!AF257&lt;70,$C$4,IF('1.2 Alternativ B'!AF257&gt;=200,$C$6,$C$5)),0)</f>
        <v>0</v>
      </c>
      <c r="AF203" s="1">
        <f ca="1">IFERROR('2.2 Skjult ventetid person B'!AF33/60*IF('1.2 Alternativ B'!AG257&lt;70,$C$4,IF('1.2 Alternativ B'!AG257&gt;=200,$C$6,$C$5)),0)</f>
        <v>0</v>
      </c>
    </row>
    <row r="204" spans="2:32" x14ac:dyDescent="0.2">
      <c r="B204" s="1" t="str">
        <f ca="1">IF(OFFSET('1.2 Alternativ B'!$E$19,0,ROW()-ROW($B$182))&gt;0,OFFSET('1.2 Alternativ B'!$E$19,0,ROW()-ROW($B$182)),"")</f>
        <v/>
      </c>
      <c r="C204" s="1">
        <f ca="1">IFERROR('2.2 Skjult ventetid person B'!C34/60*IF('1.2 Alternativ B'!D258&lt;70,$C$4,IF('1.2 Alternativ B'!D258&gt;=200,$C$6,$C$5)),0)</f>
        <v>0</v>
      </c>
      <c r="D204" s="1">
        <f ca="1">IFERROR('2.2 Skjult ventetid person B'!D34/60*IF('1.2 Alternativ B'!E258&lt;70,$C$4,IF('1.2 Alternativ B'!E258&gt;=200,$C$6,$C$5)),0)</f>
        <v>0</v>
      </c>
      <c r="E204" s="1">
        <f ca="1">IFERROR('2.2 Skjult ventetid person B'!E34/60*IF('1.2 Alternativ B'!F258&lt;70,$C$4,IF('1.2 Alternativ B'!F258&gt;=200,$C$6,$C$5)),0)</f>
        <v>0</v>
      </c>
      <c r="F204" s="1">
        <f ca="1">IFERROR('2.2 Skjult ventetid person B'!F34/60*IF('1.2 Alternativ B'!G258&lt;70,$C$4,IF('1.2 Alternativ B'!G258&gt;=200,$C$6,$C$5)),0)</f>
        <v>0</v>
      </c>
      <c r="G204" s="1">
        <f ca="1">IFERROR('2.2 Skjult ventetid person B'!G34/60*IF('1.2 Alternativ B'!H258&lt;70,$C$4,IF('1.2 Alternativ B'!H258&gt;=200,$C$6,$C$5)),0)</f>
        <v>0</v>
      </c>
      <c r="H204" s="1">
        <f ca="1">IFERROR('2.2 Skjult ventetid person B'!H34/60*IF('1.2 Alternativ B'!I258&lt;70,$C$4,IF('1.2 Alternativ B'!I258&gt;=200,$C$6,$C$5)),0)</f>
        <v>0</v>
      </c>
      <c r="I204" s="1">
        <f ca="1">IFERROR('2.2 Skjult ventetid person B'!I34/60*IF('1.2 Alternativ B'!J258&lt;70,$C$4,IF('1.2 Alternativ B'!J258&gt;=200,$C$6,$C$5)),0)</f>
        <v>0</v>
      </c>
      <c r="J204" s="1">
        <f ca="1">IFERROR('2.2 Skjult ventetid person B'!J34/60*IF('1.2 Alternativ B'!K258&lt;70,$C$4,IF('1.2 Alternativ B'!K258&gt;=200,$C$6,$C$5)),0)</f>
        <v>0</v>
      </c>
      <c r="K204" s="1">
        <f ca="1">IFERROR('2.2 Skjult ventetid person B'!K34/60*IF('1.2 Alternativ B'!L258&lt;70,$C$4,IF('1.2 Alternativ B'!L258&gt;=200,$C$6,$C$5)),0)</f>
        <v>0</v>
      </c>
      <c r="L204" s="1">
        <f ca="1">IFERROR('2.2 Skjult ventetid person B'!L34/60*IF('1.2 Alternativ B'!M258&lt;70,$C$4,IF('1.2 Alternativ B'!M258&gt;=200,$C$6,$C$5)),0)</f>
        <v>0</v>
      </c>
      <c r="M204" s="1">
        <f ca="1">IFERROR('2.2 Skjult ventetid person B'!M34/60*IF('1.2 Alternativ B'!N258&lt;70,$C$4,IF('1.2 Alternativ B'!N258&gt;=200,$C$6,$C$5)),0)</f>
        <v>0</v>
      </c>
      <c r="N204" s="1">
        <f ca="1">IFERROR('2.2 Skjult ventetid person B'!N34/60*IF('1.2 Alternativ B'!O258&lt;70,$C$4,IF('1.2 Alternativ B'!O258&gt;=200,$C$6,$C$5)),0)</f>
        <v>0</v>
      </c>
      <c r="O204" s="1">
        <f ca="1">IFERROR('2.2 Skjult ventetid person B'!O34/60*IF('1.2 Alternativ B'!P258&lt;70,$C$4,IF('1.2 Alternativ B'!P258&gt;=200,$C$6,$C$5)),0)</f>
        <v>0</v>
      </c>
      <c r="P204" s="1">
        <f ca="1">IFERROR('2.2 Skjult ventetid person B'!P34/60*IF('1.2 Alternativ B'!Q258&lt;70,$C$4,IF('1.2 Alternativ B'!Q258&gt;=200,$C$6,$C$5)),0)</f>
        <v>0</v>
      </c>
      <c r="Q204" s="1">
        <f ca="1">IFERROR('2.2 Skjult ventetid person B'!Q34/60*IF('1.2 Alternativ B'!R258&lt;70,$C$4,IF('1.2 Alternativ B'!R258&gt;=200,$C$6,$C$5)),0)</f>
        <v>0</v>
      </c>
      <c r="R204" s="1">
        <f ca="1">IFERROR('2.2 Skjult ventetid person B'!R34/60*IF('1.2 Alternativ B'!S258&lt;70,$C$4,IF('1.2 Alternativ B'!S258&gt;=200,$C$6,$C$5)),0)</f>
        <v>0</v>
      </c>
      <c r="S204" s="1">
        <f ca="1">IFERROR('2.2 Skjult ventetid person B'!S34/60*IF('1.2 Alternativ B'!T258&lt;70,$C$4,IF('1.2 Alternativ B'!T258&gt;=200,$C$6,$C$5)),0)</f>
        <v>0</v>
      </c>
      <c r="T204" s="1">
        <f ca="1">IFERROR('2.2 Skjult ventetid person B'!T34/60*IF('1.2 Alternativ B'!U258&lt;70,$C$4,IF('1.2 Alternativ B'!U258&gt;=200,$C$6,$C$5)),0)</f>
        <v>0</v>
      </c>
      <c r="U204" s="1">
        <f ca="1">IFERROR('2.2 Skjult ventetid person B'!U34/60*IF('1.2 Alternativ B'!V258&lt;70,$C$4,IF('1.2 Alternativ B'!V258&gt;=200,$C$6,$C$5)),0)</f>
        <v>0</v>
      </c>
      <c r="V204" s="1">
        <f ca="1">IFERROR('2.2 Skjult ventetid person B'!V34/60*IF('1.2 Alternativ B'!W258&lt;70,$C$4,IF('1.2 Alternativ B'!W258&gt;=200,$C$6,$C$5)),0)</f>
        <v>0</v>
      </c>
      <c r="W204" s="1">
        <f ca="1">IFERROR('2.2 Skjult ventetid person B'!W34/60*IF('1.2 Alternativ B'!X258&lt;70,$C$4,IF('1.2 Alternativ B'!X258&gt;=200,$C$6,$C$5)),0)</f>
        <v>0</v>
      </c>
      <c r="X204" s="1">
        <f ca="1">IFERROR('2.2 Skjult ventetid person B'!X34/60*IF('1.2 Alternativ B'!Y258&lt;70,$C$4,IF('1.2 Alternativ B'!Y258&gt;=200,$C$6,$C$5)),0)</f>
        <v>0</v>
      </c>
      <c r="Y204" s="1">
        <f ca="1">IFERROR('2.2 Skjult ventetid person B'!Y34/60*IF('1.2 Alternativ B'!Z258&lt;70,$C$4,IF('1.2 Alternativ B'!Z258&gt;=200,$C$6,$C$5)),0)</f>
        <v>0</v>
      </c>
      <c r="Z204" s="1">
        <f ca="1">IFERROR('2.2 Skjult ventetid person B'!Z34/60*IF('1.2 Alternativ B'!AA258&lt;70,$C$4,IF('1.2 Alternativ B'!AA258&gt;=200,$C$6,$C$5)),0)</f>
        <v>0</v>
      </c>
      <c r="AA204" s="1">
        <f ca="1">IFERROR('2.2 Skjult ventetid person B'!AA34/60*IF('1.2 Alternativ B'!AB258&lt;70,$C$4,IF('1.2 Alternativ B'!AB258&gt;=200,$C$6,$C$5)),0)</f>
        <v>0</v>
      </c>
      <c r="AB204" s="1">
        <f ca="1">IFERROR('2.2 Skjult ventetid person B'!AB34/60*IF('1.2 Alternativ B'!AC258&lt;70,$C$4,IF('1.2 Alternativ B'!AC258&gt;=200,$C$6,$C$5)),0)</f>
        <v>0</v>
      </c>
      <c r="AC204" s="1">
        <f ca="1">IFERROR('2.2 Skjult ventetid person B'!AC34/60*IF('1.2 Alternativ B'!AD258&lt;70,$C$4,IF('1.2 Alternativ B'!AD258&gt;=200,$C$6,$C$5)),0)</f>
        <v>0</v>
      </c>
      <c r="AD204" s="1">
        <f ca="1">IFERROR('2.2 Skjult ventetid person B'!AD34/60*IF('1.2 Alternativ B'!AE258&lt;70,$C$4,IF('1.2 Alternativ B'!AE258&gt;=200,$C$6,$C$5)),0)</f>
        <v>0</v>
      </c>
      <c r="AE204" s="1">
        <f ca="1">IFERROR('2.2 Skjult ventetid person B'!AE34/60*IF('1.2 Alternativ B'!AF258&lt;70,$C$4,IF('1.2 Alternativ B'!AF258&gt;=200,$C$6,$C$5)),0)</f>
        <v>0</v>
      </c>
      <c r="AF204" s="1">
        <f ca="1">IFERROR('2.2 Skjult ventetid person B'!AF34/60*IF('1.2 Alternativ B'!AG258&lt;70,$C$4,IF('1.2 Alternativ B'!AG258&gt;=200,$C$6,$C$5)),0)</f>
        <v>0</v>
      </c>
    </row>
    <row r="205" spans="2:32" x14ac:dyDescent="0.2">
      <c r="B205" s="1" t="str">
        <f ca="1">IF(OFFSET('1.2 Alternativ B'!$E$19,0,ROW()-ROW($B$182))&gt;0,OFFSET('1.2 Alternativ B'!$E$19,0,ROW()-ROW($B$182)),"")</f>
        <v/>
      </c>
      <c r="C205" s="1">
        <f ca="1">IFERROR('2.2 Skjult ventetid person B'!C35/60*IF('1.2 Alternativ B'!D259&lt;70,$C$4,IF('1.2 Alternativ B'!D259&gt;=200,$C$6,$C$5)),0)</f>
        <v>0</v>
      </c>
      <c r="D205" s="1">
        <f ca="1">IFERROR('2.2 Skjult ventetid person B'!D35/60*IF('1.2 Alternativ B'!E259&lt;70,$C$4,IF('1.2 Alternativ B'!E259&gt;=200,$C$6,$C$5)),0)</f>
        <v>0</v>
      </c>
      <c r="E205" s="1">
        <f ca="1">IFERROR('2.2 Skjult ventetid person B'!E35/60*IF('1.2 Alternativ B'!F259&lt;70,$C$4,IF('1.2 Alternativ B'!F259&gt;=200,$C$6,$C$5)),0)</f>
        <v>0</v>
      </c>
      <c r="F205" s="1">
        <f ca="1">IFERROR('2.2 Skjult ventetid person B'!F35/60*IF('1.2 Alternativ B'!G259&lt;70,$C$4,IF('1.2 Alternativ B'!G259&gt;=200,$C$6,$C$5)),0)</f>
        <v>0</v>
      </c>
      <c r="G205" s="1">
        <f ca="1">IFERROR('2.2 Skjult ventetid person B'!G35/60*IF('1.2 Alternativ B'!H259&lt;70,$C$4,IF('1.2 Alternativ B'!H259&gt;=200,$C$6,$C$5)),0)</f>
        <v>0</v>
      </c>
      <c r="H205" s="1">
        <f ca="1">IFERROR('2.2 Skjult ventetid person B'!H35/60*IF('1.2 Alternativ B'!I259&lt;70,$C$4,IF('1.2 Alternativ B'!I259&gt;=200,$C$6,$C$5)),0)</f>
        <v>0</v>
      </c>
      <c r="I205" s="1">
        <f ca="1">IFERROR('2.2 Skjult ventetid person B'!I35/60*IF('1.2 Alternativ B'!J259&lt;70,$C$4,IF('1.2 Alternativ B'!J259&gt;=200,$C$6,$C$5)),0)</f>
        <v>0</v>
      </c>
      <c r="J205" s="1">
        <f ca="1">IFERROR('2.2 Skjult ventetid person B'!J35/60*IF('1.2 Alternativ B'!K259&lt;70,$C$4,IF('1.2 Alternativ B'!K259&gt;=200,$C$6,$C$5)),0)</f>
        <v>0</v>
      </c>
      <c r="K205" s="1">
        <f ca="1">IFERROR('2.2 Skjult ventetid person B'!K35/60*IF('1.2 Alternativ B'!L259&lt;70,$C$4,IF('1.2 Alternativ B'!L259&gt;=200,$C$6,$C$5)),0)</f>
        <v>0</v>
      </c>
      <c r="L205" s="1">
        <f ca="1">IFERROR('2.2 Skjult ventetid person B'!L35/60*IF('1.2 Alternativ B'!M259&lt;70,$C$4,IF('1.2 Alternativ B'!M259&gt;=200,$C$6,$C$5)),0)</f>
        <v>0</v>
      </c>
      <c r="M205" s="1">
        <f ca="1">IFERROR('2.2 Skjult ventetid person B'!M35/60*IF('1.2 Alternativ B'!N259&lt;70,$C$4,IF('1.2 Alternativ B'!N259&gt;=200,$C$6,$C$5)),0)</f>
        <v>0</v>
      </c>
      <c r="N205" s="1">
        <f ca="1">IFERROR('2.2 Skjult ventetid person B'!N35/60*IF('1.2 Alternativ B'!O259&lt;70,$C$4,IF('1.2 Alternativ B'!O259&gt;=200,$C$6,$C$5)),0)</f>
        <v>0</v>
      </c>
      <c r="O205" s="1">
        <f ca="1">IFERROR('2.2 Skjult ventetid person B'!O35/60*IF('1.2 Alternativ B'!P259&lt;70,$C$4,IF('1.2 Alternativ B'!P259&gt;=200,$C$6,$C$5)),0)</f>
        <v>0</v>
      </c>
      <c r="P205" s="1">
        <f ca="1">IFERROR('2.2 Skjult ventetid person B'!P35/60*IF('1.2 Alternativ B'!Q259&lt;70,$C$4,IF('1.2 Alternativ B'!Q259&gt;=200,$C$6,$C$5)),0)</f>
        <v>0</v>
      </c>
      <c r="Q205" s="1">
        <f ca="1">IFERROR('2.2 Skjult ventetid person B'!Q35/60*IF('1.2 Alternativ B'!R259&lt;70,$C$4,IF('1.2 Alternativ B'!R259&gt;=200,$C$6,$C$5)),0)</f>
        <v>0</v>
      </c>
      <c r="R205" s="1">
        <f ca="1">IFERROR('2.2 Skjult ventetid person B'!R35/60*IF('1.2 Alternativ B'!S259&lt;70,$C$4,IF('1.2 Alternativ B'!S259&gt;=200,$C$6,$C$5)),0)</f>
        <v>0</v>
      </c>
      <c r="S205" s="1">
        <f ca="1">IFERROR('2.2 Skjult ventetid person B'!S35/60*IF('1.2 Alternativ B'!T259&lt;70,$C$4,IF('1.2 Alternativ B'!T259&gt;=200,$C$6,$C$5)),0)</f>
        <v>0</v>
      </c>
      <c r="T205" s="1">
        <f ca="1">IFERROR('2.2 Skjult ventetid person B'!T35/60*IF('1.2 Alternativ B'!U259&lt;70,$C$4,IF('1.2 Alternativ B'!U259&gt;=200,$C$6,$C$5)),0)</f>
        <v>0</v>
      </c>
      <c r="U205" s="1">
        <f ca="1">IFERROR('2.2 Skjult ventetid person B'!U35/60*IF('1.2 Alternativ B'!V259&lt;70,$C$4,IF('1.2 Alternativ B'!V259&gt;=200,$C$6,$C$5)),0)</f>
        <v>0</v>
      </c>
      <c r="V205" s="1">
        <f ca="1">IFERROR('2.2 Skjult ventetid person B'!V35/60*IF('1.2 Alternativ B'!W259&lt;70,$C$4,IF('1.2 Alternativ B'!W259&gt;=200,$C$6,$C$5)),0)</f>
        <v>0</v>
      </c>
      <c r="W205" s="1">
        <f ca="1">IFERROR('2.2 Skjult ventetid person B'!W35/60*IF('1.2 Alternativ B'!X259&lt;70,$C$4,IF('1.2 Alternativ B'!X259&gt;=200,$C$6,$C$5)),0)</f>
        <v>0</v>
      </c>
      <c r="X205" s="1">
        <f ca="1">IFERROR('2.2 Skjult ventetid person B'!X35/60*IF('1.2 Alternativ B'!Y259&lt;70,$C$4,IF('1.2 Alternativ B'!Y259&gt;=200,$C$6,$C$5)),0)</f>
        <v>0</v>
      </c>
      <c r="Y205" s="1">
        <f ca="1">IFERROR('2.2 Skjult ventetid person B'!Y35/60*IF('1.2 Alternativ B'!Z259&lt;70,$C$4,IF('1.2 Alternativ B'!Z259&gt;=200,$C$6,$C$5)),0)</f>
        <v>0</v>
      </c>
      <c r="Z205" s="1">
        <f ca="1">IFERROR('2.2 Skjult ventetid person B'!Z35/60*IF('1.2 Alternativ B'!AA259&lt;70,$C$4,IF('1.2 Alternativ B'!AA259&gt;=200,$C$6,$C$5)),0)</f>
        <v>0</v>
      </c>
      <c r="AA205" s="1">
        <f ca="1">IFERROR('2.2 Skjult ventetid person B'!AA35/60*IF('1.2 Alternativ B'!AB259&lt;70,$C$4,IF('1.2 Alternativ B'!AB259&gt;=200,$C$6,$C$5)),0)</f>
        <v>0</v>
      </c>
      <c r="AB205" s="1">
        <f ca="1">IFERROR('2.2 Skjult ventetid person B'!AB35/60*IF('1.2 Alternativ B'!AC259&lt;70,$C$4,IF('1.2 Alternativ B'!AC259&gt;=200,$C$6,$C$5)),0)</f>
        <v>0</v>
      </c>
      <c r="AC205" s="1">
        <f ca="1">IFERROR('2.2 Skjult ventetid person B'!AC35/60*IF('1.2 Alternativ B'!AD259&lt;70,$C$4,IF('1.2 Alternativ B'!AD259&gt;=200,$C$6,$C$5)),0)</f>
        <v>0</v>
      </c>
      <c r="AD205" s="1">
        <f ca="1">IFERROR('2.2 Skjult ventetid person B'!AD35/60*IF('1.2 Alternativ B'!AE259&lt;70,$C$4,IF('1.2 Alternativ B'!AE259&gt;=200,$C$6,$C$5)),0)</f>
        <v>0</v>
      </c>
      <c r="AE205" s="1">
        <f ca="1">IFERROR('2.2 Skjult ventetid person B'!AE35/60*IF('1.2 Alternativ B'!AF259&lt;70,$C$4,IF('1.2 Alternativ B'!AF259&gt;=200,$C$6,$C$5)),0)</f>
        <v>0</v>
      </c>
      <c r="AF205" s="1">
        <f ca="1">IFERROR('2.2 Skjult ventetid person B'!AF35/60*IF('1.2 Alternativ B'!AG259&lt;70,$C$4,IF('1.2 Alternativ B'!AG259&gt;=200,$C$6,$C$5)),0)</f>
        <v>0</v>
      </c>
    </row>
    <row r="206" spans="2:32" x14ac:dyDescent="0.2">
      <c r="B206" s="1" t="str">
        <f ca="1">IF(OFFSET('1.2 Alternativ B'!$E$19,0,ROW()-ROW($B$182))&gt;0,OFFSET('1.2 Alternativ B'!$E$19,0,ROW()-ROW($B$182)),"")</f>
        <v/>
      </c>
      <c r="C206" s="1">
        <f ca="1">IFERROR('2.2 Skjult ventetid person B'!C36/60*IF('1.2 Alternativ B'!D260&lt;70,$C$4,IF('1.2 Alternativ B'!D260&gt;=200,$C$6,$C$5)),0)</f>
        <v>0</v>
      </c>
      <c r="D206" s="1">
        <f ca="1">IFERROR('2.2 Skjult ventetid person B'!D36/60*IF('1.2 Alternativ B'!E260&lt;70,$C$4,IF('1.2 Alternativ B'!E260&gt;=200,$C$6,$C$5)),0)</f>
        <v>0</v>
      </c>
      <c r="E206" s="1">
        <f ca="1">IFERROR('2.2 Skjult ventetid person B'!E36/60*IF('1.2 Alternativ B'!F260&lt;70,$C$4,IF('1.2 Alternativ B'!F260&gt;=200,$C$6,$C$5)),0)</f>
        <v>0</v>
      </c>
      <c r="F206" s="1">
        <f ca="1">IFERROR('2.2 Skjult ventetid person B'!F36/60*IF('1.2 Alternativ B'!G260&lt;70,$C$4,IF('1.2 Alternativ B'!G260&gt;=200,$C$6,$C$5)),0)</f>
        <v>0</v>
      </c>
      <c r="G206" s="1">
        <f ca="1">IFERROR('2.2 Skjult ventetid person B'!G36/60*IF('1.2 Alternativ B'!H260&lt;70,$C$4,IF('1.2 Alternativ B'!H260&gt;=200,$C$6,$C$5)),0)</f>
        <v>0</v>
      </c>
      <c r="H206" s="1">
        <f ca="1">IFERROR('2.2 Skjult ventetid person B'!H36/60*IF('1.2 Alternativ B'!I260&lt;70,$C$4,IF('1.2 Alternativ B'!I260&gt;=200,$C$6,$C$5)),0)</f>
        <v>0</v>
      </c>
      <c r="I206" s="1">
        <f ca="1">IFERROR('2.2 Skjult ventetid person B'!I36/60*IF('1.2 Alternativ B'!J260&lt;70,$C$4,IF('1.2 Alternativ B'!J260&gt;=200,$C$6,$C$5)),0)</f>
        <v>0</v>
      </c>
      <c r="J206" s="1">
        <f ca="1">IFERROR('2.2 Skjult ventetid person B'!J36/60*IF('1.2 Alternativ B'!K260&lt;70,$C$4,IF('1.2 Alternativ B'!K260&gt;=200,$C$6,$C$5)),0)</f>
        <v>0</v>
      </c>
      <c r="K206" s="1">
        <f ca="1">IFERROR('2.2 Skjult ventetid person B'!K36/60*IF('1.2 Alternativ B'!L260&lt;70,$C$4,IF('1.2 Alternativ B'!L260&gt;=200,$C$6,$C$5)),0)</f>
        <v>0</v>
      </c>
      <c r="L206" s="1">
        <f ca="1">IFERROR('2.2 Skjult ventetid person B'!L36/60*IF('1.2 Alternativ B'!M260&lt;70,$C$4,IF('1.2 Alternativ B'!M260&gt;=200,$C$6,$C$5)),0)</f>
        <v>0</v>
      </c>
      <c r="M206" s="1">
        <f ca="1">IFERROR('2.2 Skjult ventetid person B'!M36/60*IF('1.2 Alternativ B'!N260&lt;70,$C$4,IF('1.2 Alternativ B'!N260&gt;=200,$C$6,$C$5)),0)</f>
        <v>0</v>
      </c>
      <c r="N206" s="1">
        <f ca="1">IFERROR('2.2 Skjult ventetid person B'!N36/60*IF('1.2 Alternativ B'!O260&lt;70,$C$4,IF('1.2 Alternativ B'!O260&gt;=200,$C$6,$C$5)),0)</f>
        <v>0</v>
      </c>
      <c r="O206" s="1">
        <f ca="1">IFERROR('2.2 Skjult ventetid person B'!O36/60*IF('1.2 Alternativ B'!P260&lt;70,$C$4,IF('1.2 Alternativ B'!P260&gt;=200,$C$6,$C$5)),0)</f>
        <v>0</v>
      </c>
      <c r="P206" s="1">
        <f ca="1">IFERROR('2.2 Skjult ventetid person B'!P36/60*IF('1.2 Alternativ B'!Q260&lt;70,$C$4,IF('1.2 Alternativ B'!Q260&gt;=200,$C$6,$C$5)),0)</f>
        <v>0</v>
      </c>
      <c r="Q206" s="1">
        <f ca="1">IFERROR('2.2 Skjult ventetid person B'!Q36/60*IF('1.2 Alternativ B'!R260&lt;70,$C$4,IF('1.2 Alternativ B'!R260&gt;=200,$C$6,$C$5)),0)</f>
        <v>0</v>
      </c>
      <c r="R206" s="1">
        <f ca="1">IFERROR('2.2 Skjult ventetid person B'!R36/60*IF('1.2 Alternativ B'!S260&lt;70,$C$4,IF('1.2 Alternativ B'!S260&gt;=200,$C$6,$C$5)),0)</f>
        <v>0</v>
      </c>
      <c r="S206" s="1">
        <f ca="1">IFERROR('2.2 Skjult ventetid person B'!S36/60*IF('1.2 Alternativ B'!T260&lt;70,$C$4,IF('1.2 Alternativ B'!T260&gt;=200,$C$6,$C$5)),0)</f>
        <v>0</v>
      </c>
      <c r="T206" s="1">
        <f ca="1">IFERROR('2.2 Skjult ventetid person B'!T36/60*IF('1.2 Alternativ B'!U260&lt;70,$C$4,IF('1.2 Alternativ B'!U260&gt;=200,$C$6,$C$5)),0)</f>
        <v>0</v>
      </c>
      <c r="U206" s="1">
        <f ca="1">IFERROR('2.2 Skjult ventetid person B'!U36/60*IF('1.2 Alternativ B'!V260&lt;70,$C$4,IF('1.2 Alternativ B'!V260&gt;=200,$C$6,$C$5)),0)</f>
        <v>0</v>
      </c>
      <c r="V206" s="1">
        <f ca="1">IFERROR('2.2 Skjult ventetid person B'!V36/60*IF('1.2 Alternativ B'!W260&lt;70,$C$4,IF('1.2 Alternativ B'!W260&gt;=200,$C$6,$C$5)),0)</f>
        <v>0</v>
      </c>
      <c r="W206" s="1">
        <f ca="1">IFERROR('2.2 Skjult ventetid person B'!W36/60*IF('1.2 Alternativ B'!X260&lt;70,$C$4,IF('1.2 Alternativ B'!X260&gt;=200,$C$6,$C$5)),0)</f>
        <v>0</v>
      </c>
      <c r="X206" s="1">
        <f ca="1">IFERROR('2.2 Skjult ventetid person B'!X36/60*IF('1.2 Alternativ B'!Y260&lt;70,$C$4,IF('1.2 Alternativ B'!Y260&gt;=200,$C$6,$C$5)),0)</f>
        <v>0</v>
      </c>
      <c r="Y206" s="1">
        <f ca="1">IFERROR('2.2 Skjult ventetid person B'!Y36/60*IF('1.2 Alternativ B'!Z260&lt;70,$C$4,IF('1.2 Alternativ B'!Z260&gt;=200,$C$6,$C$5)),0)</f>
        <v>0</v>
      </c>
      <c r="Z206" s="1">
        <f ca="1">IFERROR('2.2 Skjult ventetid person B'!Z36/60*IF('1.2 Alternativ B'!AA260&lt;70,$C$4,IF('1.2 Alternativ B'!AA260&gt;=200,$C$6,$C$5)),0)</f>
        <v>0</v>
      </c>
      <c r="AA206" s="1">
        <f ca="1">IFERROR('2.2 Skjult ventetid person B'!AA36/60*IF('1.2 Alternativ B'!AB260&lt;70,$C$4,IF('1.2 Alternativ B'!AB260&gt;=200,$C$6,$C$5)),0)</f>
        <v>0</v>
      </c>
      <c r="AB206" s="1">
        <f ca="1">IFERROR('2.2 Skjult ventetid person B'!AB36/60*IF('1.2 Alternativ B'!AC260&lt;70,$C$4,IF('1.2 Alternativ B'!AC260&gt;=200,$C$6,$C$5)),0)</f>
        <v>0</v>
      </c>
      <c r="AC206" s="1">
        <f ca="1">IFERROR('2.2 Skjult ventetid person B'!AC36/60*IF('1.2 Alternativ B'!AD260&lt;70,$C$4,IF('1.2 Alternativ B'!AD260&gt;=200,$C$6,$C$5)),0)</f>
        <v>0</v>
      </c>
      <c r="AD206" s="1">
        <f ca="1">IFERROR('2.2 Skjult ventetid person B'!AD36/60*IF('1.2 Alternativ B'!AE260&lt;70,$C$4,IF('1.2 Alternativ B'!AE260&gt;=200,$C$6,$C$5)),0)</f>
        <v>0</v>
      </c>
      <c r="AE206" s="1">
        <f ca="1">IFERROR('2.2 Skjult ventetid person B'!AE36/60*IF('1.2 Alternativ B'!AF260&lt;70,$C$4,IF('1.2 Alternativ B'!AF260&gt;=200,$C$6,$C$5)),0)</f>
        <v>0</v>
      </c>
      <c r="AF206" s="1">
        <f ca="1">IFERROR('2.2 Skjult ventetid person B'!AF36/60*IF('1.2 Alternativ B'!AG260&lt;70,$C$4,IF('1.2 Alternativ B'!AG260&gt;=200,$C$6,$C$5)),0)</f>
        <v>0</v>
      </c>
    </row>
    <row r="207" spans="2:32" x14ac:dyDescent="0.2">
      <c r="B207" s="1" t="str">
        <f ca="1">IF(OFFSET('1.2 Alternativ B'!$E$19,0,ROW()-ROW($B$182))&gt;0,OFFSET('1.2 Alternativ B'!$E$19,0,ROW()-ROW($B$182)),"")</f>
        <v/>
      </c>
      <c r="C207" s="1">
        <f ca="1">IFERROR('2.2 Skjult ventetid person B'!C37/60*IF('1.2 Alternativ B'!D261&lt;70,$C$4,IF('1.2 Alternativ B'!D261&gt;=200,$C$6,$C$5)),0)</f>
        <v>0</v>
      </c>
      <c r="D207" s="1">
        <f ca="1">IFERROR('2.2 Skjult ventetid person B'!D37/60*IF('1.2 Alternativ B'!E261&lt;70,$C$4,IF('1.2 Alternativ B'!E261&gt;=200,$C$6,$C$5)),0)</f>
        <v>0</v>
      </c>
      <c r="E207" s="1">
        <f ca="1">IFERROR('2.2 Skjult ventetid person B'!E37/60*IF('1.2 Alternativ B'!F261&lt;70,$C$4,IF('1.2 Alternativ B'!F261&gt;=200,$C$6,$C$5)),0)</f>
        <v>0</v>
      </c>
      <c r="F207" s="1">
        <f ca="1">IFERROR('2.2 Skjult ventetid person B'!F37/60*IF('1.2 Alternativ B'!G261&lt;70,$C$4,IF('1.2 Alternativ B'!G261&gt;=200,$C$6,$C$5)),0)</f>
        <v>0</v>
      </c>
      <c r="G207" s="1">
        <f ca="1">IFERROR('2.2 Skjult ventetid person B'!G37/60*IF('1.2 Alternativ B'!H261&lt;70,$C$4,IF('1.2 Alternativ B'!H261&gt;=200,$C$6,$C$5)),0)</f>
        <v>0</v>
      </c>
      <c r="H207" s="1">
        <f ca="1">IFERROR('2.2 Skjult ventetid person B'!H37/60*IF('1.2 Alternativ B'!I261&lt;70,$C$4,IF('1.2 Alternativ B'!I261&gt;=200,$C$6,$C$5)),0)</f>
        <v>0</v>
      </c>
      <c r="I207" s="1">
        <f ca="1">IFERROR('2.2 Skjult ventetid person B'!I37/60*IF('1.2 Alternativ B'!J261&lt;70,$C$4,IF('1.2 Alternativ B'!J261&gt;=200,$C$6,$C$5)),0)</f>
        <v>0</v>
      </c>
      <c r="J207" s="1">
        <f ca="1">IFERROR('2.2 Skjult ventetid person B'!J37/60*IF('1.2 Alternativ B'!K261&lt;70,$C$4,IF('1.2 Alternativ B'!K261&gt;=200,$C$6,$C$5)),0)</f>
        <v>0</v>
      </c>
      <c r="K207" s="1">
        <f ca="1">IFERROR('2.2 Skjult ventetid person B'!K37/60*IF('1.2 Alternativ B'!L261&lt;70,$C$4,IF('1.2 Alternativ B'!L261&gt;=200,$C$6,$C$5)),0)</f>
        <v>0</v>
      </c>
      <c r="L207" s="1">
        <f ca="1">IFERROR('2.2 Skjult ventetid person B'!L37/60*IF('1.2 Alternativ B'!M261&lt;70,$C$4,IF('1.2 Alternativ B'!M261&gt;=200,$C$6,$C$5)),0)</f>
        <v>0</v>
      </c>
      <c r="M207" s="1">
        <f ca="1">IFERROR('2.2 Skjult ventetid person B'!M37/60*IF('1.2 Alternativ B'!N261&lt;70,$C$4,IF('1.2 Alternativ B'!N261&gt;=200,$C$6,$C$5)),0)</f>
        <v>0</v>
      </c>
      <c r="N207" s="1">
        <f ca="1">IFERROR('2.2 Skjult ventetid person B'!N37/60*IF('1.2 Alternativ B'!O261&lt;70,$C$4,IF('1.2 Alternativ B'!O261&gt;=200,$C$6,$C$5)),0)</f>
        <v>0</v>
      </c>
      <c r="O207" s="1">
        <f ca="1">IFERROR('2.2 Skjult ventetid person B'!O37/60*IF('1.2 Alternativ B'!P261&lt;70,$C$4,IF('1.2 Alternativ B'!P261&gt;=200,$C$6,$C$5)),0)</f>
        <v>0</v>
      </c>
      <c r="P207" s="1">
        <f ca="1">IFERROR('2.2 Skjult ventetid person B'!P37/60*IF('1.2 Alternativ B'!Q261&lt;70,$C$4,IF('1.2 Alternativ B'!Q261&gt;=200,$C$6,$C$5)),0)</f>
        <v>0</v>
      </c>
      <c r="Q207" s="1">
        <f ca="1">IFERROR('2.2 Skjult ventetid person B'!Q37/60*IF('1.2 Alternativ B'!R261&lt;70,$C$4,IF('1.2 Alternativ B'!R261&gt;=200,$C$6,$C$5)),0)</f>
        <v>0</v>
      </c>
      <c r="R207" s="1">
        <f ca="1">IFERROR('2.2 Skjult ventetid person B'!R37/60*IF('1.2 Alternativ B'!S261&lt;70,$C$4,IF('1.2 Alternativ B'!S261&gt;=200,$C$6,$C$5)),0)</f>
        <v>0</v>
      </c>
      <c r="S207" s="1">
        <f ca="1">IFERROR('2.2 Skjult ventetid person B'!S37/60*IF('1.2 Alternativ B'!T261&lt;70,$C$4,IF('1.2 Alternativ B'!T261&gt;=200,$C$6,$C$5)),0)</f>
        <v>0</v>
      </c>
      <c r="T207" s="1">
        <f ca="1">IFERROR('2.2 Skjult ventetid person B'!T37/60*IF('1.2 Alternativ B'!U261&lt;70,$C$4,IF('1.2 Alternativ B'!U261&gt;=200,$C$6,$C$5)),0)</f>
        <v>0</v>
      </c>
      <c r="U207" s="1">
        <f ca="1">IFERROR('2.2 Skjult ventetid person B'!U37/60*IF('1.2 Alternativ B'!V261&lt;70,$C$4,IF('1.2 Alternativ B'!V261&gt;=200,$C$6,$C$5)),0)</f>
        <v>0</v>
      </c>
      <c r="V207" s="1">
        <f ca="1">IFERROR('2.2 Skjult ventetid person B'!V37/60*IF('1.2 Alternativ B'!W261&lt;70,$C$4,IF('1.2 Alternativ B'!W261&gt;=200,$C$6,$C$5)),0)</f>
        <v>0</v>
      </c>
      <c r="W207" s="1">
        <f ca="1">IFERROR('2.2 Skjult ventetid person B'!W37/60*IF('1.2 Alternativ B'!X261&lt;70,$C$4,IF('1.2 Alternativ B'!X261&gt;=200,$C$6,$C$5)),0)</f>
        <v>0</v>
      </c>
      <c r="X207" s="1">
        <f ca="1">IFERROR('2.2 Skjult ventetid person B'!X37/60*IF('1.2 Alternativ B'!Y261&lt;70,$C$4,IF('1.2 Alternativ B'!Y261&gt;=200,$C$6,$C$5)),0)</f>
        <v>0</v>
      </c>
      <c r="Y207" s="1">
        <f ca="1">IFERROR('2.2 Skjult ventetid person B'!Y37/60*IF('1.2 Alternativ B'!Z261&lt;70,$C$4,IF('1.2 Alternativ B'!Z261&gt;=200,$C$6,$C$5)),0)</f>
        <v>0</v>
      </c>
      <c r="Z207" s="1">
        <f ca="1">IFERROR('2.2 Skjult ventetid person B'!Z37/60*IF('1.2 Alternativ B'!AA261&lt;70,$C$4,IF('1.2 Alternativ B'!AA261&gt;=200,$C$6,$C$5)),0)</f>
        <v>0</v>
      </c>
      <c r="AA207" s="1">
        <f ca="1">IFERROR('2.2 Skjult ventetid person B'!AA37/60*IF('1.2 Alternativ B'!AB261&lt;70,$C$4,IF('1.2 Alternativ B'!AB261&gt;=200,$C$6,$C$5)),0)</f>
        <v>0</v>
      </c>
      <c r="AB207" s="1">
        <f ca="1">IFERROR('2.2 Skjult ventetid person B'!AB37/60*IF('1.2 Alternativ B'!AC261&lt;70,$C$4,IF('1.2 Alternativ B'!AC261&gt;=200,$C$6,$C$5)),0)</f>
        <v>0</v>
      </c>
      <c r="AC207" s="1">
        <f ca="1">IFERROR('2.2 Skjult ventetid person B'!AC37/60*IF('1.2 Alternativ B'!AD261&lt;70,$C$4,IF('1.2 Alternativ B'!AD261&gt;=200,$C$6,$C$5)),0)</f>
        <v>0</v>
      </c>
      <c r="AD207" s="1">
        <f ca="1">IFERROR('2.2 Skjult ventetid person B'!AD37/60*IF('1.2 Alternativ B'!AE261&lt;70,$C$4,IF('1.2 Alternativ B'!AE261&gt;=200,$C$6,$C$5)),0)</f>
        <v>0</v>
      </c>
      <c r="AE207" s="1">
        <f ca="1">IFERROR('2.2 Skjult ventetid person B'!AE37/60*IF('1.2 Alternativ B'!AF261&lt;70,$C$4,IF('1.2 Alternativ B'!AF261&gt;=200,$C$6,$C$5)),0)</f>
        <v>0</v>
      </c>
      <c r="AF207" s="1">
        <f ca="1">IFERROR('2.2 Skjult ventetid person B'!AF37/60*IF('1.2 Alternativ B'!AG261&lt;70,$C$4,IF('1.2 Alternativ B'!AG261&gt;=200,$C$6,$C$5)),0)</f>
        <v>0</v>
      </c>
    </row>
    <row r="208" spans="2:32" x14ac:dyDescent="0.2">
      <c r="B208" s="1" t="str">
        <f ca="1">IF(OFFSET('1.2 Alternativ B'!$E$19,0,ROW()-ROW($B$182))&gt;0,OFFSET('1.2 Alternativ B'!$E$19,0,ROW()-ROW($B$182)),"")</f>
        <v/>
      </c>
      <c r="C208" s="1">
        <f ca="1">IFERROR('2.2 Skjult ventetid person B'!C38/60*IF('1.2 Alternativ B'!D262&lt;70,$C$4,IF('1.2 Alternativ B'!D262&gt;=200,$C$6,$C$5)),0)</f>
        <v>0</v>
      </c>
      <c r="D208" s="1">
        <f ca="1">IFERROR('2.2 Skjult ventetid person B'!D38/60*IF('1.2 Alternativ B'!E262&lt;70,$C$4,IF('1.2 Alternativ B'!E262&gt;=200,$C$6,$C$5)),0)</f>
        <v>0</v>
      </c>
      <c r="E208" s="1">
        <f ca="1">IFERROR('2.2 Skjult ventetid person B'!E38/60*IF('1.2 Alternativ B'!F262&lt;70,$C$4,IF('1.2 Alternativ B'!F262&gt;=200,$C$6,$C$5)),0)</f>
        <v>0</v>
      </c>
      <c r="F208" s="1">
        <f ca="1">IFERROR('2.2 Skjult ventetid person B'!F38/60*IF('1.2 Alternativ B'!G262&lt;70,$C$4,IF('1.2 Alternativ B'!G262&gt;=200,$C$6,$C$5)),0)</f>
        <v>0</v>
      </c>
      <c r="G208" s="1">
        <f ca="1">IFERROR('2.2 Skjult ventetid person B'!G38/60*IF('1.2 Alternativ B'!H262&lt;70,$C$4,IF('1.2 Alternativ B'!H262&gt;=200,$C$6,$C$5)),0)</f>
        <v>0</v>
      </c>
      <c r="H208" s="1">
        <f ca="1">IFERROR('2.2 Skjult ventetid person B'!H38/60*IF('1.2 Alternativ B'!I262&lt;70,$C$4,IF('1.2 Alternativ B'!I262&gt;=200,$C$6,$C$5)),0)</f>
        <v>0</v>
      </c>
      <c r="I208" s="1">
        <f ca="1">IFERROR('2.2 Skjult ventetid person B'!I38/60*IF('1.2 Alternativ B'!J262&lt;70,$C$4,IF('1.2 Alternativ B'!J262&gt;=200,$C$6,$C$5)),0)</f>
        <v>0</v>
      </c>
      <c r="J208" s="1">
        <f ca="1">IFERROR('2.2 Skjult ventetid person B'!J38/60*IF('1.2 Alternativ B'!K262&lt;70,$C$4,IF('1.2 Alternativ B'!K262&gt;=200,$C$6,$C$5)),0)</f>
        <v>0</v>
      </c>
      <c r="K208" s="1">
        <f ca="1">IFERROR('2.2 Skjult ventetid person B'!K38/60*IF('1.2 Alternativ B'!L262&lt;70,$C$4,IF('1.2 Alternativ B'!L262&gt;=200,$C$6,$C$5)),0)</f>
        <v>0</v>
      </c>
      <c r="L208" s="1">
        <f ca="1">IFERROR('2.2 Skjult ventetid person B'!L38/60*IF('1.2 Alternativ B'!M262&lt;70,$C$4,IF('1.2 Alternativ B'!M262&gt;=200,$C$6,$C$5)),0)</f>
        <v>0</v>
      </c>
      <c r="M208" s="1">
        <f ca="1">IFERROR('2.2 Skjult ventetid person B'!M38/60*IF('1.2 Alternativ B'!N262&lt;70,$C$4,IF('1.2 Alternativ B'!N262&gt;=200,$C$6,$C$5)),0)</f>
        <v>0</v>
      </c>
      <c r="N208" s="1">
        <f ca="1">IFERROR('2.2 Skjult ventetid person B'!N38/60*IF('1.2 Alternativ B'!O262&lt;70,$C$4,IF('1.2 Alternativ B'!O262&gt;=200,$C$6,$C$5)),0)</f>
        <v>0</v>
      </c>
      <c r="O208" s="1">
        <f ca="1">IFERROR('2.2 Skjult ventetid person B'!O38/60*IF('1.2 Alternativ B'!P262&lt;70,$C$4,IF('1.2 Alternativ B'!P262&gt;=200,$C$6,$C$5)),0)</f>
        <v>0</v>
      </c>
      <c r="P208" s="1">
        <f ca="1">IFERROR('2.2 Skjult ventetid person B'!P38/60*IF('1.2 Alternativ B'!Q262&lt;70,$C$4,IF('1.2 Alternativ B'!Q262&gt;=200,$C$6,$C$5)),0)</f>
        <v>0</v>
      </c>
      <c r="Q208" s="1">
        <f ca="1">IFERROR('2.2 Skjult ventetid person B'!Q38/60*IF('1.2 Alternativ B'!R262&lt;70,$C$4,IF('1.2 Alternativ B'!R262&gt;=200,$C$6,$C$5)),0)</f>
        <v>0</v>
      </c>
      <c r="R208" s="1">
        <f ca="1">IFERROR('2.2 Skjult ventetid person B'!R38/60*IF('1.2 Alternativ B'!S262&lt;70,$C$4,IF('1.2 Alternativ B'!S262&gt;=200,$C$6,$C$5)),0)</f>
        <v>0</v>
      </c>
      <c r="S208" s="1">
        <f ca="1">IFERROR('2.2 Skjult ventetid person B'!S38/60*IF('1.2 Alternativ B'!T262&lt;70,$C$4,IF('1.2 Alternativ B'!T262&gt;=200,$C$6,$C$5)),0)</f>
        <v>0</v>
      </c>
      <c r="T208" s="1">
        <f ca="1">IFERROR('2.2 Skjult ventetid person B'!T38/60*IF('1.2 Alternativ B'!U262&lt;70,$C$4,IF('1.2 Alternativ B'!U262&gt;=200,$C$6,$C$5)),0)</f>
        <v>0</v>
      </c>
      <c r="U208" s="1">
        <f ca="1">IFERROR('2.2 Skjult ventetid person B'!U38/60*IF('1.2 Alternativ B'!V262&lt;70,$C$4,IF('1.2 Alternativ B'!V262&gt;=200,$C$6,$C$5)),0)</f>
        <v>0</v>
      </c>
      <c r="V208" s="1">
        <f ca="1">IFERROR('2.2 Skjult ventetid person B'!V38/60*IF('1.2 Alternativ B'!W262&lt;70,$C$4,IF('1.2 Alternativ B'!W262&gt;=200,$C$6,$C$5)),0)</f>
        <v>0</v>
      </c>
      <c r="W208" s="1">
        <f ca="1">IFERROR('2.2 Skjult ventetid person B'!W38/60*IF('1.2 Alternativ B'!X262&lt;70,$C$4,IF('1.2 Alternativ B'!X262&gt;=200,$C$6,$C$5)),0)</f>
        <v>0</v>
      </c>
      <c r="X208" s="1">
        <f ca="1">IFERROR('2.2 Skjult ventetid person B'!X38/60*IF('1.2 Alternativ B'!Y262&lt;70,$C$4,IF('1.2 Alternativ B'!Y262&gt;=200,$C$6,$C$5)),0)</f>
        <v>0</v>
      </c>
      <c r="Y208" s="1">
        <f ca="1">IFERROR('2.2 Skjult ventetid person B'!Y38/60*IF('1.2 Alternativ B'!Z262&lt;70,$C$4,IF('1.2 Alternativ B'!Z262&gt;=200,$C$6,$C$5)),0)</f>
        <v>0</v>
      </c>
      <c r="Z208" s="1">
        <f ca="1">IFERROR('2.2 Skjult ventetid person B'!Z38/60*IF('1.2 Alternativ B'!AA262&lt;70,$C$4,IF('1.2 Alternativ B'!AA262&gt;=200,$C$6,$C$5)),0)</f>
        <v>0</v>
      </c>
      <c r="AA208" s="1">
        <f ca="1">IFERROR('2.2 Skjult ventetid person B'!AA38/60*IF('1.2 Alternativ B'!AB262&lt;70,$C$4,IF('1.2 Alternativ B'!AB262&gt;=200,$C$6,$C$5)),0)</f>
        <v>0</v>
      </c>
      <c r="AB208" s="1">
        <f ca="1">IFERROR('2.2 Skjult ventetid person B'!AB38/60*IF('1.2 Alternativ B'!AC262&lt;70,$C$4,IF('1.2 Alternativ B'!AC262&gt;=200,$C$6,$C$5)),0)</f>
        <v>0</v>
      </c>
      <c r="AC208" s="1">
        <f ca="1">IFERROR('2.2 Skjult ventetid person B'!AC38/60*IF('1.2 Alternativ B'!AD262&lt;70,$C$4,IF('1.2 Alternativ B'!AD262&gt;=200,$C$6,$C$5)),0)</f>
        <v>0</v>
      </c>
      <c r="AD208" s="1">
        <f ca="1">IFERROR('2.2 Skjult ventetid person B'!AD38/60*IF('1.2 Alternativ B'!AE262&lt;70,$C$4,IF('1.2 Alternativ B'!AE262&gt;=200,$C$6,$C$5)),0)</f>
        <v>0</v>
      </c>
      <c r="AE208" s="1">
        <f ca="1">IFERROR('2.2 Skjult ventetid person B'!AE38/60*IF('1.2 Alternativ B'!AF262&lt;70,$C$4,IF('1.2 Alternativ B'!AF262&gt;=200,$C$6,$C$5)),0)</f>
        <v>0</v>
      </c>
      <c r="AF208" s="1">
        <f ca="1">IFERROR('2.2 Skjult ventetid person B'!AF38/60*IF('1.2 Alternativ B'!AG262&lt;70,$C$4,IF('1.2 Alternativ B'!AG262&gt;=200,$C$6,$C$5)),0)</f>
        <v>0</v>
      </c>
    </row>
    <row r="209" spans="2:32" x14ac:dyDescent="0.2">
      <c r="B209" s="1" t="str">
        <f ca="1">IF(OFFSET('1.2 Alternativ B'!$E$19,0,ROW()-ROW($B$182))&gt;0,OFFSET('1.2 Alternativ B'!$E$19,0,ROW()-ROW($B$182)),"")</f>
        <v/>
      </c>
      <c r="C209" s="1">
        <f ca="1">IFERROR('2.2 Skjult ventetid person B'!C39/60*IF('1.2 Alternativ B'!D263&lt;70,$C$4,IF('1.2 Alternativ B'!D263&gt;=200,$C$6,$C$5)),0)</f>
        <v>0</v>
      </c>
      <c r="D209" s="1">
        <f ca="1">IFERROR('2.2 Skjult ventetid person B'!D39/60*IF('1.2 Alternativ B'!E263&lt;70,$C$4,IF('1.2 Alternativ B'!E263&gt;=200,$C$6,$C$5)),0)</f>
        <v>0</v>
      </c>
      <c r="E209" s="1">
        <f ca="1">IFERROR('2.2 Skjult ventetid person B'!E39/60*IF('1.2 Alternativ B'!F263&lt;70,$C$4,IF('1.2 Alternativ B'!F263&gt;=200,$C$6,$C$5)),0)</f>
        <v>0</v>
      </c>
      <c r="F209" s="1">
        <f ca="1">IFERROR('2.2 Skjult ventetid person B'!F39/60*IF('1.2 Alternativ B'!G263&lt;70,$C$4,IF('1.2 Alternativ B'!G263&gt;=200,$C$6,$C$5)),0)</f>
        <v>0</v>
      </c>
      <c r="G209" s="1">
        <f ca="1">IFERROR('2.2 Skjult ventetid person B'!G39/60*IF('1.2 Alternativ B'!H263&lt;70,$C$4,IF('1.2 Alternativ B'!H263&gt;=200,$C$6,$C$5)),0)</f>
        <v>0</v>
      </c>
      <c r="H209" s="1">
        <f ca="1">IFERROR('2.2 Skjult ventetid person B'!H39/60*IF('1.2 Alternativ B'!I263&lt;70,$C$4,IF('1.2 Alternativ B'!I263&gt;=200,$C$6,$C$5)),0)</f>
        <v>0</v>
      </c>
      <c r="I209" s="1">
        <f ca="1">IFERROR('2.2 Skjult ventetid person B'!I39/60*IF('1.2 Alternativ B'!J263&lt;70,$C$4,IF('1.2 Alternativ B'!J263&gt;=200,$C$6,$C$5)),0)</f>
        <v>0</v>
      </c>
      <c r="J209" s="1">
        <f ca="1">IFERROR('2.2 Skjult ventetid person B'!J39/60*IF('1.2 Alternativ B'!K263&lt;70,$C$4,IF('1.2 Alternativ B'!K263&gt;=200,$C$6,$C$5)),0)</f>
        <v>0</v>
      </c>
      <c r="K209" s="1">
        <f ca="1">IFERROR('2.2 Skjult ventetid person B'!K39/60*IF('1.2 Alternativ B'!L263&lt;70,$C$4,IF('1.2 Alternativ B'!L263&gt;=200,$C$6,$C$5)),0)</f>
        <v>0</v>
      </c>
      <c r="L209" s="1">
        <f ca="1">IFERROR('2.2 Skjult ventetid person B'!L39/60*IF('1.2 Alternativ B'!M263&lt;70,$C$4,IF('1.2 Alternativ B'!M263&gt;=200,$C$6,$C$5)),0)</f>
        <v>0</v>
      </c>
      <c r="M209" s="1">
        <f ca="1">IFERROR('2.2 Skjult ventetid person B'!M39/60*IF('1.2 Alternativ B'!N263&lt;70,$C$4,IF('1.2 Alternativ B'!N263&gt;=200,$C$6,$C$5)),0)</f>
        <v>0</v>
      </c>
      <c r="N209" s="1">
        <f ca="1">IFERROR('2.2 Skjult ventetid person B'!N39/60*IF('1.2 Alternativ B'!O263&lt;70,$C$4,IF('1.2 Alternativ B'!O263&gt;=200,$C$6,$C$5)),0)</f>
        <v>0</v>
      </c>
      <c r="O209" s="1">
        <f ca="1">IFERROR('2.2 Skjult ventetid person B'!O39/60*IF('1.2 Alternativ B'!P263&lt;70,$C$4,IF('1.2 Alternativ B'!P263&gt;=200,$C$6,$C$5)),0)</f>
        <v>0</v>
      </c>
      <c r="P209" s="1">
        <f ca="1">IFERROR('2.2 Skjult ventetid person B'!P39/60*IF('1.2 Alternativ B'!Q263&lt;70,$C$4,IF('1.2 Alternativ B'!Q263&gt;=200,$C$6,$C$5)),0)</f>
        <v>0</v>
      </c>
      <c r="Q209" s="1">
        <f ca="1">IFERROR('2.2 Skjult ventetid person B'!Q39/60*IF('1.2 Alternativ B'!R263&lt;70,$C$4,IF('1.2 Alternativ B'!R263&gt;=200,$C$6,$C$5)),0)</f>
        <v>0</v>
      </c>
      <c r="R209" s="1">
        <f ca="1">IFERROR('2.2 Skjult ventetid person B'!R39/60*IF('1.2 Alternativ B'!S263&lt;70,$C$4,IF('1.2 Alternativ B'!S263&gt;=200,$C$6,$C$5)),0)</f>
        <v>0</v>
      </c>
      <c r="S209" s="1">
        <f ca="1">IFERROR('2.2 Skjult ventetid person B'!S39/60*IF('1.2 Alternativ B'!T263&lt;70,$C$4,IF('1.2 Alternativ B'!T263&gt;=200,$C$6,$C$5)),0)</f>
        <v>0</v>
      </c>
      <c r="T209" s="1">
        <f ca="1">IFERROR('2.2 Skjult ventetid person B'!T39/60*IF('1.2 Alternativ B'!U263&lt;70,$C$4,IF('1.2 Alternativ B'!U263&gt;=200,$C$6,$C$5)),0)</f>
        <v>0</v>
      </c>
      <c r="U209" s="1">
        <f ca="1">IFERROR('2.2 Skjult ventetid person B'!U39/60*IF('1.2 Alternativ B'!V263&lt;70,$C$4,IF('1.2 Alternativ B'!V263&gt;=200,$C$6,$C$5)),0)</f>
        <v>0</v>
      </c>
      <c r="V209" s="1">
        <f ca="1">IFERROR('2.2 Skjult ventetid person B'!V39/60*IF('1.2 Alternativ B'!W263&lt;70,$C$4,IF('1.2 Alternativ B'!W263&gt;=200,$C$6,$C$5)),0)</f>
        <v>0</v>
      </c>
      <c r="W209" s="1">
        <f ca="1">IFERROR('2.2 Skjult ventetid person B'!W39/60*IF('1.2 Alternativ B'!X263&lt;70,$C$4,IF('1.2 Alternativ B'!X263&gt;=200,$C$6,$C$5)),0)</f>
        <v>0</v>
      </c>
      <c r="X209" s="1">
        <f ca="1">IFERROR('2.2 Skjult ventetid person B'!X39/60*IF('1.2 Alternativ B'!Y263&lt;70,$C$4,IF('1.2 Alternativ B'!Y263&gt;=200,$C$6,$C$5)),0)</f>
        <v>0</v>
      </c>
      <c r="Y209" s="1">
        <f ca="1">IFERROR('2.2 Skjult ventetid person B'!Y39/60*IF('1.2 Alternativ B'!Z263&lt;70,$C$4,IF('1.2 Alternativ B'!Z263&gt;=200,$C$6,$C$5)),0)</f>
        <v>0</v>
      </c>
      <c r="Z209" s="1">
        <f ca="1">IFERROR('2.2 Skjult ventetid person B'!Z39/60*IF('1.2 Alternativ B'!AA263&lt;70,$C$4,IF('1.2 Alternativ B'!AA263&gt;=200,$C$6,$C$5)),0)</f>
        <v>0</v>
      </c>
      <c r="AA209" s="1">
        <f ca="1">IFERROR('2.2 Skjult ventetid person B'!AA39/60*IF('1.2 Alternativ B'!AB263&lt;70,$C$4,IF('1.2 Alternativ B'!AB263&gt;=200,$C$6,$C$5)),0)</f>
        <v>0</v>
      </c>
      <c r="AB209" s="1">
        <f ca="1">IFERROR('2.2 Skjult ventetid person B'!AB39/60*IF('1.2 Alternativ B'!AC263&lt;70,$C$4,IF('1.2 Alternativ B'!AC263&gt;=200,$C$6,$C$5)),0)</f>
        <v>0</v>
      </c>
      <c r="AC209" s="1">
        <f ca="1">IFERROR('2.2 Skjult ventetid person B'!AC39/60*IF('1.2 Alternativ B'!AD263&lt;70,$C$4,IF('1.2 Alternativ B'!AD263&gt;=200,$C$6,$C$5)),0)</f>
        <v>0</v>
      </c>
      <c r="AD209" s="1">
        <f ca="1">IFERROR('2.2 Skjult ventetid person B'!AD39/60*IF('1.2 Alternativ B'!AE263&lt;70,$C$4,IF('1.2 Alternativ B'!AE263&gt;=200,$C$6,$C$5)),0)</f>
        <v>0</v>
      </c>
      <c r="AE209" s="1">
        <f ca="1">IFERROR('2.2 Skjult ventetid person B'!AE39/60*IF('1.2 Alternativ B'!AF263&lt;70,$C$4,IF('1.2 Alternativ B'!AF263&gt;=200,$C$6,$C$5)),0)</f>
        <v>0</v>
      </c>
      <c r="AF209" s="1">
        <f ca="1">IFERROR('2.2 Skjult ventetid person B'!AF39/60*IF('1.2 Alternativ B'!AG263&lt;70,$C$4,IF('1.2 Alternativ B'!AG263&gt;=200,$C$6,$C$5)),0)</f>
        <v>0</v>
      </c>
    </row>
    <row r="210" spans="2:32" x14ac:dyDescent="0.2">
      <c r="B210" s="1" t="str">
        <f ca="1">IF(OFFSET('1.2 Alternativ B'!$E$19,0,ROW()-ROW($B$182))&gt;0,OFFSET('1.2 Alternativ B'!$E$19,0,ROW()-ROW($B$182)),"")</f>
        <v/>
      </c>
      <c r="C210" s="1">
        <f ca="1">IFERROR('2.2 Skjult ventetid person B'!C40/60*IF('1.2 Alternativ B'!D264&lt;70,$C$4,IF('1.2 Alternativ B'!D264&gt;=200,$C$6,$C$5)),0)</f>
        <v>0</v>
      </c>
      <c r="D210" s="1">
        <f ca="1">IFERROR('2.2 Skjult ventetid person B'!D40/60*IF('1.2 Alternativ B'!E264&lt;70,$C$4,IF('1.2 Alternativ B'!E264&gt;=200,$C$6,$C$5)),0)</f>
        <v>0</v>
      </c>
      <c r="E210" s="1">
        <f ca="1">IFERROR('2.2 Skjult ventetid person B'!E40/60*IF('1.2 Alternativ B'!F264&lt;70,$C$4,IF('1.2 Alternativ B'!F264&gt;=200,$C$6,$C$5)),0)</f>
        <v>0</v>
      </c>
      <c r="F210" s="1">
        <f ca="1">IFERROR('2.2 Skjult ventetid person B'!F40/60*IF('1.2 Alternativ B'!G264&lt;70,$C$4,IF('1.2 Alternativ B'!G264&gt;=200,$C$6,$C$5)),0)</f>
        <v>0</v>
      </c>
      <c r="G210" s="1">
        <f ca="1">IFERROR('2.2 Skjult ventetid person B'!G40/60*IF('1.2 Alternativ B'!H264&lt;70,$C$4,IF('1.2 Alternativ B'!H264&gt;=200,$C$6,$C$5)),0)</f>
        <v>0</v>
      </c>
      <c r="H210" s="1">
        <f ca="1">IFERROR('2.2 Skjult ventetid person B'!H40/60*IF('1.2 Alternativ B'!I264&lt;70,$C$4,IF('1.2 Alternativ B'!I264&gt;=200,$C$6,$C$5)),0)</f>
        <v>0</v>
      </c>
      <c r="I210" s="1">
        <f ca="1">IFERROR('2.2 Skjult ventetid person B'!I40/60*IF('1.2 Alternativ B'!J264&lt;70,$C$4,IF('1.2 Alternativ B'!J264&gt;=200,$C$6,$C$5)),0)</f>
        <v>0</v>
      </c>
      <c r="J210" s="1">
        <f ca="1">IFERROR('2.2 Skjult ventetid person B'!J40/60*IF('1.2 Alternativ B'!K264&lt;70,$C$4,IF('1.2 Alternativ B'!K264&gt;=200,$C$6,$C$5)),0)</f>
        <v>0</v>
      </c>
      <c r="K210" s="1">
        <f ca="1">IFERROR('2.2 Skjult ventetid person B'!K40/60*IF('1.2 Alternativ B'!L264&lt;70,$C$4,IF('1.2 Alternativ B'!L264&gt;=200,$C$6,$C$5)),0)</f>
        <v>0</v>
      </c>
      <c r="L210" s="1">
        <f ca="1">IFERROR('2.2 Skjult ventetid person B'!L40/60*IF('1.2 Alternativ B'!M264&lt;70,$C$4,IF('1.2 Alternativ B'!M264&gt;=200,$C$6,$C$5)),0)</f>
        <v>0</v>
      </c>
      <c r="M210" s="1">
        <f ca="1">IFERROR('2.2 Skjult ventetid person B'!M40/60*IF('1.2 Alternativ B'!N264&lt;70,$C$4,IF('1.2 Alternativ B'!N264&gt;=200,$C$6,$C$5)),0)</f>
        <v>0</v>
      </c>
      <c r="N210" s="1">
        <f ca="1">IFERROR('2.2 Skjult ventetid person B'!N40/60*IF('1.2 Alternativ B'!O264&lt;70,$C$4,IF('1.2 Alternativ B'!O264&gt;=200,$C$6,$C$5)),0)</f>
        <v>0</v>
      </c>
      <c r="O210" s="1">
        <f ca="1">IFERROR('2.2 Skjult ventetid person B'!O40/60*IF('1.2 Alternativ B'!P264&lt;70,$C$4,IF('1.2 Alternativ B'!P264&gt;=200,$C$6,$C$5)),0)</f>
        <v>0</v>
      </c>
      <c r="P210" s="1">
        <f ca="1">IFERROR('2.2 Skjult ventetid person B'!P40/60*IF('1.2 Alternativ B'!Q264&lt;70,$C$4,IF('1.2 Alternativ B'!Q264&gt;=200,$C$6,$C$5)),0)</f>
        <v>0</v>
      </c>
      <c r="Q210" s="1">
        <f ca="1">IFERROR('2.2 Skjult ventetid person B'!Q40/60*IF('1.2 Alternativ B'!R264&lt;70,$C$4,IF('1.2 Alternativ B'!R264&gt;=200,$C$6,$C$5)),0)</f>
        <v>0</v>
      </c>
      <c r="R210" s="1">
        <f ca="1">IFERROR('2.2 Skjult ventetid person B'!R40/60*IF('1.2 Alternativ B'!S264&lt;70,$C$4,IF('1.2 Alternativ B'!S264&gt;=200,$C$6,$C$5)),0)</f>
        <v>0</v>
      </c>
      <c r="S210" s="1">
        <f ca="1">IFERROR('2.2 Skjult ventetid person B'!S40/60*IF('1.2 Alternativ B'!T264&lt;70,$C$4,IF('1.2 Alternativ B'!T264&gt;=200,$C$6,$C$5)),0)</f>
        <v>0</v>
      </c>
      <c r="T210" s="1">
        <f ca="1">IFERROR('2.2 Skjult ventetid person B'!T40/60*IF('1.2 Alternativ B'!U264&lt;70,$C$4,IF('1.2 Alternativ B'!U264&gt;=200,$C$6,$C$5)),0)</f>
        <v>0</v>
      </c>
      <c r="U210" s="1">
        <f ca="1">IFERROR('2.2 Skjult ventetid person B'!U40/60*IF('1.2 Alternativ B'!V264&lt;70,$C$4,IF('1.2 Alternativ B'!V264&gt;=200,$C$6,$C$5)),0)</f>
        <v>0</v>
      </c>
      <c r="V210" s="1">
        <f ca="1">IFERROR('2.2 Skjult ventetid person B'!V40/60*IF('1.2 Alternativ B'!W264&lt;70,$C$4,IF('1.2 Alternativ B'!W264&gt;=200,$C$6,$C$5)),0)</f>
        <v>0</v>
      </c>
      <c r="W210" s="1">
        <f ca="1">IFERROR('2.2 Skjult ventetid person B'!W40/60*IF('1.2 Alternativ B'!X264&lt;70,$C$4,IF('1.2 Alternativ B'!X264&gt;=200,$C$6,$C$5)),0)</f>
        <v>0</v>
      </c>
      <c r="X210" s="1">
        <f ca="1">IFERROR('2.2 Skjult ventetid person B'!X40/60*IF('1.2 Alternativ B'!Y264&lt;70,$C$4,IF('1.2 Alternativ B'!Y264&gt;=200,$C$6,$C$5)),0)</f>
        <v>0</v>
      </c>
      <c r="Y210" s="1">
        <f ca="1">IFERROR('2.2 Skjult ventetid person B'!Y40/60*IF('1.2 Alternativ B'!Z264&lt;70,$C$4,IF('1.2 Alternativ B'!Z264&gt;=200,$C$6,$C$5)),0)</f>
        <v>0</v>
      </c>
      <c r="Z210" s="1">
        <f ca="1">IFERROR('2.2 Skjult ventetid person B'!Z40/60*IF('1.2 Alternativ B'!AA264&lt;70,$C$4,IF('1.2 Alternativ B'!AA264&gt;=200,$C$6,$C$5)),0)</f>
        <v>0</v>
      </c>
      <c r="AA210" s="1">
        <f ca="1">IFERROR('2.2 Skjult ventetid person B'!AA40/60*IF('1.2 Alternativ B'!AB264&lt;70,$C$4,IF('1.2 Alternativ B'!AB264&gt;=200,$C$6,$C$5)),0)</f>
        <v>0</v>
      </c>
      <c r="AB210" s="1">
        <f ca="1">IFERROR('2.2 Skjult ventetid person B'!AB40/60*IF('1.2 Alternativ B'!AC264&lt;70,$C$4,IF('1.2 Alternativ B'!AC264&gt;=200,$C$6,$C$5)),0)</f>
        <v>0</v>
      </c>
      <c r="AC210" s="1">
        <f ca="1">IFERROR('2.2 Skjult ventetid person B'!AC40/60*IF('1.2 Alternativ B'!AD264&lt;70,$C$4,IF('1.2 Alternativ B'!AD264&gt;=200,$C$6,$C$5)),0)</f>
        <v>0</v>
      </c>
      <c r="AD210" s="1">
        <f ca="1">IFERROR('2.2 Skjult ventetid person B'!AD40/60*IF('1.2 Alternativ B'!AE264&lt;70,$C$4,IF('1.2 Alternativ B'!AE264&gt;=200,$C$6,$C$5)),0)</f>
        <v>0</v>
      </c>
      <c r="AE210" s="1">
        <f ca="1">IFERROR('2.2 Skjult ventetid person B'!AE40/60*IF('1.2 Alternativ B'!AF264&lt;70,$C$4,IF('1.2 Alternativ B'!AF264&gt;=200,$C$6,$C$5)),0)</f>
        <v>0</v>
      </c>
      <c r="AF210" s="1">
        <f ca="1">IFERROR('2.2 Skjult ventetid person B'!AF40/60*IF('1.2 Alternativ B'!AG264&lt;70,$C$4,IF('1.2 Alternativ B'!AG264&gt;=200,$C$6,$C$5)),0)</f>
        <v>0</v>
      </c>
    </row>
    <row r="211" spans="2:32" x14ac:dyDescent="0.2">
      <c r="B211" s="1" t="str">
        <f ca="1">IF(OFFSET('1.2 Alternativ B'!$E$19,0,ROW()-ROW($B$182))&gt;0,OFFSET('1.2 Alternativ B'!$E$19,0,ROW()-ROW($B$182)),"")</f>
        <v/>
      </c>
      <c r="C211" s="1">
        <f ca="1">IFERROR('2.2 Skjult ventetid person B'!C41/60*IF('1.2 Alternativ B'!D265&lt;70,$C$4,IF('1.2 Alternativ B'!D265&gt;=200,$C$6,$C$5)),0)</f>
        <v>0</v>
      </c>
      <c r="D211" s="1">
        <f ca="1">IFERROR('2.2 Skjult ventetid person B'!D41/60*IF('1.2 Alternativ B'!E265&lt;70,$C$4,IF('1.2 Alternativ B'!E265&gt;=200,$C$6,$C$5)),0)</f>
        <v>0</v>
      </c>
      <c r="E211" s="1">
        <f ca="1">IFERROR('2.2 Skjult ventetid person B'!E41/60*IF('1.2 Alternativ B'!F265&lt;70,$C$4,IF('1.2 Alternativ B'!F265&gt;=200,$C$6,$C$5)),0)</f>
        <v>0</v>
      </c>
      <c r="F211" s="1">
        <f ca="1">IFERROR('2.2 Skjult ventetid person B'!F41/60*IF('1.2 Alternativ B'!G265&lt;70,$C$4,IF('1.2 Alternativ B'!G265&gt;=200,$C$6,$C$5)),0)</f>
        <v>0</v>
      </c>
      <c r="G211" s="1">
        <f ca="1">IFERROR('2.2 Skjult ventetid person B'!G41/60*IF('1.2 Alternativ B'!H265&lt;70,$C$4,IF('1.2 Alternativ B'!H265&gt;=200,$C$6,$C$5)),0)</f>
        <v>0</v>
      </c>
      <c r="H211" s="1">
        <f ca="1">IFERROR('2.2 Skjult ventetid person B'!H41/60*IF('1.2 Alternativ B'!I265&lt;70,$C$4,IF('1.2 Alternativ B'!I265&gt;=200,$C$6,$C$5)),0)</f>
        <v>0</v>
      </c>
      <c r="I211" s="1">
        <f ca="1">IFERROR('2.2 Skjult ventetid person B'!I41/60*IF('1.2 Alternativ B'!J265&lt;70,$C$4,IF('1.2 Alternativ B'!J265&gt;=200,$C$6,$C$5)),0)</f>
        <v>0</v>
      </c>
      <c r="J211" s="1">
        <f ca="1">IFERROR('2.2 Skjult ventetid person B'!J41/60*IF('1.2 Alternativ B'!K265&lt;70,$C$4,IF('1.2 Alternativ B'!K265&gt;=200,$C$6,$C$5)),0)</f>
        <v>0</v>
      </c>
      <c r="K211" s="1">
        <f ca="1">IFERROR('2.2 Skjult ventetid person B'!K41/60*IF('1.2 Alternativ B'!L265&lt;70,$C$4,IF('1.2 Alternativ B'!L265&gt;=200,$C$6,$C$5)),0)</f>
        <v>0</v>
      </c>
      <c r="L211" s="1">
        <f ca="1">IFERROR('2.2 Skjult ventetid person B'!L41/60*IF('1.2 Alternativ B'!M265&lt;70,$C$4,IF('1.2 Alternativ B'!M265&gt;=200,$C$6,$C$5)),0)</f>
        <v>0</v>
      </c>
      <c r="M211" s="1">
        <f ca="1">IFERROR('2.2 Skjult ventetid person B'!M41/60*IF('1.2 Alternativ B'!N265&lt;70,$C$4,IF('1.2 Alternativ B'!N265&gt;=200,$C$6,$C$5)),0)</f>
        <v>0</v>
      </c>
      <c r="N211" s="1">
        <f ca="1">IFERROR('2.2 Skjult ventetid person B'!N41/60*IF('1.2 Alternativ B'!O265&lt;70,$C$4,IF('1.2 Alternativ B'!O265&gt;=200,$C$6,$C$5)),0)</f>
        <v>0</v>
      </c>
      <c r="O211" s="1">
        <f ca="1">IFERROR('2.2 Skjult ventetid person B'!O41/60*IF('1.2 Alternativ B'!P265&lt;70,$C$4,IF('1.2 Alternativ B'!P265&gt;=200,$C$6,$C$5)),0)</f>
        <v>0</v>
      </c>
      <c r="P211" s="1">
        <f ca="1">IFERROR('2.2 Skjult ventetid person B'!P41/60*IF('1.2 Alternativ B'!Q265&lt;70,$C$4,IF('1.2 Alternativ B'!Q265&gt;=200,$C$6,$C$5)),0)</f>
        <v>0</v>
      </c>
      <c r="Q211" s="1">
        <f ca="1">IFERROR('2.2 Skjult ventetid person B'!Q41/60*IF('1.2 Alternativ B'!R265&lt;70,$C$4,IF('1.2 Alternativ B'!R265&gt;=200,$C$6,$C$5)),0)</f>
        <v>0</v>
      </c>
      <c r="R211" s="1">
        <f ca="1">IFERROR('2.2 Skjult ventetid person B'!R41/60*IF('1.2 Alternativ B'!S265&lt;70,$C$4,IF('1.2 Alternativ B'!S265&gt;=200,$C$6,$C$5)),0)</f>
        <v>0</v>
      </c>
      <c r="S211" s="1">
        <f ca="1">IFERROR('2.2 Skjult ventetid person B'!S41/60*IF('1.2 Alternativ B'!T265&lt;70,$C$4,IF('1.2 Alternativ B'!T265&gt;=200,$C$6,$C$5)),0)</f>
        <v>0</v>
      </c>
      <c r="T211" s="1">
        <f ca="1">IFERROR('2.2 Skjult ventetid person B'!T41/60*IF('1.2 Alternativ B'!U265&lt;70,$C$4,IF('1.2 Alternativ B'!U265&gt;=200,$C$6,$C$5)),0)</f>
        <v>0</v>
      </c>
      <c r="U211" s="1">
        <f ca="1">IFERROR('2.2 Skjult ventetid person B'!U41/60*IF('1.2 Alternativ B'!V265&lt;70,$C$4,IF('1.2 Alternativ B'!V265&gt;=200,$C$6,$C$5)),0)</f>
        <v>0</v>
      </c>
      <c r="V211" s="1">
        <f ca="1">IFERROR('2.2 Skjult ventetid person B'!V41/60*IF('1.2 Alternativ B'!W265&lt;70,$C$4,IF('1.2 Alternativ B'!W265&gt;=200,$C$6,$C$5)),0)</f>
        <v>0</v>
      </c>
      <c r="W211" s="1">
        <f ca="1">IFERROR('2.2 Skjult ventetid person B'!W41/60*IF('1.2 Alternativ B'!X265&lt;70,$C$4,IF('1.2 Alternativ B'!X265&gt;=200,$C$6,$C$5)),0)</f>
        <v>0</v>
      </c>
      <c r="X211" s="1">
        <f ca="1">IFERROR('2.2 Skjult ventetid person B'!X41/60*IF('1.2 Alternativ B'!Y265&lt;70,$C$4,IF('1.2 Alternativ B'!Y265&gt;=200,$C$6,$C$5)),0)</f>
        <v>0</v>
      </c>
      <c r="Y211" s="1">
        <f ca="1">IFERROR('2.2 Skjult ventetid person B'!Y41/60*IF('1.2 Alternativ B'!Z265&lt;70,$C$4,IF('1.2 Alternativ B'!Z265&gt;=200,$C$6,$C$5)),0)</f>
        <v>0</v>
      </c>
      <c r="Z211" s="1">
        <f ca="1">IFERROR('2.2 Skjult ventetid person B'!Z41/60*IF('1.2 Alternativ B'!AA265&lt;70,$C$4,IF('1.2 Alternativ B'!AA265&gt;=200,$C$6,$C$5)),0)</f>
        <v>0</v>
      </c>
      <c r="AA211" s="1">
        <f ca="1">IFERROR('2.2 Skjult ventetid person B'!AA41/60*IF('1.2 Alternativ B'!AB265&lt;70,$C$4,IF('1.2 Alternativ B'!AB265&gt;=200,$C$6,$C$5)),0)</f>
        <v>0</v>
      </c>
      <c r="AB211" s="1">
        <f ca="1">IFERROR('2.2 Skjult ventetid person B'!AB41/60*IF('1.2 Alternativ B'!AC265&lt;70,$C$4,IF('1.2 Alternativ B'!AC265&gt;=200,$C$6,$C$5)),0)</f>
        <v>0</v>
      </c>
      <c r="AC211" s="1">
        <f ca="1">IFERROR('2.2 Skjult ventetid person B'!AC41/60*IF('1.2 Alternativ B'!AD265&lt;70,$C$4,IF('1.2 Alternativ B'!AD265&gt;=200,$C$6,$C$5)),0)</f>
        <v>0</v>
      </c>
      <c r="AD211" s="1">
        <f ca="1">IFERROR('2.2 Skjult ventetid person B'!AD41/60*IF('1.2 Alternativ B'!AE265&lt;70,$C$4,IF('1.2 Alternativ B'!AE265&gt;=200,$C$6,$C$5)),0)</f>
        <v>0</v>
      </c>
      <c r="AE211" s="1">
        <f ca="1">IFERROR('2.2 Skjult ventetid person B'!AE41/60*IF('1.2 Alternativ B'!AF265&lt;70,$C$4,IF('1.2 Alternativ B'!AF265&gt;=200,$C$6,$C$5)),0)</f>
        <v>0</v>
      </c>
      <c r="AF211" s="1">
        <f ca="1">IFERROR('2.2 Skjult ventetid person B'!AF41/60*IF('1.2 Alternativ B'!AG265&lt;70,$C$4,IF('1.2 Alternativ B'!AG265&gt;=200,$C$6,$C$5)),0)</f>
        <v>0</v>
      </c>
    </row>
    <row r="212" spans="2:32" x14ac:dyDescent="0.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2:32" x14ac:dyDescent="0.2">
      <c r="Z213"/>
      <c r="AA213"/>
      <c r="AB213"/>
      <c r="AC213"/>
      <c r="AD213"/>
      <c r="AE213"/>
      <c r="AF213"/>
    </row>
    <row r="214" spans="2:32" x14ac:dyDescent="0.2">
      <c r="B214" s="46" t="s">
        <v>469</v>
      </c>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row>
    <row r="215" spans="2:32" x14ac:dyDescent="0.2">
      <c r="B215" s="1"/>
      <c r="C215" s="1" t="str">
        <f>IF('1.2 Alternativ B'!E19&gt;0,'1.2 Alternativ B'!E19,"")</f>
        <v/>
      </c>
      <c r="D215" s="1" t="str">
        <f>IF('1.2 Alternativ B'!F19&gt;0,'1.2 Alternativ B'!F19,"")</f>
        <v/>
      </c>
      <c r="E215" s="1" t="str">
        <f>IF('1.2 Alternativ B'!G19&gt;0,'1.2 Alternativ B'!G19,"")</f>
        <v/>
      </c>
      <c r="F215" s="1" t="str">
        <f>IF('1.2 Alternativ B'!H19&gt;0,'1.2 Alternativ B'!H19,"")</f>
        <v/>
      </c>
      <c r="G215" s="1" t="str">
        <f>IF('1.2 Alternativ B'!I19&gt;0,'1.2 Alternativ B'!I19,"")</f>
        <v/>
      </c>
      <c r="H215" s="1" t="str">
        <f>IF('1.2 Alternativ B'!J19&gt;0,'1.2 Alternativ B'!J19,"")</f>
        <v/>
      </c>
      <c r="I215" s="1" t="str">
        <f>IF('1.2 Alternativ B'!K19&gt;0,'1.2 Alternativ B'!K19,"")</f>
        <v/>
      </c>
      <c r="J215" s="1" t="str">
        <f>IF('1.2 Alternativ B'!L19&gt;0,'1.2 Alternativ B'!L19,"")</f>
        <v/>
      </c>
      <c r="K215" s="1" t="str">
        <f>IF('1.2 Alternativ B'!M19&gt;0,'1.2 Alternativ B'!M19,"")</f>
        <v/>
      </c>
      <c r="L215" s="1" t="str">
        <f>IF('1.2 Alternativ B'!N19&gt;0,'1.2 Alternativ B'!N19,"")</f>
        <v/>
      </c>
      <c r="M215" s="1" t="str">
        <f>IF('1.2 Alternativ B'!O19&gt;0,'1.2 Alternativ B'!O19,"")</f>
        <v/>
      </c>
      <c r="N215" s="1" t="str">
        <f>IF('1.2 Alternativ B'!P19&gt;0,'1.2 Alternativ B'!P19,"")</f>
        <v/>
      </c>
      <c r="O215" s="1" t="str">
        <f>IF('1.2 Alternativ B'!Q19&gt;0,'1.2 Alternativ B'!Q19,"")</f>
        <v/>
      </c>
      <c r="P215" s="1" t="str">
        <f>IF('1.2 Alternativ B'!R19&gt;0,'1.2 Alternativ B'!R19,"")</f>
        <v/>
      </c>
      <c r="Q215" s="1" t="str">
        <f>IF('1.2 Alternativ B'!S19&gt;0,'1.2 Alternativ B'!S19,"")</f>
        <v/>
      </c>
      <c r="R215" s="1" t="str">
        <f>IF('1.2 Alternativ B'!T19&gt;0,'1.2 Alternativ B'!T19,"")</f>
        <v/>
      </c>
      <c r="S215" s="1" t="str">
        <f>IF('1.2 Alternativ B'!U19&gt;0,'1.2 Alternativ B'!U19,"")</f>
        <v/>
      </c>
      <c r="T215" s="1" t="str">
        <f>IF('1.2 Alternativ B'!V19&gt;0,'1.2 Alternativ B'!V19,"")</f>
        <v/>
      </c>
      <c r="U215" s="1" t="str">
        <f>IF('1.2 Alternativ B'!W19&gt;0,'1.2 Alternativ B'!W19,"")</f>
        <v/>
      </c>
      <c r="V215" s="1" t="str">
        <f>IF('1.2 Alternativ B'!X19&gt;0,'1.2 Alternativ B'!X19,"")</f>
        <v/>
      </c>
      <c r="W215" s="1" t="str">
        <f>IF('1.2 Alternativ B'!Y19&gt;0,'1.2 Alternativ B'!Y19,"")</f>
        <v/>
      </c>
      <c r="X215" s="1" t="str">
        <f>IF('1.2 Alternativ B'!Z19&gt;0,'1.2 Alternativ B'!Z19,"")</f>
        <v/>
      </c>
      <c r="Y215" s="1" t="str">
        <f>IF('1.2 Alternativ B'!AA19&gt;0,'1.2 Alternativ B'!AA19,"")</f>
        <v/>
      </c>
      <c r="Z215" s="1" t="str">
        <f>IF('1.2 Alternativ B'!AB19&gt;0,'1.2 Alternativ B'!AB19,"")</f>
        <v/>
      </c>
      <c r="AA215" s="1" t="str">
        <f>IF('1.2 Alternativ B'!AC19&gt;0,'1.2 Alternativ B'!AC19,"")</f>
        <v/>
      </c>
      <c r="AB215" s="1" t="str">
        <f>IF('1.2 Alternativ B'!AD19&gt;0,'1.2 Alternativ B'!AD19,"")</f>
        <v/>
      </c>
      <c r="AC215" s="1" t="str">
        <f>IF('1.2 Alternativ B'!AE19&gt;0,'1.2 Alternativ B'!AE19,"")</f>
        <v/>
      </c>
      <c r="AD215" s="1" t="str">
        <f>IF('1.2 Alternativ B'!AF19&gt;0,'1.2 Alternativ B'!AF19,"")</f>
        <v/>
      </c>
      <c r="AE215" s="1" t="str">
        <f>IF('1.2 Alternativ B'!AG19&gt;0,'1.2 Alternativ B'!AG19,"")</f>
        <v/>
      </c>
      <c r="AF215" s="1" t="str">
        <f>IF('1.2 Alternativ B'!AH19&gt;0,'1.2 Alternativ B'!AH19,"")</f>
        <v/>
      </c>
    </row>
    <row r="216" spans="2:32" x14ac:dyDescent="0.2">
      <c r="B216" s="1" t="str">
        <f ca="1">IF(OFFSET('1.2 Alternativ B'!$E$19,0,ROW()-ROW($B$216))&gt;0,OFFSET('1.2 Alternativ B'!$E$19,0,ROW()-ROW($B$216)),"")</f>
        <v/>
      </c>
      <c r="C216" s="1">
        <f ca="1">IFERROR('1.2 Alternativ B'!D32+'2.4 Overføring person B'!C43,0)</f>
        <v>0</v>
      </c>
      <c r="D216" s="1">
        <f ca="1">IFERROR('1.2 Alternativ B'!E32+'2.4 Overføring person B'!D43,0)</f>
        <v>0</v>
      </c>
      <c r="E216" s="1">
        <f ca="1">IFERROR('1.2 Alternativ B'!F32+'2.4 Overføring person B'!E43,0)</f>
        <v>0</v>
      </c>
      <c r="F216" s="1">
        <f ca="1">IFERROR('1.2 Alternativ B'!G32+'2.4 Overføring person B'!F43,0)</f>
        <v>0</v>
      </c>
      <c r="G216" s="1">
        <f ca="1">IFERROR('1.2 Alternativ B'!H32+'2.4 Overføring person B'!G43,0)</f>
        <v>0</v>
      </c>
      <c r="H216" s="1">
        <f ca="1">IFERROR('1.2 Alternativ B'!I32+'2.4 Overføring person B'!H43,0)</f>
        <v>0</v>
      </c>
      <c r="I216" s="1">
        <f ca="1">IFERROR('1.2 Alternativ B'!J32+'2.4 Overføring person B'!I43,0)</f>
        <v>0</v>
      </c>
      <c r="J216" s="1">
        <f ca="1">IFERROR('1.2 Alternativ B'!K32+'2.4 Overføring person B'!J43,0)</f>
        <v>0</v>
      </c>
      <c r="K216" s="1">
        <f ca="1">IFERROR('1.2 Alternativ B'!L32+'2.4 Overføring person B'!K43,0)</f>
        <v>0</v>
      </c>
      <c r="L216" s="1">
        <f ca="1">IFERROR('1.2 Alternativ B'!M32+'2.4 Overføring person B'!L43,0)</f>
        <v>0</v>
      </c>
      <c r="M216" s="1">
        <f ca="1">IFERROR('1.2 Alternativ B'!N32+'2.4 Overføring person B'!M43,0)</f>
        <v>0</v>
      </c>
      <c r="N216" s="1">
        <f ca="1">IFERROR('1.2 Alternativ B'!O32+'2.4 Overføring person B'!N43,0)</f>
        <v>0</v>
      </c>
      <c r="O216" s="1">
        <f ca="1">IFERROR('1.2 Alternativ B'!P32+'2.4 Overføring person B'!O43,0)</f>
        <v>0</v>
      </c>
      <c r="P216" s="1">
        <f ca="1">IFERROR('1.2 Alternativ B'!Q32+'2.4 Overføring person B'!P43,0)</f>
        <v>0</v>
      </c>
      <c r="Q216" s="1">
        <f ca="1">IFERROR('1.2 Alternativ B'!R32+'2.4 Overføring person B'!Q43,0)</f>
        <v>0</v>
      </c>
      <c r="R216" s="1">
        <f ca="1">IFERROR('1.2 Alternativ B'!S32+'2.4 Overføring person B'!R43,0)</f>
        <v>0</v>
      </c>
      <c r="S216" s="1">
        <f ca="1">IFERROR('1.2 Alternativ B'!T32+'2.4 Overføring person B'!S43,0)</f>
        <v>0</v>
      </c>
      <c r="T216" s="1">
        <f ca="1">IFERROR('1.2 Alternativ B'!U32+'2.4 Overføring person B'!T43,0)</f>
        <v>0</v>
      </c>
      <c r="U216" s="1">
        <f ca="1">IFERROR('1.2 Alternativ B'!V32+'2.4 Overføring person B'!U43,0)</f>
        <v>0</v>
      </c>
      <c r="V216" s="1">
        <f ca="1">IFERROR('1.2 Alternativ B'!W32+'2.4 Overføring person B'!V43,0)</f>
        <v>0</v>
      </c>
      <c r="W216" s="1">
        <f ca="1">IFERROR('1.2 Alternativ B'!X32+'2.4 Overføring person B'!W43,0)</f>
        <v>0</v>
      </c>
      <c r="X216" s="1">
        <f ca="1">IFERROR('1.2 Alternativ B'!Y32+'2.4 Overføring person B'!X43,0)</f>
        <v>0</v>
      </c>
      <c r="Y216" s="1">
        <f ca="1">IFERROR('1.2 Alternativ B'!Z32+'2.4 Overføring person B'!Y43,0)</f>
        <v>0</v>
      </c>
      <c r="Z216" s="1">
        <f ca="1">IFERROR('1.2 Alternativ B'!AA32+'2.4 Overføring person B'!Z43,0)</f>
        <v>0</v>
      </c>
      <c r="AA216" s="1">
        <f ca="1">IFERROR('1.2 Alternativ B'!AB32+'2.4 Overføring person B'!AA43,0)</f>
        <v>0</v>
      </c>
      <c r="AB216" s="1">
        <f ca="1">IFERROR('1.2 Alternativ B'!AC32+'2.4 Overføring person B'!AB43,0)</f>
        <v>0</v>
      </c>
      <c r="AC216" s="1">
        <f ca="1">IFERROR('1.2 Alternativ B'!AD32+'2.4 Overføring person B'!AC43,0)</f>
        <v>0</v>
      </c>
      <c r="AD216" s="1">
        <f ca="1">IFERROR('1.2 Alternativ B'!AE32+'2.4 Overføring person B'!AD43,0)</f>
        <v>0</v>
      </c>
      <c r="AE216" s="1">
        <f ca="1">IFERROR('1.2 Alternativ B'!AF32+'2.4 Overføring person B'!AE43,0)</f>
        <v>0</v>
      </c>
      <c r="AF216" s="1">
        <f ca="1">IFERROR('1.2 Alternativ B'!AG32+'2.4 Overføring person B'!AF43,0)</f>
        <v>0</v>
      </c>
    </row>
    <row r="217" spans="2:32" x14ac:dyDescent="0.2">
      <c r="B217" s="1" t="str">
        <f ca="1">IF(OFFSET('1.2 Alternativ B'!$E$19,0,ROW()-ROW($B$216))&gt;0,OFFSET('1.2 Alternativ B'!$E$19,0,ROW()-ROW($B$216)),"")</f>
        <v/>
      </c>
      <c r="C217" s="1">
        <f ca="1">IFERROR('1.2 Alternativ B'!D33+'2.4 Overføring person B'!C44,0)</f>
        <v>0</v>
      </c>
      <c r="D217" s="1">
        <f ca="1">IFERROR('1.2 Alternativ B'!E33+'2.4 Overføring person B'!D44,0)</f>
        <v>0</v>
      </c>
      <c r="E217" s="1">
        <f ca="1">IFERROR('1.2 Alternativ B'!F33+'2.4 Overføring person B'!E44,0)</f>
        <v>0</v>
      </c>
      <c r="F217" s="1">
        <f ca="1">IFERROR('1.2 Alternativ B'!G33+'2.4 Overføring person B'!F44,0)</f>
        <v>0</v>
      </c>
      <c r="G217" s="1">
        <f ca="1">IFERROR('1.2 Alternativ B'!H33+'2.4 Overføring person B'!G44,0)</f>
        <v>0</v>
      </c>
      <c r="H217" s="1">
        <f ca="1">IFERROR('1.2 Alternativ B'!I33+'2.4 Overføring person B'!H44,0)</f>
        <v>0</v>
      </c>
      <c r="I217" s="1">
        <f ca="1">IFERROR('1.2 Alternativ B'!J33+'2.4 Overføring person B'!I44,0)</f>
        <v>0</v>
      </c>
      <c r="J217" s="1">
        <f ca="1">IFERROR('1.2 Alternativ B'!K33+'2.4 Overføring person B'!J44,0)</f>
        <v>0</v>
      </c>
      <c r="K217" s="1">
        <f ca="1">IFERROR('1.2 Alternativ B'!L33+'2.4 Overføring person B'!K44,0)</f>
        <v>0</v>
      </c>
      <c r="L217" s="1">
        <f ca="1">IFERROR('1.2 Alternativ B'!M33+'2.4 Overføring person B'!L44,0)</f>
        <v>0</v>
      </c>
      <c r="M217" s="1">
        <f ca="1">IFERROR('1.2 Alternativ B'!N33+'2.4 Overføring person B'!M44,0)</f>
        <v>0</v>
      </c>
      <c r="N217" s="1">
        <f ca="1">IFERROR('1.2 Alternativ B'!O33+'2.4 Overføring person B'!N44,0)</f>
        <v>0</v>
      </c>
      <c r="O217" s="1">
        <f ca="1">IFERROR('1.2 Alternativ B'!P33+'2.4 Overføring person B'!O44,0)</f>
        <v>0</v>
      </c>
      <c r="P217" s="1">
        <f ca="1">IFERROR('1.2 Alternativ B'!Q33+'2.4 Overføring person B'!P44,0)</f>
        <v>0</v>
      </c>
      <c r="Q217" s="1">
        <f ca="1">IFERROR('1.2 Alternativ B'!R33+'2.4 Overføring person B'!Q44,0)</f>
        <v>0</v>
      </c>
      <c r="R217" s="1">
        <f ca="1">IFERROR('1.2 Alternativ B'!S33+'2.4 Overføring person B'!R44,0)</f>
        <v>0</v>
      </c>
      <c r="S217" s="1">
        <f ca="1">IFERROR('1.2 Alternativ B'!T33+'2.4 Overføring person B'!S44,0)</f>
        <v>0</v>
      </c>
      <c r="T217" s="1">
        <f ca="1">IFERROR('1.2 Alternativ B'!U33+'2.4 Overføring person B'!T44,0)</f>
        <v>0</v>
      </c>
      <c r="U217" s="1">
        <f ca="1">IFERROR('1.2 Alternativ B'!V33+'2.4 Overføring person B'!U44,0)</f>
        <v>0</v>
      </c>
      <c r="V217" s="1">
        <f ca="1">IFERROR('1.2 Alternativ B'!W33+'2.4 Overføring person B'!V44,0)</f>
        <v>0</v>
      </c>
      <c r="W217" s="1">
        <f ca="1">IFERROR('1.2 Alternativ B'!X33+'2.4 Overføring person B'!W44,0)</f>
        <v>0</v>
      </c>
      <c r="X217" s="1">
        <f ca="1">IFERROR('1.2 Alternativ B'!Y33+'2.4 Overføring person B'!X44,0)</f>
        <v>0</v>
      </c>
      <c r="Y217" s="1">
        <f ca="1">IFERROR('1.2 Alternativ B'!Z33+'2.4 Overføring person B'!Y44,0)</f>
        <v>0</v>
      </c>
      <c r="Z217" s="1">
        <f ca="1">IFERROR('1.2 Alternativ B'!AA33+'2.4 Overføring person B'!Z44,0)</f>
        <v>0</v>
      </c>
      <c r="AA217" s="1">
        <f ca="1">IFERROR('1.2 Alternativ B'!AB33+'2.4 Overføring person B'!AA44,0)</f>
        <v>0</v>
      </c>
      <c r="AB217" s="1">
        <f ca="1">IFERROR('1.2 Alternativ B'!AC33+'2.4 Overføring person B'!AB44,0)</f>
        <v>0</v>
      </c>
      <c r="AC217" s="1">
        <f ca="1">IFERROR('1.2 Alternativ B'!AD33+'2.4 Overføring person B'!AC44,0)</f>
        <v>0</v>
      </c>
      <c r="AD217" s="1">
        <f ca="1">IFERROR('1.2 Alternativ B'!AE33+'2.4 Overføring person B'!AD44,0)</f>
        <v>0</v>
      </c>
      <c r="AE217" s="1">
        <f ca="1">IFERROR('1.2 Alternativ B'!AF33+'2.4 Overføring person B'!AE44,0)</f>
        <v>0</v>
      </c>
      <c r="AF217" s="1">
        <f ca="1">IFERROR('1.2 Alternativ B'!AG33+'2.4 Overføring person B'!AF44,0)</f>
        <v>0</v>
      </c>
    </row>
    <row r="218" spans="2:32" x14ac:dyDescent="0.2">
      <c r="B218" s="1" t="str">
        <f ca="1">IF(OFFSET('1.2 Alternativ B'!$E$19,0,ROW()-ROW($B$216))&gt;0,OFFSET('1.2 Alternativ B'!$E$19,0,ROW()-ROW($B$216)),"")</f>
        <v/>
      </c>
      <c r="C218" s="1">
        <f ca="1">IFERROR('1.2 Alternativ B'!D34+'2.4 Overføring person B'!C45,0)</f>
        <v>0</v>
      </c>
      <c r="D218" s="1">
        <f ca="1">IFERROR('1.2 Alternativ B'!E34+'2.4 Overføring person B'!D45,0)</f>
        <v>0</v>
      </c>
      <c r="E218" s="1">
        <f ca="1">IFERROR('1.2 Alternativ B'!F34+'2.4 Overføring person B'!E45,0)</f>
        <v>0</v>
      </c>
      <c r="F218" s="1">
        <f ca="1">IFERROR('1.2 Alternativ B'!G34+'2.4 Overføring person B'!F45,0)</f>
        <v>0</v>
      </c>
      <c r="G218" s="1">
        <f ca="1">IFERROR('1.2 Alternativ B'!H34+'2.4 Overføring person B'!G45,0)</f>
        <v>0</v>
      </c>
      <c r="H218" s="1">
        <f ca="1">IFERROR('1.2 Alternativ B'!I34+'2.4 Overføring person B'!H45,0)</f>
        <v>0</v>
      </c>
      <c r="I218" s="1">
        <f ca="1">IFERROR('1.2 Alternativ B'!J34+'2.4 Overføring person B'!I45,0)</f>
        <v>0</v>
      </c>
      <c r="J218" s="1">
        <f ca="1">IFERROR('1.2 Alternativ B'!K34+'2.4 Overføring person B'!J45,0)</f>
        <v>0</v>
      </c>
      <c r="K218" s="1">
        <f ca="1">IFERROR('1.2 Alternativ B'!L34+'2.4 Overføring person B'!K45,0)</f>
        <v>0</v>
      </c>
      <c r="L218" s="1">
        <f ca="1">IFERROR('1.2 Alternativ B'!M34+'2.4 Overføring person B'!L45,0)</f>
        <v>0</v>
      </c>
      <c r="M218" s="1">
        <f ca="1">IFERROR('1.2 Alternativ B'!N34+'2.4 Overføring person B'!M45,0)</f>
        <v>0</v>
      </c>
      <c r="N218" s="1">
        <f ca="1">IFERROR('1.2 Alternativ B'!O34+'2.4 Overføring person B'!N45,0)</f>
        <v>0</v>
      </c>
      <c r="O218" s="1">
        <f ca="1">IFERROR('1.2 Alternativ B'!P34+'2.4 Overføring person B'!O45,0)</f>
        <v>0</v>
      </c>
      <c r="P218" s="1">
        <f ca="1">IFERROR('1.2 Alternativ B'!Q34+'2.4 Overføring person B'!P45,0)</f>
        <v>0</v>
      </c>
      <c r="Q218" s="1">
        <f ca="1">IFERROR('1.2 Alternativ B'!R34+'2.4 Overføring person B'!Q45,0)</f>
        <v>0</v>
      </c>
      <c r="R218" s="1">
        <f ca="1">IFERROR('1.2 Alternativ B'!S34+'2.4 Overføring person B'!R45,0)</f>
        <v>0</v>
      </c>
      <c r="S218" s="1">
        <f ca="1">IFERROR('1.2 Alternativ B'!T34+'2.4 Overføring person B'!S45,0)</f>
        <v>0</v>
      </c>
      <c r="T218" s="1">
        <f ca="1">IFERROR('1.2 Alternativ B'!U34+'2.4 Overføring person B'!T45,0)</f>
        <v>0</v>
      </c>
      <c r="U218" s="1">
        <f ca="1">IFERROR('1.2 Alternativ B'!V34+'2.4 Overføring person B'!U45,0)</f>
        <v>0</v>
      </c>
      <c r="V218" s="1">
        <f ca="1">IFERROR('1.2 Alternativ B'!W34+'2.4 Overføring person B'!V45,0)</f>
        <v>0</v>
      </c>
      <c r="W218" s="1">
        <f ca="1">IFERROR('1.2 Alternativ B'!X34+'2.4 Overføring person B'!W45,0)</f>
        <v>0</v>
      </c>
      <c r="X218" s="1">
        <f ca="1">IFERROR('1.2 Alternativ B'!Y34+'2.4 Overføring person B'!X45,0)</f>
        <v>0</v>
      </c>
      <c r="Y218" s="1">
        <f ca="1">IFERROR('1.2 Alternativ B'!Z34+'2.4 Overføring person B'!Y45,0)</f>
        <v>0</v>
      </c>
      <c r="Z218" s="1">
        <f ca="1">IFERROR('1.2 Alternativ B'!AA34+'2.4 Overføring person B'!Z45,0)</f>
        <v>0</v>
      </c>
      <c r="AA218" s="1">
        <f ca="1">IFERROR('1.2 Alternativ B'!AB34+'2.4 Overføring person B'!AA45,0)</f>
        <v>0</v>
      </c>
      <c r="AB218" s="1">
        <f ca="1">IFERROR('1.2 Alternativ B'!AC34+'2.4 Overføring person B'!AB45,0)</f>
        <v>0</v>
      </c>
      <c r="AC218" s="1">
        <f ca="1">IFERROR('1.2 Alternativ B'!AD34+'2.4 Overføring person B'!AC45,0)</f>
        <v>0</v>
      </c>
      <c r="AD218" s="1">
        <f ca="1">IFERROR('1.2 Alternativ B'!AE34+'2.4 Overføring person B'!AD45,0)</f>
        <v>0</v>
      </c>
      <c r="AE218" s="1">
        <f ca="1">IFERROR('1.2 Alternativ B'!AF34+'2.4 Overføring person B'!AE45,0)</f>
        <v>0</v>
      </c>
      <c r="AF218" s="1">
        <f ca="1">IFERROR('1.2 Alternativ B'!AG34+'2.4 Overføring person B'!AF45,0)</f>
        <v>0</v>
      </c>
    </row>
    <row r="219" spans="2:32" x14ac:dyDescent="0.2">
      <c r="B219" s="1" t="str">
        <f ca="1">IF(OFFSET('1.2 Alternativ B'!$E$19,0,ROW()-ROW($B$216))&gt;0,OFFSET('1.2 Alternativ B'!$E$19,0,ROW()-ROW($B$216)),"")</f>
        <v/>
      </c>
      <c r="C219" s="1">
        <f ca="1">IFERROR('1.2 Alternativ B'!D35+'2.4 Overføring person B'!C46,0)</f>
        <v>0</v>
      </c>
      <c r="D219" s="1">
        <f ca="1">IFERROR('1.2 Alternativ B'!E35+'2.4 Overføring person B'!D46,0)</f>
        <v>0</v>
      </c>
      <c r="E219" s="1">
        <f ca="1">IFERROR('1.2 Alternativ B'!F35+'2.4 Overføring person B'!E46,0)</f>
        <v>0</v>
      </c>
      <c r="F219" s="1">
        <f ca="1">IFERROR('1.2 Alternativ B'!G35+'2.4 Overføring person B'!F46,0)</f>
        <v>0</v>
      </c>
      <c r="G219" s="1">
        <f ca="1">IFERROR('1.2 Alternativ B'!H35+'2.4 Overføring person B'!G46,0)</f>
        <v>0</v>
      </c>
      <c r="H219" s="1">
        <f ca="1">IFERROR('1.2 Alternativ B'!I35+'2.4 Overføring person B'!H46,0)</f>
        <v>0</v>
      </c>
      <c r="I219" s="1">
        <f ca="1">IFERROR('1.2 Alternativ B'!J35+'2.4 Overføring person B'!I46,0)</f>
        <v>0</v>
      </c>
      <c r="J219" s="1">
        <f ca="1">IFERROR('1.2 Alternativ B'!K35+'2.4 Overføring person B'!J46,0)</f>
        <v>0</v>
      </c>
      <c r="K219" s="1">
        <f ca="1">IFERROR('1.2 Alternativ B'!L35+'2.4 Overføring person B'!K46,0)</f>
        <v>0</v>
      </c>
      <c r="L219" s="1">
        <f ca="1">IFERROR('1.2 Alternativ B'!M35+'2.4 Overføring person B'!L46,0)</f>
        <v>0</v>
      </c>
      <c r="M219" s="1">
        <f ca="1">IFERROR('1.2 Alternativ B'!N35+'2.4 Overføring person B'!M46,0)</f>
        <v>0</v>
      </c>
      <c r="N219" s="1">
        <f ca="1">IFERROR('1.2 Alternativ B'!O35+'2.4 Overføring person B'!N46,0)</f>
        <v>0</v>
      </c>
      <c r="O219" s="1">
        <f ca="1">IFERROR('1.2 Alternativ B'!P35+'2.4 Overføring person B'!O46,0)</f>
        <v>0</v>
      </c>
      <c r="P219" s="1">
        <f ca="1">IFERROR('1.2 Alternativ B'!Q35+'2.4 Overføring person B'!P46,0)</f>
        <v>0</v>
      </c>
      <c r="Q219" s="1">
        <f ca="1">IFERROR('1.2 Alternativ B'!R35+'2.4 Overføring person B'!Q46,0)</f>
        <v>0</v>
      </c>
      <c r="R219" s="1">
        <f ca="1">IFERROR('1.2 Alternativ B'!S35+'2.4 Overføring person B'!R46,0)</f>
        <v>0</v>
      </c>
      <c r="S219" s="1">
        <f ca="1">IFERROR('1.2 Alternativ B'!T35+'2.4 Overføring person B'!S46,0)</f>
        <v>0</v>
      </c>
      <c r="T219" s="1">
        <f ca="1">IFERROR('1.2 Alternativ B'!U35+'2.4 Overføring person B'!T46,0)</f>
        <v>0</v>
      </c>
      <c r="U219" s="1">
        <f ca="1">IFERROR('1.2 Alternativ B'!V35+'2.4 Overføring person B'!U46,0)</f>
        <v>0</v>
      </c>
      <c r="V219" s="1">
        <f ca="1">IFERROR('1.2 Alternativ B'!W35+'2.4 Overføring person B'!V46,0)</f>
        <v>0</v>
      </c>
      <c r="W219" s="1">
        <f ca="1">IFERROR('1.2 Alternativ B'!X35+'2.4 Overføring person B'!W46,0)</f>
        <v>0</v>
      </c>
      <c r="X219" s="1">
        <f ca="1">IFERROR('1.2 Alternativ B'!Y35+'2.4 Overføring person B'!X46,0)</f>
        <v>0</v>
      </c>
      <c r="Y219" s="1">
        <f ca="1">IFERROR('1.2 Alternativ B'!Z35+'2.4 Overføring person B'!Y46,0)</f>
        <v>0</v>
      </c>
      <c r="Z219" s="1">
        <f ca="1">IFERROR('1.2 Alternativ B'!AA35+'2.4 Overføring person B'!Z46,0)</f>
        <v>0</v>
      </c>
      <c r="AA219" s="1">
        <f ca="1">IFERROR('1.2 Alternativ B'!AB35+'2.4 Overføring person B'!AA46,0)</f>
        <v>0</v>
      </c>
      <c r="AB219" s="1">
        <f ca="1">IFERROR('1.2 Alternativ B'!AC35+'2.4 Overføring person B'!AB46,0)</f>
        <v>0</v>
      </c>
      <c r="AC219" s="1">
        <f ca="1">IFERROR('1.2 Alternativ B'!AD35+'2.4 Overføring person B'!AC46,0)</f>
        <v>0</v>
      </c>
      <c r="AD219" s="1">
        <f ca="1">IFERROR('1.2 Alternativ B'!AE35+'2.4 Overføring person B'!AD46,0)</f>
        <v>0</v>
      </c>
      <c r="AE219" s="1">
        <f ca="1">IFERROR('1.2 Alternativ B'!AF35+'2.4 Overføring person B'!AE46,0)</f>
        <v>0</v>
      </c>
      <c r="AF219" s="1">
        <f ca="1">IFERROR('1.2 Alternativ B'!AG35+'2.4 Overføring person B'!AF46,0)</f>
        <v>0</v>
      </c>
    </row>
    <row r="220" spans="2:32" x14ac:dyDescent="0.2">
      <c r="B220" s="1" t="str">
        <f ca="1">IF(OFFSET('1.2 Alternativ B'!$E$19,0,ROW()-ROW($B$216))&gt;0,OFFSET('1.2 Alternativ B'!$E$19,0,ROW()-ROW($B$216)),"")</f>
        <v/>
      </c>
      <c r="C220" s="1">
        <f ca="1">IFERROR('1.2 Alternativ B'!D36+'2.4 Overføring person B'!C47,0)</f>
        <v>0</v>
      </c>
      <c r="D220" s="1">
        <f ca="1">IFERROR('1.2 Alternativ B'!E36+'2.4 Overføring person B'!D47,0)</f>
        <v>0</v>
      </c>
      <c r="E220" s="1">
        <f ca="1">IFERROR('1.2 Alternativ B'!F36+'2.4 Overføring person B'!E47,0)</f>
        <v>0</v>
      </c>
      <c r="F220" s="1">
        <f ca="1">IFERROR('1.2 Alternativ B'!G36+'2.4 Overføring person B'!F47,0)</f>
        <v>0</v>
      </c>
      <c r="G220" s="1">
        <f ca="1">IFERROR('1.2 Alternativ B'!H36+'2.4 Overføring person B'!G47,0)</f>
        <v>0</v>
      </c>
      <c r="H220" s="1">
        <f ca="1">IFERROR('1.2 Alternativ B'!I36+'2.4 Overføring person B'!H47,0)</f>
        <v>0</v>
      </c>
      <c r="I220" s="1">
        <f ca="1">IFERROR('1.2 Alternativ B'!J36+'2.4 Overføring person B'!I47,0)</f>
        <v>0</v>
      </c>
      <c r="J220" s="1">
        <f ca="1">IFERROR('1.2 Alternativ B'!K36+'2.4 Overføring person B'!J47,0)</f>
        <v>0</v>
      </c>
      <c r="K220" s="1">
        <f ca="1">IFERROR('1.2 Alternativ B'!L36+'2.4 Overføring person B'!K47,0)</f>
        <v>0</v>
      </c>
      <c r="L220" s="1">
        <f ca="1">IFERROR('1.2 Alternativ B'!M36+'2.4 Overføring person B'!L47,0)</f>
        <v>0</v>
      </c>
      <c r="M220" s="1">
        <f ca="1">IFERROR('1.2 Alternativ B'!N36+'2.4 Overføring person B'!M47,0)</f>
        <v>0</v>
      </c>
      <c r="N220" s="1">
        <f ca="1">IFERROR('1.2 Alternativ B'!O36+'2.4 Overføring person B'!N47,0)</f>
        <v>0</v>
      </c>
      <c r="O220" s="1">
        <f ca="1">IFERROR('1.2 Alternativ B'!P36+'2.4 Overføring person B'!O47,0)</f>
        <v>0</v>
      </c>
      <c r="P220" s="1">
        <f ca="1">IFERROR('1.2 Alternativ B'!Q36+'2.4 Overføring person B'!P47,0)</f>
        <v>0</v>
      </c>
      <c r="Q220" s="1">
        <f ca="1">IFERROR('1.2 Alternativ B'!R36+'2.4 Overføring person B'!Q47,0)</f>
        <v>0</v>
      </c>
      <c r="R220" s="1">
        <f ca="1">IFERROR('1.2 Alternativ B'!S36+'2.4 Overføring person B'!R47,0)</f>
        <v>0</v>
      </c>
      <c r="S220" s="1">
        <f ca="1">IFERROR('1.2 Alternativ B'!T36+'2.4 Overføring person B'!S47,0)</f>
        <v>0</v>
      </c>
      <c r="T220" s="1">
        <f ca="1">IFERROR('1.2 Alternativ B'!U36+'2.4 Overføring person B'!T47,0)</f>
        <v>0</v>
      </c>
      <c r="U220" s="1">
        <f ca="1">IFERROR('1.2 Alternativ B'!V36+'2.4 Overføring person B'!U47,0)</f>
        <v>0</v>
      </c>
      <c r="V220" s="1">
        <f ca="1">IFERROR('1.2 Alternativ B'!W36+'2.4 Overføring person B'!V47,0)</f>
        <v>0</v>
      </c>
      <c r="W220" s="1">
        <f ca="1">IFERROR('1.2 Alternativ B'!X36+'2.4 Overføring person B'!W47,0)</f>
        <v>0</v>
      </c>
      <c r="X220" s="1">
        <f ca="1">IFERROR('1.2 Alternativ B'!Y36+'2.4 Overføring person B'!X47,0)</f>
        <v>0</v>
      </c>
      <c r="Y220" s="1">
        <f ca="1">IFERROR('1.2 Alternativ B'!Z36+'2.4 Overføring person B'!Y47,0)</f>
        <v>0</v>
      </c>
      <c r="Z220" s="1">
        <f ca="1">IFERROR('1.2 Alternativ B'!AA36+'2.4 Overføring person B'!Z47,0)</f>
        <v>0</v>
      </c>
      <c r="AA220" s="1">
        <f ca="1">IFERROR('1.2 Alternativ B'!AB36+'2.4 Overføring person B'!AA47,0)</f>
        <v>0</v>
      </c>
      <c r="AB220" s="1">
        <f ca="1">IFERROR('1.2 Alternativ B'!AC36+'2.4 Overføring person B'!AB47,0)</f>
        <v>0</v>
      </c>
      <c r="AC220" s="1">
        <f ca="1">IFERROR('1.2 Alternativ B'!AD36+'2.4 Overføring person B'!AC47,0)</f>
        <v>0</v>
      </c>
      <c r="AD220" s="1">
        <f ca="1">IFERROR('1.2 Alternativ B'!AE36+'2.4 Overføring person B'!AD47,0)</f>
        <v>0</v>
      </c>
      <c r="AE220" s="1">
        <f ca="1">IFERROR('1.2 Alternativ B'!AF36+'2.4 Overføring person B'!AE47,0)</f>
        <v>0</v>
      </c>
      <c r="AF220" s="1">
        <f ca="1">IFERROR('1.2 Alternativ B'!AG36+'2.4 Overføring person B'!AF47,0)</f>
        <v>0</v>
      </c>
    </row>
    <row r="221" spans="2:32" x14ac:dyDescent="0.2">
      <c r="B221" s="1" t="str">
        <f ca="1">IF(OFFSET('1.2 Alternativ B'!$E$19,0,ROW()-ROW($B$216))&gt;0,OFFSET('1.2 Alternativ B'!$E$19,0,ROW()-ROW($B$216)),"")</f>
        <v/>
      </c>
      <c r="C221" s="1">
        <f ca="1">IFERROR('1.2 Alternativ B'!D37+'2.4 Overføring person B'!C48,0)</f>
        <v>0</v>
      </c>
      <c r="D221" s="1">
        <f ca="1">IFERROR('1.2 Alternativ B'!E37+'2.4 Overføring person B'!D48,0)</f>
        <v>0</v>
      </c>
      <c r="E221" s="1">
        <f ca="1">IFERROR('1.2 Alternativ B'!F37+'2.4 Overføring person B'!E48,0)</f>
        <v>0</v>
      </c>
      <c r="F221" s="1">
        <f ca="1">IFERROR('1.2 Alternativ B'!G37+'2.4 Overføring person B'!F48,0)</f>
        <v>0</v>
      </c>
      <c r="G221" s="1">
        <f ca="1">IFERROR('1.2 Alternativ B'!H37+'2.4 Overføring person B'!G48,0)</f>
        <v>0</v>
      </c>
      <c r="H221" s="1">
        <f ca="1">IFERROR('1.2 Alternativ B'!I37+'2.4 Overføring person B'!H48,0)</f>
        <v>0</v>
      </c>
      <c r="I221" s="1">
        <f ca="1">IFERROR('1.2 Alternativ B'!J37+'2.4 Overføring person B'!I48,0)</f>
        <v>0</v>
      </c>
      <c r="J221" s="1">
        <f ca="1">IFERROR('1.2 Alternativ B'!K37+'2.4 Overføring person B'!J48,0)</f>
        <v>0</v>
      </c>
      <c r="K221" s="1">
        <f ca="1">IFERROR('1.2 Alternativ B'!L37+'2.4 Overføring person B'!K48,0)</f>
        <v>0</v>
      </c>
      <c r="L221" s="1">
        <f ca="1">IFERROR('1.2 Alternativ B'!M37+'2.4 Overføring person B'!L48,0)</f>
        <v>0</v>
      </c>
      <c r="M221" s="1">
        <f ca="1">IFERROR('1.2 Alternativ B'!N37+'2.4 Overføring person B'!M48,0)</f>
        <v>0</v>
      </c>
      <c r="N221" s="1">
        <f ca="1">IFERROR('1.2 Alternativ B'!O37+'2.4 Overføring person B'!N48,0)</f>
        <v>0</v>
      </c>
      <c r="O221" s="1">
        <f ca="1">IFERROR('1.2 Alternativ B'!P37+'2.4 Overføring person B'!O48,0)</f>
        <v>0</v>
      </c>
      <c r="P221" s="1">
        <f ca="1">IFERROR('1.2 Alternativ B'!Q37+'2.4 Overføring person B'!P48,0)</f>
        <v>0</v>
      </c>
      <c r="Q221" s="1">
        <f ca="1">IFERROR('1.2 Alternativ B'!R37+'2.4 Overføring person B'!Q48,0)</f>
        <v>0</v>
      </c>
      <c r="R221" s="1">
        <f ca="1">IFERROR('1.2 Alternativ B'!S37+'2.4 Overføring person B'!R48,0)</f>
        <v>0</v>
      </c>
      <c r="S221" s="1">
        <f ca="1">IFERROR('1.2 Alternativ B'!T37+'2.4 Overføring person B'!S48,0)</f>
        <v>0</v>
      </c>
      <c r="T221" s="1">
        <f ca="1">IFERROR('1.2 Alternativ B'!U37+'2.4 Overføring person B'!T48,0)</f>
        <v>0</v>
      </c>
      <c r="U221" s="1">
        <f ca="1">IFERROR('1.2 Alternativ B'!V37+'2.4 Overføring person B'!U48,0)</f>
        <v>0</v>
      </c>
      <c r="V221" s="1">
        <f ca="1">IFERROR('1.2 Alternativ B'!W37+'2.4 Overføring person B'!V48,0)</f>
        <v>0</v>
      </c>
      <c r="W221" s="1">
        <f ca="1">IFERROR('1.2 Alternativ B'!X37+'2.4 Overføring person B'!W48,0)</f>
        <v>0</v>
      </c>
      <c r="X221" s="1">
        <f ca="1">IFERROR('1.2 Alternativ B'!Y37+'2.4 Overføring person B'!X48,0)</f>
        <v>0</v>
      </c>
      <c r="Y221" s="1">
        <f ca="1">IFERROR('1.2 Alternativ B'!Z37+'2.4 Overføring person B'!Y48,0)</f>
        <v>0</v>
      </c>
      <c r="Z221" s="1">
        <f ca="1">IFERROR('1.2 Alternativ B'!AA37+'2.4 Overføring person B'!Z48,0)</f>
        <v>0</v>
      </c>
      <c r="AA221" s="1">
        <f ca="1">IFERROR('1.2 Alternativ B'!AB37+'2.4 Overføring person B'!AA48,0)</f>
        <v>0</v>
      </c>
      <c r="AB221" s="1">
        <f ca="1">IFERROR('1.2 Alternativ B'!AC37+'2.4 Overføring person B'!AB48,0)</f>
        <v>0</v>
      </c>
      <c r="AC221" s="1">
        <f ca="1">IFERROR('1.2 Alternativ B'!AD37+'2.4 Overføring person B'!AC48,0)</f>
        <v>0</v>
      </c>
      <c r="AD221" s="1">
        <f ca="1">IFERROR('1.2 Alternativ B'!AE37+'2.4 Overføring person B'!AD48,0)</f>
        <v>0</v>
      </c>
      <c r="AE221" s="1">
        <f ca="1">IFERROR('1.2 Alternativ B'!AF37+'2.4 Overføring person B'!AE48,0)</f>
        <v>0</v>
      </c>
      <c r="AF221" s="1">
        <f ca="1">IFERROR('1.2 Alternativ B'!AG37+'2.4 Overføring person B'!AF48,0)</f>
        <v>0</v>
      </c>
    </row>
    <row r="222" spans="2:32" x14ac:dyDescent="0.2">
      <c r="B222" s="1" t="str">
        <f ca="1">IF(OFFSET('1.2 Alternativ B'!$E$19,0,ROW()-ROW($B$216))&gt;0,OFFSET('1.2 Alternativ B'!$E$19,0,ROW()-ROW($B$216)),"")</f>
        <v/>
      </c>
      <c r="C222" s="1">
        <f ca="1">IFERROR('1.2 Alternativ B'!D38+'2.4 Overføring person B'!C49,0)</f>
        <v>0</v>
      </c>
      <c r="D222" s="1">
        <f ca="1">IFERROR('1.2 Alternativ B'!E38+'2.4 Overføring person B'!D49,0)</f>
        <v>0</v>
      </c>
      <c r="E222" s="1">
        <f ca="1">IFERROR('1.2 Alternativ B'!F38+'2.4 Overføring person B'!E49,0)</f>
        <v>0</v>
      </c>
      <c r="F222" s="1">
        <f ca="1">IFERROR('1.2 Alternativ B'!G38+'2.4 Overføring person B'!F49,0)</f>
        <v>0</v>
      </c>
      <c r="G222" s="1">
        <f ca="1">IFERROR('1.2 Alternativ B'!H38+'2.4 Overføring person B'!G49,0)</f>
        <v>0</v>
      </c>
      <c r="H222" s="1">
        <f ca="1">IFERROR('1.2 Alternativ B'!I38+'2.4 Overføring person B'!H49,0)</f>
        <v>0</v>
      </c>
      <c r="I222" s="1">
        <f ca="1">IFERROR('1.2 Alternativ B'!J38+'2.4 Overføring person B'!I49,0)</f>
        <v>0</v>
      </c>
      <c r="J222" s="1">
        <f ca="1">IFERROR('1.2 Alternativ B'!K38+'2.4 Overføring person B'!J49,0)</f>
        <v>0</v>
      </c>
      <c r="K222" s="1">
        <f ca="1">IFERROR('1.2 Alternativ B'!L38+'2.4 Overføring person B'!K49,0)</f>
        <v>0</v>
      </c>
      <c r="L222" s="1">
        <f ca="1">IFERROR('1.2 Alternativ B'!M38+'2.4 Overføring person B'!L49,0)</f>
        <v>0</v>
      </c>
      <c r="M222" s="1">
        <f ca="1">IFERROR('1.2 Alternativ B'!N38+'2.4 Overføring person B'!M49,0)</f>
        <v>0</v>
      </c>
      <c r="N222" s="1">
        <f ca="1">IFERROR('1.2 Alternativ B'!O38+'2.4 Overføring person B'!N49,0)</f>
        <v>0</v>
      </c>
      <c r="O222" s="1">
        <f ca="1">IFERROR('1.2 Alternativ B'!P38+'2.4 Overføring person B'!O49,0)</f>
        <v>0</v>
      </c>
      <c r="P222" s="1">
        <f ca="1">IFERROR('1.2 Alternativ B'!Q38+'2.4 Overføring person B'!P49,0)</f>
        <v>0</v>
      </c>
      <c r="Q222" s="1">
        <f ca="1">IFERROR('1.2 Alternativ B'!R38+'2.4 Overføring person B'!Q49,0)</f>
        <v>0</v>
      </c>
      <c r="R222" s="1">
        <f ca="1">IFERROR('1.2 Alternativ B'!S38+'2.4 Overføring person B'!R49,0)</f>
        <v>0</v>
      </c>
      <c r="S222" s="1">
        <f ca="1">IFERROR('1.2 Alternativ B'!T38+'2.4 Overføring person B'!S49,0)</f>
        <v>0</v>
      </c>
      <c r="T222" s="1">
        <f ca="1">IFERROR('1.2 Alternativ B'!U38+'2.4 Overføring person B'!T49,0)</f>
        <v>0</v>
      </c>
      <c r="U222" s="1">
        <f ca="1">IFERROR('1.2 Alternativ B'!V38+'2.4 Overføring person B'!U49,0)</f>
        <v>0</v>
      </c>
      <c r="V222" s="1">
        <f ca="1">IFERROR('1.2 Alternativ B'!W38+'2.4 Overføring person B'!V49,0)</f>
        <v>0</v>
      </c>
      <c r="W222" s="1">
        <f ca="1">IFERROR('1.2 Alternativ B'!X38+'2.4 Overføring person B'!W49,0)</f>
        <v>0</v>
      </c>
      <c r="X222" s="1">
        <f ca="1">IFERROR('1.2 Alternativ B'!Y38+'2.4 Overføring person B'!X49,0)</f>
        <v>0</v>
      </c>
      <c r="Y222" s="1">
        <f ca="1">IFERROR('1.2 Alternativ B'!Z38+'2.4 Overføring person B'!Y49,0)</f>
        <v>0</v>
      </c>
      <c r="Z222" s="1">
        <f ca="1">IFERROR('1.2 Alternativ B'!AA38+'2.4 Overføring person B'!Z49,0)</f>
        <v>0</v>
      </c>
      <c r="AA222" s="1">
        <f ca="1">IFERROR('1.2 Alternativ B'!AB38+'2.4 Overføring person B'!AA49,0)</f>
        <v>0</v>
      </c>
      <c r="AB222" s="1">
        <f ca="1">IFERROR('1.2 Alternativ B'!AC38+'2.4 Overføring person B'!AB49,0)</f>
        <v>0</v>
      </c>
      <c r="AC222" s="1">
        <f ca="1">IFERROR('1.2 Alternativ B'!AD38+'2.4 Overføring person B'!AC49,0)</f>
        <v>0</v>
      </c>
      <c r="AD222" s="1">
        <f ca="1">IFERROR('1.2 Alternativ B'!AE38+'2.4 Overføring person B'!AD49,0)</f>
        <v>0</v>
      </c>
      <c r="AE222" s="1">
        <f ca="1">IFERROR('1.2 Alternativ B'!AF38+'2.4 Overføring person B'!AE49,0)</f>
        <v>0</v>
      </c>
      <c r="AF222" s="1">
        <f ca="1">IFERROR('1.2 Alternativ B'!AG38+'2.4 Overføring person B'!AF49,0)</f>
        <v>0</v>
      </c>
    </row>
    <row r="223" spans="2:32" x14ac:dyDescent="0.2">
      <c r="B223" s="1" t="str">
        <f ca="1">IF(OFFSET('1.2 Alternativ B'!$E$19,0,ROW()-ROW($B$216))&gt;0,OFFSET('1.2 Alternativ B'!$E$19,0,ROW()-ROW($B$216)),"")</f>
        <v/>
      </c>
      <c r="C223" s="1">
        <f ca="1">IFERROR('1.2 Alternativ B'!D39+'2.4 Overføring person B'!C50,0)</f>
        <v>0</v>
      </c>
      <c r="D223" s="1">
        <f ca="1">IFERROR('1.2 Alternativ B'!E39+'2.4 Overføring person B'!D50,0)</f>
        <v>0</v>
      </c>
      <c r="E223" s="1">
        <f ca="1">IFERROR('1.2 Alternativ B'!F39+'2.4 Overføring person B'!E50,0)</f>
        <v>0</v>
      </c>
      <c r="F223" s="1">
        <f ca="1">IFERROR('1.2 Alternativ B'!G39+'2.4 Overføring person B'!F50,0)</f>
        <v>0</v>
      </c>
      <c r="G223" s="1">
        <f ca="1">IFERROR('1.2 Alternativ B'!H39+'2.4 Overføring person B'!G50,0)</f>
        <v>0</v>
      </c>
      <c r="H223" s="1">
        <f ca="1">IFERROR('1.2 Alternativ B'!I39+'2.4 Overføring person B'!H50,0)</f>
        <v>0</v>
      </c>
      <c r="I223" s="1">
        <f ca="1">IFERROR('1.2 Alternativ B'!J39+'2.4 Overføring person B'!I50,0)</f>
        <v>0</v>
      </c>
      <c r="J223" s="1">
        <f ca="1">IFERROR('1.2 Alternativ B'!K39+'2.4 Overføring person B'!J50,0)</f>
        <v>0</v>
      </c>
      <c r="K223" s="1">
        <f ca="1">IFERROR('1.2 Alternativ B'!L39+'2.4 Overføring person B'!K50,0)</f>
        <v>0</v>
      </c>
      <c r="L223" s="1">
        <f ca="1">IFERROR('1.2 Alternativ B'!M39+'2.4 Overføring person B'!L50,0)</f>
        <v>0</v>
      </c>
      <c r="M223" s="1">
        <f ca="1">IFERROR('1.2 Alternativ B'!N39+'2.4 Overføring person B'!M50,0)</f>
        <v>0</v>
      </c>
      <c r="N223" s="1">
        <f ca="1">IFERROR('1.2 Alternativ B'!O39+'2.4 Overføring person B'!N50,0)</f>
        <v>0</v>
      </c>
      <c r="O223" s="1">
        <f ca="1">IFERROR('1.2 Alternativ B'!P39+'2.4 Overføring person B'!O50,0)</f>
        <v>0</v>
      </c>
      <c r="P223" s="1">
        <f ca="1">IFERROR('1.2 Alternativ B'!Q39+'2.4 Overføring person B'!P50,0)</f>
        <v>0</v>
      </c>
      <c r="Q223" s="1">
        <f ca="1">IFERROR('1.2 Alternativ B'!R39+'2.4 Overføring person B'!Q50,0)</f>
        <v>0</v>
      </c>
      <c r="R223" s="1">
        <f ca="1">IFERROR('1.2 Alternativ B'!S39+'2.4 Overføring person B'!R50,0)</f>
        <v>0</v>
      </c>
      <c r="S223" s="1">
        <f ca="1">IFERROR('1.2 Alternativ B'!T39+'2.4 Overføring person B'!S50,0)</f>
        <v>0</v>
      </c>
      <c r="T223" s="1">
        <f ca="1">IFERROR('1.2 Alternativ B'!U39+'2.4 Overføring person B'!T50,0)</f>
        <v>0</v>
      </c>
      <c r="U223" s="1">
        <f ca="1">IFERROR('1.2 Alternativ B'!V39+'2.4 Overføring person B'!U50,0)</f>
        <v>0</v>
      </c>
      <c r="V223" s="1">
        <f ca="1">IFERROR('1.2 Alternativ B'!W39+'2.4 Overføring person B'!V50,0)</f>
        <v>0</v>
      </c>
      <c r="W223" s="1">
        <f ca="1">IFERROR('1.2 Alternativ B'!X39+'2.4 Overføring person B'!W50,0)</f>
        <v>0</v>
      </c>
      <c r="X223" s="1">
        <f ca="1">IFERROR('1.2 Alternativ B'!Y39+'2.4 Overføring person B'!X50,0)</f>
        <v>0</v>
      </c>
      <c r="Y223" s="1">
        <f ca="1">IFERROR('1.2 Alternativ B'!Z39+'2.4 Overføring person B'!Y50,0)</f>
        <v>0</v>
      </c>
      <c r="Z223" s="1">
        <f ca="1">IFERROR('1.2 Alternativ B'!AA39+'2.4 Overføring person B'!Z50,0)</f>
        <v>0</v>
      </c>
      <c r="AA223" s="1">
        <f ca="1">IFERROR('1.2 Alternativ B'!AB39+'2.4 Overføring person B'!AA50,0)</f>
        <v>0</v>
      </c>
      <c r="AB223" s="1">
        <f ca="1">IFERROR('1.2 Alternativ B'!AC39+'2.4 Overføring person B'!AB50,0)</f>
        <v>0</v>
      </c>
      <c r="AC223" s="1">
        <f ca="1">IFERROR('1.2 Alternativ B'!AD39+'2.4 Overføring person B'!AC50,0)</f>
        <v>0</v>
      </c>
      <c r="AD223" s="1">
        <f ca="1">IFERROR('1.2 Alternativ B'!AE39+'2.4 Overføring person B'!AD50,0)</f>
        <v>0</v>
      </c>
      <c r="AE223" s="1">
        <f ca="1">IFERROR('1.2 Alternativ B'!AF39+'2.4 Overføring person B'!AE50,0)</f>
        <v>0</v>
      </c>
      <c r="AF223" s="1">
        <f ca="1">IFERROR('1.2 Alternativ B'!AG39+'2.4 Overføring person B'!AF50,0)</f>
        <v>0</v>
      </c>
    </row>
    <row r="224" spans="2:32" x14ac:dyDescent="0.2">
      <c r="B224" s="1" t="str">
        <f ca="1">IF(OFFSET('1.2 Alternativ B'!$E$19,0,ROW()-ROW($B$216))&gt;0,OFFSET('1.2 Alternativ B'!$E$19,0,ROW()-ROW($B$216)),"")</f>
        <v/>
      </c>
      <c r="C224" s="1">
        <f ca="1">IFERROR('1.2 Alternativ B'!D40+'2.4 Overføring person B'!C51,0)</f>
        <v>0</v>
      </c>
      <c r="D224" s="1">
        <f ca="1">IFERROR('1.2 Alternativ B'!E40+'2.4 Overføring person B'!D51,0)</f>
        <v>0</v>
      </c>
      <c r="E224" s="1">
        <f ca="1">IFERROR('1.2 Alternativ B'!F40+'2.4 Overføring person B'!E51,0)</f>
        <v>0</v>
      </c>
      <c r="F224" s="1">
        <f ca="1">IFERROR('1.2 Alternativ B'!G40+'2.4 Overføring person B'!F51,0)</f>
        <v>0</v>
      </c>
      <c r="G224" s="1">
        <f ca="1">IFERROR('1.2 Alternativ B'!H40+'2.4 Overføring person B'!G51,0)</f>
        <v>0</v>
      </c>
      <c r="H224" s="1">
        <f ca="1">IFERROR('1.2 Alternativ B'!I40+'2.4 Overføring person B'!H51,0)</f>
        <v>0</v>
      </c>
      <c r="I224" s="1">
        <f ca="1">IFERROR('1.2 Alternativ B'!J40+'2.4 Overføring person B'!I51,0)</f>
        <v>0</v>
      </c>
      <c r="J224" s="1">
        <f ca="1">IFERROR('1.2 Alternativ B'!K40+'2.4 Overføring person B'!J51,0)</f>
        <v>0</v>
      </c>
      <c r="K224" s="1">
        <f ca="1">IFERROR('1.2 Alternativ B'!L40+'2.4 Overføring person B'!K51,0)</f>
        <v>0</v>
      </c>
      <c r="L224" s="1">
        <f ca="1">IFERROR('1.2 Alternativ B'!M40+'2.4 Overføring person B'!L51,0)</f>
        <v>0</v>
      </c>
      <c r="M224" s="1">
        <f ca="1">IFERROR('1.2 Alternativ B'!N40+'2.4 Overføring person B'!M51,0)</f>
        <v>0</v>
      </c>
      <c r="N224" s="1">
        <f ca="1">IFERROR('1.2 Alternativ B'!O40+'2.4 Overføring person B'!N51,0)</f>
        <v>0</v>
      </c>
      <c r="O224" s="1">
        <f ca="1">IFERROR('1.2 Alternativ B'!P40+'2.4 Overføring person B'!O51,0)</f>
        <v>0</v>
      </c>
      <c r="P224" s="1">
        <f ca="1">IFERROR('1.2 Alternativ B'!Q40+'2.4 Overføring person B'!P51,0)</f>
        <v>0</v>
      </c>
      <c r="Q224" s="1">
        <f ca="1">IFERROR('1.2 Alternativ B'!R40+'2.4 Overføring person B'!Q51,0)</f>
        <v>0</v>
      </c>
      <c r="R224" s="1">
        <f ca="1">IFERROR('1.2 Alternativ B'!S40+'2.4 Overføring person B'!R51,0)</f>
        <v>0</v>
      </c>
      <c r="S224" s="1">
        <f ca="1">IFERROR('1.2 Alternativ B'!T40+'2.4 Overføring person B'!S51,0)</f>
        <v>0</v>
      </c>
      <c r="T224" s="1">
        <f ca="1">IFERROR('1.2 Alternativ B'!U40+'2.4 Overføring person B'!T51,0)</f>
        <v>0</v>
      </c>
      <c r="U224" s="1">
        <f ca="1">IFERROR('1.2 Alternativ B'!V40+'2.4 Overføring person B'!U51,0)</f>
        <v>0</v>
      </c>
      <c r="V224" s="1">
        <f ca="1">IFERROR('1.2 Alternativ B'!W40+'2.4 Overføring person B'!V51,0)</f>
        <v>0</v>
      </c>
      <c r="W224" s="1">
        <f ca="1">IFERROR('1.2 Alternativ B'!X40+'2.4 Overføring person B'!W51,0)</f>
        <v>0</v>
      </c>
      <c r="X224" s="1">
        <f ca="1">IFERROR('1.2 Alternativ B'!Y40+'2.4 Overføring person B'!X51,0)</f>
        <v>0</v>
      </c>
      <c r="Y224" s="1">
        <f ca="1">IFERROR('1.2 Alternativ B'!Z40+'2.4 Overføring person B'!Y51,0)</f>
        <v>0</v>
      </c>
      <c r="Z224" s="1">
        <f ca="1">IFERROR('1.2 Alternativ B'!AA40+'2.4 Overføring person B'!Z51,0)</f>
        <v>0</v>
      </c>
      <c r="AA224" s="1">
        <f ca="1">IFERROR('1.2 Alternativ B'!AB40+'2.4 Overføring person B'!AA51,0)</f>
        <v>0</v>
      </c>
      <c r="AB224" s="1">
        <f ca="1">IFERROR('1.2 Alternativ B'!AC40+'2.4 Overføring person B'!AB51,0)</f>
        <v>0</v>
      </c>
      <c r="AC224" s="1">
        <f ca="1">IFERROR('1.2 Alternativ B'!AD40+'2.4 Overføring person B'!AC51,0)</f>
        <v>0</v>
      </c>
      <c r="AD224" s="1">
        <f ca="1">IFERROR('1.2 Alternativ B'!AE40+'2.4 Overføring person B'!AD51,0)</f>
        <v>0</v>
      </c>
      <c r="AE224" s="1">
        <f ca="1">IFERROR('1.2 Alternativ B'!AF40+'2.4 Overføring person B'!AE51,0)</f>
        <v>0</v>
      </c>
      <c r="AF224" s="1">
        <f ca="1">IFERROR('1.2 Alternativ B'!AG40+'2.4 Overføring person B'!AF51,0)</f>
        <v>0</v>
      </c>
    </row>
    <row r="225" spans="2:32" x14ac:dyDescent="0.2">
      <c r="B225" s="1" t="str">
        <f ca="1">IF(OFFSET('1.2 Alternativ B'!$E$19,0,ROW()-ROW($B$216))&gt;0,OFFSET('1.2 Alternativ B'!$E$19,0,ROW()-ROW($B$216)),"")</f>
        <v/>
      </c>
      <c r="C225" s="1">
        <f ca="1">IFERROR('1.2 Alternativ B'!D41+'2.4 Overføring person B'!C52,0)</f>
        <v>0</v>
      </c>
      <c r="D225" s="1">
        <f ca="1">IFERROR('1.2 Alternativ B'!E41+'2.4 Overføring person B'!D52,0)</f>
        <v>0</v>
      </c>
      <c r="E225" s="1">
        <f ca="1">IFERROR('1.2 Alternativ B'!F41+'2.4 Overføring person B'!E52,0)</f>
        <v>0</v>
      </c>
      <c r="F225" s="1">
        <f ca="1">IFERROR('1.2 Alternativ B'!G41+'2.4 Overføring person B'!F52,0)</f>
        <v>0</v>
      </c>
      <c r="G225" s="1">
        <f ca="1">IFERROR('1.2 Alternativ B'!H41+'2.4 Overføring person B'!G52,0)</f>
        <v>0</v>
      </c>
      <c r="H225" s="1">
        <f ca="1">IFERROR('1.2 Alternativ B'!I41+'2.4 Overføring person B'!H52,0)</f>
        <v>0</v>
      </c>
      <c r="I225" s="1">
        <f ca="1">IFERROR('1.2 Alternativ B'!J41+'2.4 Overføring person B'!I52,0)</f>
        <v>0</v>
      </c>
      <c r="J225" s="1">
        <f ca="1">IFERROR('1.2 Alternativ B'!K41+'2.4 Overføring person B'!J52,0)</f>
        <v>0</v>
      </c>
      <c r="K225" s="1">
        <f ca="1">IFERROR('1.2 Alternativ B'!L41+'2.4 Overføring person B'!K52,0)</f>
        <v>0</v>
      </c>
      <c r="L225" s="1">
        <f ca="1">IFERROR('1.2 Alternativ B'!M41+'2.4 Overføring person B'!L52,0)</f>
        <v>0</v>
      </c>
      <c r="M225" s="1">
        <f ca="1">IFERROR('1.2 Alternativ B'!N41+'2.4 Overføring person B'!M52,0)</f>
        <v>0</v>
      </c>
      <c r="N225" s="1">
        <f ca="1">IFERROR('1.2 Alternativ B'!O41+'2.4 Overføring person B'!N52,0)</f>
        <v>0</v>
      </c>
      <c r="O225" s="1">
        <f ca="1">IFERROR('1.2 Alternativ B'!P41+'2.4 Overføring person B'!O52,0)</f>
        <v>0</v>
      </c>
      <c r="P225" s="1">
        <f ca="1">IFERROR('1.2 Alternativ B'!Q41+'2.4 Overføring person B'!P52,0)</f>
        <v>0</v>
      </c>
      <c r="Q225" s="1">
        <f ca="1">IFERROR('1.2 Alternativ B'!R41+'2.4 Overføring person B'!Q52,0)</f>
        <v>0</v>
      </c>
      <c r="R225" s="1">
        <f ca="1">IFERROR('1.2 Alternativ B'!S41+'2.4 Overføring person B'!R52,0)</f>
        <v>0</v>
      </c>
      <c r="S225" s="1">
        <f ca="1">IFERROR('1.2 Alternativ B'!T41+'2.4 Overføring person B'!S52,0)</f>
        <v>0</v>
      </c>
      <c r="T225" s="1">
        <f ca="1">IFERROR('1.2 Alternativ B'!U41+'2.4 Overføring person B'!T52,0)</f>
        <v>0</v>
      </c>
      <c r="U225" s="1">
        <f ca="1">IFERROR('1.2 Alternativ B'!V41+'2.4 Overføring person B'!U52,0)</f>
        <v>0</v>
      </c>
      <c r="V225" s="1">
        <f ca="1">IFERROR('1.2 Alternativ B'!W41+'2.4 Overføring person B'!V52,0)</f>
        <v>0</v>
      </c>
      <c r="W225" s="1">
        <f ca="1">IFERROR('1.2 Alternativ B'!X41+'2.4 Overføring person B'!W52,0)</f>
        <v>0</v>
      </c>
      <c r="X225" s="1">
        <f ca="1">IFERROR('1.2 Alternativ B'!Y41+'2.4 Overføring person B'!X52,0)</f>
        <v>0</v>
      </c>
      <c r="Y225" s="1">
        <f ca="1">IFERROR('1.2 Alternativ B'!Z41+'2.4 Overføring person B'!Y52,0)</f>
        <v>0</v>
      </c>
      <c r="Z225" s="1">
        <f ca="1">IFERROR('1.2 Alternativ B'!AA41+'2.4 Overføring person B'!Z52,0)</f>
        <v>0</v>
      </c>
      <c r="AA225" s="1">
        <f ca="1">IFERROR('1.2 Alternativ B'!AB41+'2.4 Overføring person B'!AA52,0)</f>
        <v>0</v>
      </c>
      <c r="AB225" s="1">
        <f ca="1">IFERROR('1.2 Alternativ B'!AC41+'2.4 Overføring person B'!AB52,0)</f>
        <v>0</v>
      </c>
      <c r="AC225" s="1">
        <f ca="1">IFERROR('1.2 Alternativ B'!AD41+'2.4 Overføring person B'!AC52,0)</f>
        <v>0</v>
      </c>
      <c r="AD225" s="1">
        <f ca="1">IFERROR('1.2 Alternativ B'!AE41+'2.4 Overføring person B'!AD52,0)</f>
        <v>0</v>
      </c>
      <c r="AE225" s="1">
        <f ca="1">IFERROR('1.2 Alternativ B'!AF41+'2.4 Overføring person B'!AE52,0)</f>
        <v>0</v>
      </c>
      <c r="AF225" s="1">
        <f ca="1">IFERROR('1.2 Alternativ B'!AG41+'2.4 Overføring person B'!AF52,0)</f>
        <v>0</v>
      </c>
    </row>
    <row r="226" spans="2:32" x14ac:dyDescent="0.2">
      <c r="B226" s="1" t="str">
        <f ca="1">IF(OFFSET('1.2 Alternativ B'!$E$19,0,ROW()-ROW($B$216))&gt;0,OFFSET('1.2 Alternativ B'!$E$19,0,ROW()-ROW($B$216)),"")</f>
        <v/>
      </c>
      <c r="C226" s="1">
        <f ca="1">IFERROR('1.2 Alternativ B'!D42+'2.4 Overføring person B'!C53,0)</f>
        <v>0</v>
      </c>
      <c r="D226" s="1">
        <f ca="1">IFERROR('1.2 Alternativ B'!E42+'2.4 Overføring person B'!D53,0)</f>
        <v>0</v>
      </c>
      <c r="E226" s="1">
        <f ca="1">IFERROR('1.2 Alternativ B'!F42+'2.4 Overføring person B'!E53,0)</f>
        <v>0</v>
      </c>
      <c r="F226" s="1">
        <f ca="1">IFERROR('1.2 Alternativ B'!G42+'2.4 Overføring person B'!F53,0)</f>
        <v>0</v>
      </c>
      <c r="G226" s="1">
        <f ca="1">IFERROR('1.2 Alternativ B'!H42+'2.4 Overføring person B'!G53,0)</f>
        <v>0</v>
      </c>
      <c r="H226" s="1">
        <f ca="1">IFERROR('1.2 Alternativ B'!I42+'2.4 Overføring person B'!H53,0)</f>
        <v>0</v>
      </c>
      <c r="I226" s="1">
        <f ca="1">IFERROR('1.2 Alternativ B'!J42+'2.4 Overføring person B'!I53,0)</f>
        <v>0</v>
      </c>
      <c r="J226" s="1">
        <f ca="1">IFERROR('1.2 Alternativ B'!K42+'2.4 Overføring person B'!J53,0)</f>
        <v>0</v>
      </c>
      <c r="K226" s="1">
        <f ca="1">IFERROR('1.2 Alternativ B'!L42+'2.4 Overføring person B'!K53,0)</f>
        <v>0</v>
      </c>
      <c r="L226" s="1">
        <f ca="1">IFERROR('1.2 Alternativ B'!M42+'2.4 Overføring person B'!L53,0)</f>
        <v>0</v>
      </c>
      <c r="M226" s="1">
        <f ca="1">IFERROR('1.2 Alternativ B'!N42+'2.4 Overføring person B'!M53,0)</f>
        <v>0</v>
      </c>
      <c r="N226" s="1">
        <f ca="1">IFERROR('1.2 Alternativ B'!O42+'2.4 Overføring person B'!N53,0)</f>
        <v>0</v>
      </c>
      <c r="O226" s="1">
        <f ca="1">IFERROR('1.2 Alternativ B'!P42+'2.4 Overføring person B'!O53,0)</f>
        <v>0</v>
      </c>
      <c r="P226" s="1">
        <f ca="1">IFERROR('1.2 Alternativ B'!Q42+'2.4 Overføring person B'!P53,0)</f>
        <v>0</v>
      </c>
      <c r="Q226" s="1">
        <f ca="1">IFERROR('1.2 Alternativ B'!R42+'2.4 Overføring person B'!Q53,0)</f>
        <v>0</v>
      </c>
      <c r="R226" s="1">
        <f ca="1">IFERROR('1.2 Alternativ B'!S42+'2.4 Overføring person B'!R53,0)</f>
        <v>0</v>
      </c>
      <c r="S226" s="1">
        <f ca="1">IFERROR('1.2 Alternativ B'!T42+'2.4 Overføring person B'!S53,0)</f>
        <v>0</v>
      </c>
      <c r="T226" s="1">
        <f ca="1">IFERROR('1.2 Alternativ B'!U42+'2.4 Overføring person B'!T53,0)</f>
        <v>0</v>
      </c>
      <c r="U226" s="1">
        <f ca="1">IFERROR('1.2 Alternativ B'!V42+'2.4 Overføring person B'!U53,0)</f>
        <v>0</v>
      </c>
      <c r="V226" s="1">
        <f ca="1">IFERROR('1.2 Alternativ B'!W42+'2.4 Overføring person B'!V53,0)</f>
        <v>0</v>
      </c>
      <c r="W226" s="1">
        <f ca="1">IFERROR('1.2 Alternativ B'!X42+'2.4 Overføring person B'!W53,0)</f>
        <v>0</v>
      </c>
      <c r="X226" s="1">
        <f ca="1">IFERROR('1.2 Alternativ B'!Y42+'2.4 Overføring person B'!X53,0)</f>
        <v>0</v>
      </c>
      <c r="Y226" s="1">
        <f ca="1">IFERROR('1.2 Alternativ B'!Z42+'2.4 Overføring person B'!Y53,0)</f>
        <v>0</v>
      </c>
      <c r="Z226" s="1">
        <f ca="1">IFERROR('1.2 Alternativ B'!AA42+'2.4 Overføring person B'!Z53,0)</f>
        <v>0</v>
      </c>
      <c r="AA226" s="1">
        <f ca="1">IFERROR('1.2 Alternativ B'!AB42+'2.4 Overføring person B'!AA53,0)</f>
        <v>0</v>
      </c>
      <c r="AB226" s="1">
        <f ca="1">IFERROR('1.2 Alternativ B'!AC42+'2.4 Overføring person B'!AB53,0)</f>
        <v>0</v>
      </c>
      <c r="AC226" s="1">
        <f ca="1">IFERROR('1.2 Alternativ B'!AD42+'2.4 Overføring person B'!AC53,0)</f>
        <v>0</v>
      </c>
      <c r="AD226" s="1">
        <f ca="1">IFERROR('1.2 Alternativ B'!AE42+'2.4 Overføring person B'!AD53,0)</f>
        <v>0</v>
      </c>
      <c r="AE226" s="1">
        <f ca="1">IFERROR('1.2 Alternativ B'!AF42+'2.4 Overføring person B'!AE53,0)</f>
        <v>0</v>
      </c>
      <c r="AF226" s="1">
        <f ca="1">IFERROR('1.2 Alternativ B'!AG42+'2.4 Overføring person B'!AF53,0)</f>
        <v>0</v>
      </c>
    </row>
    <row r="227" spans="2:32" x14ac:dyDescent="0.2">
      <c r="B227" s="1" t="str">
        <f ca="1">IF(OFFSET('1.2 Alternativ B'!$E$19,0,ROW()-ROW($B$216))&gt;0,OFFSET('1.2 Alternativ B'!$E$19,0,ROW()-ROW($B$216)),"")</f>
        <v/>
      </c>
      <c r="C227" s="1">
        <f ca="1">IFERROR('1.2 Alternativ B'!D43+'2.4 Overføring person B'!C54,0)</f>
        <v>0</v>
      </c>
      <c r="D227" s="1">
        <f ca="1">IFERROR('1.2 Alternativ B'!E43+'2.4 Overføring person B'!D54,0)</f>
        <v>0</v>
      </c>
      <c r="E227" s="1">
        <f ca="1">IFERROR('1.2 Alternativ B'!F43+'2.4 Overføring person B'!E54,0)</f>
        <v>0</v>
      </c>
      <c r="F227" s="1">
        <f ca="1">IFERROR('1.2 Alternativ B'!G43+'2.4 Overføring person B'!F54,0)</f>
        <v>0</v>
      </c>
      <c r="G227" s="1">
        <f ca="1">IFERROR('1.2 Alternativ B'!H43+'2.4 Overføring person B'!G54,0)</f>
        <v>0</v>
      </c>
      <c r="H227" s="1">
        <f ca="1">IFERROR('1.2 Alternativ B'!I43+'2.4 Overføring person B'!H54,0)</f>
        <v>0</v>
      </c>
      <c r="I227" s="1">
        <f ca="1">IFERROR('1.2 Alternativ B'!J43+'2.4 Overføring person B'!I54,0)</f>
        <v>0</v>
      </c>
      <c r="J227" s="1">
        <f ca="1">IFERROR('1.2 Alternativ B'!K43+'2.4 Overføring person B'!J54,0)</f>
        <v>0</v>
      </c>
      <c r="K227" s="1">
        <f ca="1">IFERROR('1.2 Alternativ B'!L43+'2.4 Overføring person B'!K54,0)</f>
        <v>0</v>
      </c>
      <c r="L227" s="1">
        <f ca="1">IFERROR('1.2 Alternativ B'!M43+'2.4 Overføring person B'!L54,0)</f>
        <v>0</v>
      </c>
      <c r="M227" s="1">
        <f ca="1">IFERROR('1.2 Alternativ B'!N43+'2.4 Overføring person B'!M54,0)</f>
        <v>0</v>
      </c>
      <c r="N227" s="1">
        <f ca="1">IFERROR('1.2 Alternativ B'!O43+'2.4 Overføring person B'!N54,0)</f>
        <v>0</v>
      </c>
      <c r="O227" s="1">
        <f ca="1">IFERROR('1.2 Alternativ B'!P43+'2.4 Overføring person B'!O54,0)</f>
        <v>0</v>
      </c>
      <c r="P227" s="1">
        <f ca="1">IFERROR('1.2 Alternativ B'!Q43+'2.4 Overføring person B'!P54,0)</f>
        <v>0</v>
      </c>
      <c r="Q227" s="1">
        <f ca="1">IFERROR('1.2 Alternativ B'!R43+'2.4 Overføring person B'!Q54,0)</f>
        <v>0</v>
      </c>
      <c r="R227" s="1">
        <f ca="1">IFERROR('1.2 Alternativ B'!S43+'2.4 Overføring person B'!R54,0)</f>
        <v>0</v>
      </c>
      <c r="S227" s="1">
        <f ca="1">IFERROR('1.2 Alternativ B'!T43+'2.4 Overføring person B'!S54,0)</f>
        <v>0</v>
      </c>
      <c r="T227" s="1">
        <f ca="1">IFERROR('1.2 Alternativ B'!U43+'2.4 Overføring person B'!T54,0)</f>
        <v>0</v>
      </c>
      <c r="U227" s="1">
        <f ca="1">IFERROR('1.2 Alternativ B'!V43+'2.4 Overføring person B'!U54,0)</f>
        <v>0</v>
      </c>
      <c r="V227" s="1">
        <f ca="1">IFERROR('1.2 Alternativ B'!W43+'2.4 Overføring person B'!V54,0)</f>
        <v>0</v>
      </c>
      <c r="W227" s="1">
        <f ca="1">IFERROR('1.2 Alternativ B'!X43+'2.4 Overføring person B'!W54,0)</f>
        <v>0</v>
      </c>
      <c r="X227" s="1">
        <f ca="1">IFERROR('1.2 Alternativ B'!Y43+'2.4 Overføring person B'!X54,0)</f>
        <v>0</v>
      </c>
      <c r="Y227" s="1">
        <f ca="1">IFERROR('1.2 Alternativ B'!Z43+'2.4 Overføring person B'!Y54,0)</f>
        <v>0</v>
      </c>
      <c r="Z227" s="1">
        <f ca="1">IFERROR('1.2 Alternativ B'!AA43+'2.4 Overføring person B'!Z54,0)</f>
        <v>0</v>
      </c>
      <c r="AA227" s="1">
        <f ca="1">IFERROR('1.2 Alternativ B'!AB43+'2.4 Overføring person B'!AA54,0)</f>
        <v>0</v>
      </c>
      <c r="AB227" s="1">
        <f ca="1">IFERROR('1.2 Alternativ B'!AC43+'2.4 Overføring person B'!AB54,0)</f>
        <v>0</v>
      </c>
      <c r="AC227" s="1">
        <f ca="1">IFERROR('1.2 Alternativ B'!AD43+'2.4 Overføring person B'!AC54,0)</f>
        <v>0</v>
      </c>
      <c r="AD227" s="1">
        <f ca="1">IFERROR('1.2 Alternativ B'!AE43+'2.4 Overføring person B'!AD54,0)</f>
        <v>0</v>
      </c>
      <c r="AE227" s="1">
        <f ca="1">IFERROR('1.2 Alternativ B'!AF43+'2.4 Overføring person B'!AE54,0)</f>
        <v>0</v>
      </c>
      <c r="AF227" s="1">
        <f ca="1">IFERROR('1.2 Alternativ B'!AG43+'2.4 Overføring person B'!AF54,0)</f>
        <v>0</v>
      </c>
    </row>
    <row r="228" spans="2:32" x14ac:dyDescent="0.2">
      <c r="B228" s="1" t="str">
        <f ca="1">IF(OFFSET('1.2 Alternativ B'!$E$19,0,ROW()-ROW($B$216))&gt;0,OFFSET('1.2 Alternativ B'!$E$19,0,ROW()-ROW($B$216)),"")</f>
        <v/>
      </c>
      <c r="C228" s="1">
        <f ca="1">IFERROR('1.2 Alternativ B'!D44+'2.4 Overføring person B'!C55,0)</f>
        <v>0</v>
      </c>
      <c r="D228" s="1">
        <f ca="1">IFERROR('1.2 Alternativ B'!E44+'2.4 Overføring person B'!D55,0)</f>
        <v>0</v>
      </c>
      <c r="E228" s="1">
        <f ca="1">IFERROR('1.2 Alternativ B'!F44+'2.4 Overføring person B'!E55,0)</f>
        <v>0</v>
      </c>
      <c r="F228" s="1">
        <f ca="1">IFERROR('1.2 Alternativ B'!G44+'2.4 Overføring person B'!F55,0)</f>
        <v>0</v>
      </c>
      <c r="G228" s="1">
        <f ca="1">IFERROR('1.2 Alternativ B'!H44+'2.4 Overføring person B'!G55,0)</f>
        <v>0</v>
      </c>
      <c r="H228" s="1">
        <f ca="1">IFERROR('1.2 Alternativ B'!I44+'2.4 Overføring person B'!H55,0)</f>
        <v>0</v>
      </c>
      <c r="I228" s="1">
        <f ca="1">IFERROR('1.2 Alternativ B'!J44+'2.4 Overføring person B'!I55,0)</f>
        <v>0</v>
      </c>
      <c r="J228" s="1">
        <f ca="1">IFERROR('1.2 Alternativ B'!K44+'2.4 Overføring person B'!J55,0)</f>
        <v>0</v>
      </c>
      <c r="K228" s="1">
        <f ca="1">IFERROR('1.2 Alternativ B'!L44+'2.4 Overføring person B'!K55,0)</f>
        <v>0</v>
      </c>
      <c r="L228" s="1">
        <f ca="1">IFERROR('1.2 Alternativ B'!M44+'2.4 Overføring person B'!L55,0)</f>
        <v>0</v>
      </c>
      <c r="M228" s="1">
        <f ca="1">IFERROR('1.2 Alternativ B'!N44+'2.4 Overføring person B'!M55,0)</f>
        <v>0</v>
      </c>
      <c r="N228" s="1">
        <f ca="1">IFERROR('1.2 Alternativ B'!O44+'2.4 Overføring person B'!N55,0)</f>
        <v>0</v>
      </c>
      <c r="O228" s="1">
        <f ca="1">IFERROR('1.2 Alternativ B'!P44+'2.4 Overføring person B'!O55,0)</f>
        <v>0</v>
      </c>
      <c r="P228" s="1">
        <f ca="1">IFERROR('1.2 Alternativ B'!Q44+'2.4 Overføring person B'!P55,0)</f>
        <v>0</v>
      </c>
      <c r="Q228" s="1">
        <f ca="1">IFERROR('1.2 Alternativ B'!R44+'2.4 Overføring person B'!Q55,0)</f>
        <v>0</v>
      </c>
      <c r="R228" s="1">
        <f ca="1">IFERROR('1.2 Alternativ B'!S44+'2.4 Overføring person B'!R55,0)</f>
        <v>0</v>
      </c>
      <c r="S228" s="1">
        <f ca="1">IFERROR('1.2 Alternativ B'!T44+'2.4 Overføring person B'!S55,0)</f>
        <v>0</v>
      </c>
      <c r="T228" s="1">
        <f ca="1">IFERROR('1.2 Alternativ B'!U44+'2.4 Overføring person B'!T55,0)</f>
        <v>0</v>
      </c>
      <c r="U228" s="1">
        <f ca="1">IFERROR('1.2 Alternativ B'!V44+'2.4 Overføring person B'!U55,0)</f>
        <v>0</v>
      </c>
      <c r="V228" s="1">
        <f ca="1">IFERROR('1.2 Alternativ B'!W44+'2.4 Overføring person B'!V55,0)</f>
        <v>0</v>
      </c>
      <c r="W228" s="1">
        <f ca="1">IFERROR('1.2 Alternativ B'!X44+'2.4 Overføring person B'!W55,0)</f>
        <v>0</v>
      </c>
      <c r="X228" s="1">
        <f ca="1">IFERROR('1.2 Alternativ B'!Y44+'2.4 Overføring person B'!X55,0)</f>
        <v>0</v>
      </c>
      <c r="Y228" s="1">
        <f ca="1">IFERROR('1.2 Alternativ B'!Z44+'2.4 Overføring person B'!Y55,0)</f>
        <v>0</v>
      </c>
      <c r="Z228" s="1">
        <f ca="1">IFERROR('1.2 Alternativ B'!AA44+'2.4 Overføring person B'!Z55,0)</f>
        <v>0</v>
      </c>
      <c r="AA228" s="1">
        <f ca="1">IFERROR('1.2 Alternativ B'!AB44+'2.4 Overføring person B'!AA55,0)</f>
        <v>0</v>
      </c>
      <c r="AB228" s="1">
        <f ca="1">IFERROR('1.2 Alternativ B'!AC44+'2.4 Overføring person B'!AB55,0)</f>
        <v>0</v>
      </c>
      <c r="AC228" s="1">
        <f ca="1">IFERROR('1.2 Alternativ B'!AD44+'2.4 Overføring person B'!AC55,0)</f>
        <v>0</v>
      </c>
      <c r="AD228" s="1">
        <f ca="1">IFERROR('1.2 Alternativ B'!AE44+'2.4 Overføring person B'!AD55,0)</f>
        <v>0</v>
      </c>
      <c r="AE228" s="1">
        <f ca="1">IFERROR('1.2 Alternativ B'!AF44+'2.4 Overføring person B'!AE55,0)</f>
        <v>0</v>
      </c>
      <c r="AF228" s="1">
        <f ca="1">IFERROR('1.2 Alternativ B'!AG44+'2.4 Overføring person B'!AF55,0)</f>
        <v>0</v>
      </c>
    </row>
    <row r="229" spans="2:32" x14ac:dyDescent="0.2">
      <c r="B229" s="1" t="str">
        <f ca="1">IF(OFFSET('1.2 Alternativ B'!$E$19,0,ROW()-ROW($B$216))&gt;0,OFFSET('1.2 Alternativ B'!$E$19,0,ROW()-ROW($B$216)),"")</f>
        <v/>
      </c>
      <c r="C229" s="1">
        <f ca="1">IFERROR('1.2 Alternativ B'!D45+'2.4 Overføring person B'!C56,0)</f>
        <v>0</v>
      </c>
      <c r="D229" s="1">
        <f ca="1">IFERROR('1.2 Alternativ B'!E45+'2.4 Overføring person B'!D56,0)</f>
        <v>0</v>
      </c>
      <c r="E229" s="1">
        <f ca="1">IFERROR('1.2 Alternativ B'!F45+'2.4 Overføring person B'!E56,0)</f>
        <v>0</v>
      </c>
      <c r="F229" s="1">
        <f ca="1">IFERROR('1.2 Alternativ B'!G45+'2.4 Overføring person B'!F56,0)</f>
        <v>0</v>
      </c>
      <c r="G229" s="1">
        <f ca="1">IFERROR('1.2 Alternativ B'!H45+'2.4 Overføring person B'!G56,0)</f>
        <v>0</v>
      </c>
      <c r="H229" s="1">
        <f ca="1">IFERROR('1.2 Alternativ B'!I45+'2.4 Overføring person B'!H56,0)</f>
        <v>0</v>
      </c>
      <c r="I229" s="1">
        <f ca="1">IFERROR('1.2 Alternativ B'!J45+'2.4 Overføring person B'!I56,0)</f>
        <v>0</v>
      </c>
      <c r="J229" s="1">
        <f ca="1">IFERROR('1.2 Alternativ B'!K45+'2.4 Overføring person B'!J56,0)</f>
        <v>0</v>
      </c>
      <c r="K229" s="1">
        <f ca="1">IFERROR('1.2 Alternativ B'!L45+'2.4 Overføring person B'!K56,0)</f>
        <v>0</v>
      </c>
      <c r="L229" s="1">
        <f ca="1">IFERROR('1.2 Alternativ B'!M45+'2.4 Overføring person B'!L56,0)</f>
        <v>0</v>
      </c>
      <c r="M229" s="1">
        <f ca="1">IFERROR('1.2 Alternativ B'!N45+'2.4 Overføring person B'!M56,0)</f>
        <v>0</v>
      </c>
      <c r="N229" s="1">
        <f ca="1">IFERROR('1.2 Alternativ B'!O45+'2.4 Overføring person B'!N56,0)</f>
        <v>0</v>
      </c>
      <c r="O229" s="1">
        <f ca="1">IFERROR('1.2 Alternativ B'!P45+'2.4 Overføring person B'!O56,0)</f>
        <v>0</v>
      </c>
      <c r="P229" s="1">
        <f ca="1">IFERROR('1.2 Alternativ B'!Q45+'2.4 Overføring person B'!P56,0)</f>
        <v>0</v>
      </c>
      <c r="Q229" s="1">
        <f ca="1">IFERROR('1.2 Alternativ B'!R45+'2.4 Overføring person B'!Q56,0)</f>
        <v>0</v>
      </c>
      <c r="R229" s="1">
        <f ca="1">IFERROR('1.2 Alternativ B'!S45+'2.4 Overføring person B'!R56,0)</f>
        <v>0</v>
      </c>
      <c r="S229" s="1">
        <f ca="1">IFERROR('1.2 Alternativ B'!T45+'2.4 Overføring person B'!S56,0)</f>
        <v>0</v>
      </c>
      <c r="T229" s="1">
        <f ca="1">IFERROR('1.2 Alternativ B'!U45+'2.4 Overføring person B'!T56,0)</f>
        <v>0</v>
      </c>
      <c r="U229" s="1">
        <f ca="1">IFERROR('1.2 Alternativ B'!V45+'2.4 Overføring person B'!U56,0)</f>
        <v>0</v>
      </c>
      <c r="V229" s="1">
        <f ca="1">IFERROR('1.2 Alternativ B'!W45+'2.4 Overføring person B'!V56,0)</f>
        <v>0</v>
      </c>
      <c r="W229" s="1">
        <f ca="1">IFERROR('1.2 Alternativ B'!X45+'2.4 Overføring person B'!W56,0)</f>
        <v>0</v>
      </c>
      <c r="X229" s="1">
        <f ca="1">IFERROR('1.2 Alternativ B'!Y45+'2.4 Overføring person B'!X56,0)</f>
        <v>0</v>
      </c>
      <c r="Y229" s="1">
        <f ca="1">IFERROR('1.2 Alternativ B'!Z45+'2.4 Overføring person B'!Y56,0)</f>
        <v>0</v>
      </c>
      <c r="Z229" s="1">
        <f ca="1">IFERROR('1.2 Alternativ B'!AA45+'2.4 Overføring person B'!Z56,0)</f>
        <v>0</v>
      </c>
      <c r="AA229" s="1">
        <f ca="1">IFERROR('1.2 Alternativ B'!AB45+'2.4 Overføring person B'!AA56,0)</f>
        <v>0</v>
      </c>
      <c r="AB229" s="1">
        <f ca="1">IFERROR('1.2 Alternativ B'!AC45+'2.4 Overføring person B'!AB56,0)</f>
        <v>0</v>
      </c>
      <c r="AC229" s="1">
        <f ca="1">IFERROR('1.2 Alternativ B'!AD45+'2.4 Overføring person B'!AC56,0)</f>
        <v>0</v>
      </c>
      <c r="AD229" s="1">
        <f ca="1">IFERROR('1.2 Alternativ B'!AE45+'2.4 Overføring person B'!AD56,0)</f>
        <v>0</v>
      </c>
      <c r="AE229" s="1">
        <f ca="1">IFERROR('1.2 Alternativ B'!AF45+'2.4 Overføring person B'!AE56,0)</f>
        <v>0</v>
      </c>
      <c r="AF229" s="1">
        <f ca="1">IFERROR('1.2 Alternativ B'!AG45+'2.4 Overføring person B'!AF56,0)</f>
        <v>0</v>
      </c>
    </row>
    <row r="230" spans="2:32" x14ac:dyDescent="0.2">
      <c r="B230" s="1" t="str">
        <f ca="1">IF(OFFSET('1.2 Alternativ B'!$E$19,0,ROW()-ROW($B$216))&gt;0,OFFSET('1.2 Alternativ B'!$E$19,0,ROW()-ROW($B$216)),"")</f>
        <v/>
      </c>
      <c r="C230" s="1">
        <f ca="1">IFERROR('1.2 Alternativ B'!D46+'2.4 Overføring person B'!C57,0)</f>
        <v>0</v>
      </c>
      <c r="D230" s="1">
        <f ca="1">IFERROR('1.2 Alternativ B'!E46+'2.4 Overføring person B'!D57,0)</f>
        <v>0</v>
      </c>
      <c r="E230" s="1">
        <f ca="1">IFERROR('1.2 Alternativ B'!F46+'2.4 Overføring person B'!E57,0)</f>
        <v>0</v>
      </c>
      <c r="F230" s="1">
        <f ca="1">IFERROR('1.2 Alternativ B'!G46+'2.4 Overføring person B'!F57,0)</f>
        <v>0</v>
      </c>
      <c r="G230" s="1">
        <f ca="1">IFERROR('1.2 Alternativ B'!H46+'2.4 Overføring person B'!G57,0)</f>
        <v>0</v>
      </c>
      <c r="H230" s="1">
        <f ca="1">IFERROR('1.2 Alternativ B'!I46+'2.4 Overføring person B'!H57,0)</f>
        <v>0</v>
      </c>
      <c r="I230" s="1">
        <f ca="1">IFERROR('1.2 Alternativ B'!J46+'2.4 Overføring person B'!I57,0)</f>
        <v>0</v>
      </c>
      <c r="J230" s="1">
        <f ca="1">IFERROR('1.2 Alternativ B'!K46+'2.4 Overføring person B'!J57,0)</f>
        <v>0</v>
      </c>
      <c r="K230" s="1">
        <f ca="1">IFERROR('1.2 Alternativ B'!L46+'2.4 Overføring person B'!K57,0)</f>
        <v>0</v>
      </c>
      <c r="L230" s="1">
        <f ca="1">IFERROR('1.2 Alternativ B'!M46+'2.4 Overføring person B'!L57,0)</f>
        <v>0</v>
      </c>
      <c r="M230" s="1">
        <f ca="1">IFERROR('1.2 Alternativ B'!N46+'2.4 Overføring person B'!M57,0)</f>
        <v>0</v>
      </c>
      <c r="N230" s="1">
        <f ca="1">IFERROR('1.2 Alternativ B'!O46+'2.4 Overføring person B'!N57,0)</f>
        <v>0</v>
      </c>
      <c r="O230" s="1">
        <f ca="1">IFERROR('1.2 Alternativ B'!P46+'2.4 Overføring person B'!O57,0)</f>
        <v>0</v>
      </c>
      <c r="P230" s="1">
        <f ca="1">IFERROR('1.2 Alternativ B'!Q46+'2.4 Overføring person B'!P57,0)</f>
        <v>0</v>
      </c>
      <c r="Q230" s="1">
        <f ca="1">IFERROR('1.2 Alternativ B'!R46+'2.4 Overføring person B'!Q57,0)</f>
        <v>0</v>
      </c>
      <c r="R230" s="1">
        <f ca="1">IFERROR('1.2 Alternativ B'!S46+'2.4 Overføring person B'!R57,0)</f>
        <v>0</v>
      </c>
      <c r="S230" s="1">
        <f ca="1">IFERROR('1.2 Alternativ B'!T46+'2.4 Overføring person B'!S57,0)</f>
        <v>0</v>
      </c>
      <c r="T230" s="1">
        <f ca="1">IFERROR('1.2 Alternativ B'!U46+'2.4 Overføring person B'!T57,0)</f>
        <v>0</v>
      </c>
      <c r="U230" s="1">
        <f ca="1">IFERROR('1.2 Alternativ B'!V46+'2.4 Overføring person B'!U57,0)</f>
        <v>0</v>
      </c>
      <c r="V230" s="1">
        <f ca="1">IFERROR('1.2 Alternativ B'!W46+'2.4 Overføring person B'!V57,0)</f>
        <v>0</v>
      </c>
      <c r="W230" s="1">
        <f ca="1">IFERROR('1.2 Alternativ B'!X46+'2.4 Overføring person B'!W57,0)</f>
        <v>0</v>
      </c>
      <c r="X230" s="1">
        <f ca="1">IFERROR('1.2 Alternativ B'!Y46+'2.4 Overføring person B'!X57,0)</f>
        <v>0</v>
      </c>
      <c r="Y230" s="1">
        <f ca="1">IFERROR('1.2 Alternativ B'!Z46+'2.4 Overføring person B'!Y57,0)</f>
        <v>0</v>
      </c>
      <c r="Z230" s="1">
        <f ca="1">IFERROR('1.2 Alternativ B'!AA46+'2.4 Overføring person B'!Z57,0)</f>
        <v>0</v>
      </c>
      <c r="AA230" s="1">
        <f ca="1">IFERROR('1.2 Alternativ B'!AB46+'2.4 Overføring person B'!AA57,0)</f>
        <v>0</v>
      </c>
      <c r="AB230" s="1">
        <f ca="1">IFERROR('1.2 Alternativ B'!AC46+'2.4 Overføring person B'!AB57,0)</f>
        <v>0</v>
      </c>
      <c r="AC230" s="1">
        <f ca="1">IFERROR('1.2 Alternativ B'!AD46+'2.4 Overføring person B'!AC57,0)</f>
        <v>0</v>
      </c>
      <c r="AD230" s="1">
        <f ca="1">IFERROR('1.2 Alternativ B'!AE46+'2.4 Overføring person B'!AD57,0)</f>
        <v>0</v>
      </c>
      <c r="AE230" s="1">
        <f ca="1">IFERROR('1.2 Alternativ B'!AF46+'2.4 Overføring person B'!AE57,0)</f>
        <v>0</v>
      </c>
      <c r="AF230" s="1">
        <f ca="1">IFERROR('1.2 Alternativ B'!AG46+'2.4 Overføring person B'!AF57,0)</f>
        <v>0</v>
      </c>
    </row>
    <row r="231" spans="2:32" x14ac:dyDescent="0.2">
      <c r="B231" s="1" t="str">
        <f ca="1">IF(OFFSET('1.2 Alternativ B'!$E$19,0,ROW()-ROW($B$216))&gt;0,OFFSET('1.2 Alternativ B'!$E$19,0,ROW()-ROW($B$216)),"")</f>
        <v/>
      </c>
      <c r="C231" s="1">
        <f ca="1">IFERROR('1.2 Alternativ B'!D47+'2.4 Overføring person B'!C58,0)</f>
        <v>0</v>
      </c>
      <c r="D231" s="1">
        <f ca="1">IFERROR('1.2 Alternativ B'!E47+'2.4 Overføring person B'!D58,0)</f>
        <v>0</v>
      </c>
      <c r="E231" s="1">
        <f ca="1">IFERROR('1.2 Alternativ B'!F47+'2.4 Overføring person B'!E58,0)</f>
        <v>0</v>
      </c>
      <c r="F231" s="1">
        <f ca="1">IFERROR('1.2 Alternativ B'!G47+'2.4 Overføring person B'!F58,0)</f>
        <v>0</v>
      </c>
      <c r="G231" s="1">
        <f ca="1">IFERROR('1.2 Alternativ B'!H47+'2.4 Overføring person B'!G58,0)</f>
        <v>0</v>
      </c>
      <c r="H231" s="1">
        <f ca="1">IFERROR('1.2 Alternativ B'!I47+'2.4 Overføring person B'!H58,0)</f>
        <v>0</v>
      </c>
      <c r="I231" s="1">
        <f ca="1">IFERROR('1.2 Alternativ B'!J47+'2.4 Overføring person B'!I58,0)</f>
        <v>0</v>
      </c>
      <c r="J231" s="1">
        <f ca="1">IFERROR('1.2 Alternativ B'!K47+'2.4 Overføring person B'!J58,0)</f>
        <v>0</v>
      </c>
      <c r="K231" s="1">
        <f ca="1">IFERROR('1.2 Alternativ B'!L47+'2.4 Overføring person B'!K58,0)</f>
        <v>0</v>
      </c>
      <c r="L231" s="1">
        <f ca="1">IFERROR('1.2 Alternativ B'!M47+'2.4 Overføring person B'!L58,0)</f>
        <v>0</v>
      </c>
      <c r="M231" s="1">
        <f ca="1">IFERROR('1.2 Alternativ B'!N47+'2.4 Overføring person B'!M58,0)</f>
        <v>0</v>
      </c>
      <c r="N231" s="1">
        <f ca="1">IFERROR('1.2 Alternativ B'!O47+'2.4 Overføring person B'!N58,0)</f>
        <v>0</v>
      </c>
      <c r="O231" s="1">
        <f ca="1">IFERROR('1.2 Alternativ B'!P47+'2.4 Overføring person B'!O58,0)</f>
        <v>0</v>
      </c>
      <c r="P231" s="1">
        <f ca="1">IFERROR('1.2 Alternativ B'!Q47+'2.4 Overføring person B'!P58,0)</f>
        <v>0</v>
      </c>
      <c r="Q231" s="1">
        <f ca="1">IFERROR('1.2 Alternativ B'!R47+'2.4 Overføring person B'!Q58,0)</f>
        <v>0</v>
      </c>
      <c r="R231" s="1">
        <f ca="1">IFERROR('1.2 Alternativ B'!S47+'2.4 Overføring person B'!R58,0)</f>
        <v>0</v>
      </c>
      <c r="S231" s="1">
        <f ca="1">IFERROR('1.2 Alternativ B'!T47+'2.4 Overføring person B'!S58,0)</f>
        <v>0</v>
      </c>
      <c r="T231" s="1">
        <f ca="1">IFERROR('1.2 Alternativ B'!U47+'2.4 Overføring person B'!T58,0)</f>
        <v>0</v>
      </c>
      <c r="U231" s="1">
        <f ca="1">IFERROR('1.2 Alternativ B'!V47+'2.4 Overføring person B'!U58,0)</f>
        <v>0</v>
      </c>
      <c r="V231" s="1">
        <f ca="1">IFERROR('1.2 Alternativ B'!W47+'2.4 Overføring person B'!V58,0)</f>
        <v>0</v>
      </c>
      <c r="W231" s="1">
        <f ca="1">IFERROR('1.2 Alternativ B'!X47+'2.4 Overføring person B'!W58,0)</f>
        <v>0</v>
      </c>
      <c r="X231" s="1">
        <f ca="1">IFERROR('1.2 Alternativ B'!Y47+'2.4 Overføring person B'!X58,0)</f>
        <v>0</v>
      </c>
      <c r="Y231" s="1">
        <f ca="1">IFERROR('1.2 Alternativ B'!Z47+'2.4 Overføring person B'!Y58,0)</f>
        <v>0</v>
      </c>
      <c r="Z231" s="1">
        <f ca="1">IFERROR('1.2 Alternativ B'!AA47+'2.4 Overføring person B'!Z58,0)</f>
        <v>0</v>
      </c>
      <c r="AA231" s="1">
        <f ca="1">IFERROR('1.2 Alternativ B'!AB47+'2.4 Overføring person B'!AA58,0)</f>
        <v>0</v>
      </c>
      <c r="AB231" s="1">
        <f ca="1">IFERROR('1.2 Alternativ B'!AC47+'2.4 Overføring person B'!AB58,0)</f>
        <v>0</v>
      </c>
      <c r="AC231" s="1">
        <f ca="1">IFERROR('1.2 Alternativ B'!AD47+'2.4 Overføring person B'!AC58,0)</f>
        <v>0</v>
      </c>
      <c r="AD231" s="1">
        <f ca="1">IFERROR('1.2 Alternativ B'!AE47+'2.4 Overføring person B'!AD58,0)</f>
        <v>0</v>
      </c>
      <c r="AE231" s="1">
        <f ca="1">IFERROR('1.2 Alternativ B'!AF47+'2.4 Overføring person B'!AE58,0)</f>
        <v>0</v>
      </c>
      <c r="AF231" s="1">
        <f ca="1">IFERROR('1.2 Alternativ B'!AG47+'2.4 Overføring person B'!AF58,0)</f>
        <v>0</v>
      </c>
    </row>
    <row r="232" spans="2:32" x14ac:dyDescent="0.2">
      <c r="B232" s="1" t="str">
        <f ca="1">IF(OFFSET('1.2 Alternativ B'!$E$19,0,ROW()-ROW($B$216))&gt;0,OFFSET('1.2 Alternativ B'!$E$19,0,ROW()-ROW($B$216)),"")</f>
        <v/>
      </c>
      <c r="C232" s="1">
        <f ca="1">IFERROR('1.2 Alternativ B'!D48+'2.4 Overføring person B'!C59,0)</f>
        <v>0</v>
      </c>
      <c r="D232" s="1">
        <f ca="1">IFERROR('1.2 Alternativ B'!E48+'2.4 Overføring person B'!D59,0)</f>
        <v>0</v>
      </c>
      <c r="E232" s="1">
        <f ca="1">IFERROR('1.2 Alternativ B'!F48+'2.4 Overføring person B'!E59,0)</f>
        <v>0</v>
      </c>
      <c r="F232" s="1">
        <f ca="1">IFERROR('1.2 Alternativ B'!G48+'2.4 Overføring person B'!F59,0)</f>
        <v>0</v>
      </c>
      <c r="G232" s="1">
        <f ca="1">IFERROR('1.2 Alternativ B'!H48+'2.4 Overføring person B'!G59,0)</f>
        <v>0</v>
      </c>
      <c r="H232" s="1">
        <f ca="1">IFERROR('1.2 Alternativ B'!I48+'2.4 Overføring person B'!H59,0)</f>
        <v>0</v>
      </c>
      <c r="I232" s="1">
        <f ca="1">IFERROR('1.2 Alternativ B'!J48+'2.4 Overføring person B'!I59,0)</f>
        <v>0</v>
      </c>
      <c r="J232" s="1">
        <f ca="1">IFERROR('1.2 Alternativ B'!K48+'2.4 Overføring person B'!J59,0)</f>
        <v>0</v>
      </c>
      <c r="K232" s="1">
        <f ca="1">IFERROR('1.2 Alternativ B'!L48+'2.4 Overføring person B'!K59,0)</f>
        <v>0</v>
      </c>
      <c r="L232" s="1">
        <f ca="1">IFERROR('1.2 Alternativ B'!M48+'2.4 Overføring person B'!L59,0)</f>
        <v>0</v>
      </c>
      <c r="M232" s="1">
        <f ca="1">IFERROR('1.2 Alternativ B'!N48+'2.4 Overføring person B'!M59,0)</f>
        <v>0</v>
      </c>
      <c r="N232" s="1">
        <f ca="1">IFERROR('1.2 Alternativ B'!O48+'2.4 Overføring person B'!N59,0)</f>
        <v>0</v>
      </c>
      <c r="O232" s="1">
        <f ca="1">IFERROR('1.2 Alternativ B'!P48+'2.4 Overføring person B'!O59,0)</f>
        <v>0</v>
      </c>
      <c r="P232" s="1">
        <f ca="1">IFERROR('1.2 Alternativ B'!Q48+'2.4 Overføring person B'!P59,0)</f>
        <v>0</v>
      </c>
      <c r="Q232" s="1">
        <f ca="1">IFERROR('1.2 Alternativ B'!R48+'2.4 Overføring person B'!Q59,0)</f>
        <v>0</v>
      </c>
      <c r="R232" s="1">
        <f ca="1">IFERROR('1.2 Alternativ B'!S48+'2.4 Overføring person B'!R59,0)</f>
        <v>0</v>
      </c>
      <c r="S232" s="1">
        <f ca="1">IFERROR('1.2 Alternativ B'!T48+'2.4 Overføring person B'!S59,0)</f>
        <v>0</v>
      </c>
      <c r="T232" s="1">
        <f ca="1">IFERROR('1.2 Alternativ B'!U48+'2.4 Overføring person B'!T59,0)</f>
        <v>0</v>
      </c>
      <c r="U232" s="1">
        <f ca="1">IFERROR('1.2 Alternativ B'!V48+'2.4 Overføring person B'!U59,0)</f>
        <v>0</v>
      </c>
      <c r="V232" s="1">
        <f ca="1">IFERROR('1.2 Alternativ B'!W48+'2.4 Overføring person B'!V59,0)</f>
        <v>0</v>
      </c>
      <c r="W232" s="1">
        <f ca="1">IFERROR('1.2 Alternativ B'!X48+'2.4 Overføring person B'!W59,0)</f>
        <v>0</v>
      </c>
      <c r="X232" s="1">
        <f ca="1">IFERROR('1.2 Alternativ B'!Y48+'2.4 Overføring person B'!X59,0)</f>
        <v>0</v>
      </c>
      <c r="Y232" s="1">
        <f ca="1">IFERROR('1.2 Alternativ B'!Z48+'2.4 Overføring person B'!Y59,0)</f>
        <v>0</v>
      </c>
      <c r="Z232" s="1">
        <f ca="1">IFERROR('1.2 Alternativ B'!AA48+'2.4 Overføring person B'!Z59,0)</f>
        <v>0</v>
      </c>
      <c r="AA232" s="1">
        <f ca="1">IFERROR('1.2 Alternativ B'!AB48+'2.4 Overføring person B'!AA59,0)</f>
        <v>0</v>
      </c>
      <c r="AB232" s="1">
        <f ca="1">IFERROR('1.2 Alternativ B'!AC48+'2.4 Overføring person B'!AB59,0)</f>
        <v>0</v>
      </c>
      <c r="AC232" s="1">
        <f ca="1">IFERROR('1.2 Alternativ B'!AD48+'2.4 Overføring person B'!AC59,0)</f>
        <v>0</v>
      </c>
      <c r="AD232" s="1">
        <f ca="1">IFERROR('1.2 Alternativ B'!AE48+'2.4 Overføring person B'!AD59,0)</f>
        <v>0</v>
      </c>
      <c r="AE232" s="1">
        <f ca="1">IFERROR('1.2 Alternativ B'!AF48+'2.4 Overføring person B'!AE59,0)</f>
        <v>0</v>
      </c>
      <c r="AF232" s="1">
        <f ca="1">IFERROR('1.2 Alternativ B'!AG48+'2.4 Overføring person B'!AF59,0)</f>
        <v>0</v>
      </c>
    </row>
    <row r="233" spans="2:32" x14ac:dyDescent="0.2">
      <c r="B233" s="1" t="str">
        <f ca="1">IF(OFFSET('1.2 Alternativ B'!$E$19,0,ROW()-ROW($B$216))&gt;0,OFFSET('1.2 Alternativ B'!$E$19,0,ROW()-ROW($B$216)),"")</f>
        <v/>
      </c>
      <c r="C233" s="1">
        <f ca="1">IFERROR('1.2 Alternativ B'!D49+'2.4 Overføring person B'!C60,0)</f>
        <v>0</v>
      </c>
      <c r="D233" s="1">
        <f ca="1">IFERROR('1.2 Alternativ B'!E49+'2.4 Overføring person B'!D60,0)</f>
        <v>0</v>
      </c>
      <c r="E233" s="1">
        <f ca="1">IFERROR('1.2 Alternativ B'!F49+'2.4 Overføring person B'!E60,0)</f>
        <v>0</v>
      </c>
      <c r="F233" s="1">
        <f ca="1">IFERROR('1.2 Alternativ B'!G49+'2.4 Overføring person B'!F60,0)</f>
        <v>0</v>
      </c>
      <c r="G233" s="1">
        <f ca="1">IFERROR('1.2 Alternativ B'!H49+'2.4 Overføring person B'!G60,0)</f>
        <v>0</v>
      </c>
      <c r="H233" s="1">
        <f ca="1">IFERROR('1.2 Alternativ B'!I49+'2.4 Overføring person B'!H60,0)</f>
        <v>0</v>
      </c>
      <c r="I233" s="1">
        <f ca="1">IFERROR('1.2 Alternativ B'!J49+'2.4 Overføring person B'!I60,0)</f>
        <v>0</v>
      </c>
      <c r="J233" s="1">
        <f ca="1">IFERROR('1.2 Alternativ B'!K49+'2.4 Overføring person B'!J60,0)</f>
        <v>0</v>
      </c>
      <c r="K233" s="1">
        <f ca="1">IFERROR('1.2 Alternativ B'!L49+'2.4 Overføring person B'!K60,0)</f>
        <v>0</v>
      </c>
      <c r="L233" s="1">
        <f ca="1">IFERROR('1.2 Alternativ B'!M49+'2.4 Overføring person B'!L60,0)</f>
        <v>0</v>
      </c>
      <c r="M233" s="1">
        <f ca="1">IFERROR('1.2 Alternativ B'!N49+'2.4 Overføring person B'!M60,0)</f>
        <v>0</v>
      </c>
      <c r="N233" s="1">
        <f ca="1">IFERROR('1.2 Alternativ B'!O49+'2.4 Overføring person B'!N60,0)</f>
        <v>0</v>
      </c>
      <c r="O233" s="1">
        <f ca="1">IFERROR('1.2 Alternativ B'!P49+'2.4 Overføring person B'!O60,0)</f>
        <v>0</v>
      </c>
      <c r="P233" s="1">
        <f ca="1">IFERROR('1.2 Alternativ B'!Q49+'2.4 Overføring person B'!P60,0)</f>
        <v>0</v>
      </c>
      <c r="Q233" s="1">
        <f ca="1">IFERROR('1.2 Alternativ B'!R49+'2.4 Overføring person B'!Q60,0)</f>
        <v>0</v>
      </c>
      <c r="R233" s="1">
        <f ca="1">IFERROR('1.2 Alternativ B'!S49+'2.4 Overføring person B'!R60,0)</f>
        <v>0</v>
      </c>
      <c r="S233" s="1">
        <f ca="1">IFERROR('1.2 Alternativ B'!T49+'2.4 Overføring person B'!S60,0)</f>
        <v>0</v>
      </c>
      <c r="T233" s="1">
        <f ca="1">IFERROR('1.2 Alternativ B'!U49+'2.4 Overføring person B'!T60,0)</f>
        <v>0</v>
      </c>
      <c r="U233" s="1">
        <f ca="1">IFERROR('1.2 Alternativ B'!V49+'2.4 Overføring person B'!U60,0)</f>
        <v>0</v>
      </c>
      <c r="V233" s="1">
        <f ca="1">IFERROR('1.2 Alternativ B'!W49+'2.4 Overføring person B'!V60,0)</f>
        <v>0</v>
      </c>
      <c r="W233" s="1">
        <f ca="1">IFERROR('1.2 Alternativ B'!X49+'2.4 Overføring person B'!W60,0)</f>
        <v>0</v>
      </c>
      <c r="X233" s="1">
        <f ca="1">IFERROR('1.2 Alternativ B'!Y49+'2.4 Overføring person B'!X60,0)</f>
        <v>0</v>
      </c>
      <c r="Y233" s="1">
        <f ca="1">IFERROR('1.2 Alternativ B'!Z49+'2.4 Overføring person B'!Y60,0)</f>
        <v>0</v>
      </c>
      <c r="Z233" s="1">
        <f ca="1">IFERROR('1.2 Alternativ B'!AA49+'2.4 Overføring person B'!Z60,0)</f>
        <v>0</v>
      </c>
      <c r="AA233" s="1">
        <f ca="1">IFERROR('1.2 Alternativ B'!AB49+'2.4 Overføring person B'!AA60,0)</f>
        <v>0</v>
      </c>
      <c r="AB233" s="1">
        <f ca="1">IFERROR('1.2 Alternativ B'!AC49+'2.4 Overføring person B'!AB60,0)</f>
        <v>0</v>
      </c>
      <c r="AC233" s="1">
        <f ca="1">IFERROR('1.2 Alternativ B'!AD49+'2.4 Overføring person B'!AC60,0)</f>
        <v>0</v>
      </c>
      <c r="AD233" s="1">
        <f ca="1">IFERROR('1.2 Alternativ B'!AE49+'2.4 Overføring person B'!AD60,0)</f>
        <v>0</v>
      </c>
      <c r="AE233" s="1">
        <f ca="1">IFERROR('1.2 Alternativ B'!AF49+'2.4 Overføring person B'!AE60,0)</f>
        <v>0</v>
      </c>
      <c r="AF233" s="1">
        <f ca="1">IFERROR('1.2 Alternativ B'!AG49+'2.4 Overføring person B'!AF60,0)</f>
        <v>0</v>
      </c>
    </row>
    <row r="234" spans="2:32" x14ac:dyDescent="0.2">
      <c r="B234" s="1" t="str">
        <f ca="1">IF(OFFSET('1.2 Alternativ B'!$E$19,0,ROW()-ROW($B$216))&gt;0,OFFSET('1.2 Alternativ B'!$E$19,0,ROW()-ROW($B$216)),"")</f>
        <v/>
      </c>
      <c r="C234" s="1">
        <f ca="1">IFERROR('1.2 Alternativ B'!D50+'2.4 Overføring person B'!C61,0)</f>
        <v>0</v>
      </c>
      <c r="D234" s="1">
        <f ca="1">IFERROR('1.2 Alternativ B'!E50+'2.4 Overføring person B'!D61,0)</f>
        <v>0</v>
      </c>
      <c r="E234" s="1">
        <f ca="1">IFERROR('1.2 Alternativ B'!F50+'2.4 Overføring person B'!E61,0)</f>
        <v>0</v>
      </c>
      <c r="F234" s="1">
        <f ca="1">IFERROR('1.2 Alternativ B'!G50+'2.4 Overføring person B'!F61,0)</f>
        <v>0</v>
      </c>
      <c r="G234" s="1">
        <f ca="1">IFERROR('1.2 Alternativ B'!H50+'2.4 Overføring person B'!G61,0)</f>
        <v>0</v>
      </c>
      <c r="H234" s="1">
        <f ca="1">IFERROR('1.2 Alternativ B'!I50+'2.4 Overføring person B'!H61,0)</f>
        <v>0</v>
      </c>
      <c r="I234" s="1">
        <f ca="1">IFERROR('1.2 Alternativ B'!J50+'2.4 Overføring person B'!I61,0)</f>
        <v>0</v>
      </c>
      <c r="J234" s="1">
        <f ca="1">IFERROR('1.2 Alternativ B'!K50+'2.4 Overføring person B'!J61,0)</f>
        <v>0</v>
      </c>
      <c r="K234" s="1">
        <f ca="1">IFERROR('1.2 Alternativ B'!L50+'2.4 Overføring person B'!K61,0)</f>
        <v>0</v>
      </c>
      <c r="L234" s="1">
        <f ca="1">IFERROR('1.2 Alternativ B'!M50+'2.4 Overføring person B'!L61,0)</f>
        <v>0</v>
      </c>
      <c r="M234" s="1">
        <f ca="1">IFERROR('1.2 Alternativ B'!N50+'2.4 Overføring person B'!M61,0)</f>
        <v>0</v>
      </c>
      <c r="N234" s="1">
        <f ca="1">IFERROR('1.2 Alternativ B'!O50+'2.4 Overføring person B'!N61,0)</f>
        <v>0</v>
      </c>
      <c r="O234" s="1">
        <f ca="1">IFERROR('1.2 Alternativ B'!P50+'2.4 Overføring person B'!O61,0)</f>
        <v>0</v>
      </c>
      <c r="P234" s="1">
        <f ca="1">IFERROR('1.2 Alternativ B'!Q50+'2.4 Overføring person B'!P61,0)</f>
        <v>0</v>
      </c>
      <c r="Q234" s="1">
        <f ca="1">IFERROR('1.2 Alternativ B'!R50+'2.4 Overføring person B'!Q61,0)</f>
        <v>0</v>
      </c>
      <c r="R234" s="1">
        <f ca="1">IFERROR('1.2 Alternativ B'!S50+'2.4 Overføring person B'!R61,0)</f>
        <v>0</v>
      </c>
      <c r="S234" s="1">
        <f ca="1">IFERROR('1.2 Alternativ B'!T50+'2.4 Overføring person B'!S61,0)</f>
        <v>0</v>
      </c>
      <c r="T234" s="1">
        <f ca="1">IFERROR('1.2 Alternativ B'!U50+'2.4 Overføring person B'!T61,0)</f>
        <v>0</v>
      </c>
      <c r="U234" s="1">
        <f ca="1">IFERROR('1.2 Alternativ B'!V50+'2.4 Overføring person B'!U61,0)</f>
        <v>0</v>
      </c>
      <c r="V234" s="1">
        <f ca="1">IFERROR('1.2 Alternativ B'!W50+'2.4 Overføring person B'!V61,0)</f>
        <v>0</v>
      </c>
      <c r="W234" s="1">
        <f ca="1">IFERROR('1.2 Alternativ B'!X50+'2.4 Overføring person B'!W61,0)</f>
        <v>0</v>
      </c>
      <c r="X234" s="1">
        <f ca="1">IFERROR('1.2 Alternativ B'!Y50+'2.4 Overføring person B'!X61,0)</f>
        <v>0</v>
      </c>
      <c r="Y234" s="1">
        <f ca="1">IFERROR('1.2 Alternativ B'!Z50+'2.4 Overføring person B'!Y61,0)</f>
        <v>0</v>
      </c>
      <c r="Z234" s="1">
        <f ca="1">IFERROR('1.2 Alternativ B'!AA50+'2.4 Overføring person B'!Z61,0)</f>
        <v>0</v>
      </c>
      <c r="AA234" s="1">
        <f ca="1">IFERROR('1.2 Alternativ B'!AB50+'2.4 Overføring person B'!AA61,0)</f>
        <v>0</v>
      </c>
      <c r="AB234" s="1">
        <f ca="1">IFERROR('1.2 Alternativ B'!AC50+'2.4 Overføring person B'!AB61,0)</f>
        <v>0</v>
      </c>
      <c r="AC234" s="1">
        <f ca="1">IFERROR('1.2 Alternativ B'!AD50+'2.4 Overføring person B'!AC61,0)</f>
        <v>0</v>
      </c>
      <c r="AD234" s="1">
        <f ca="1">IFERROR('1.2 Alternativ B'!AE50+'2.4 Overføring person B'!AD61,0)</f>
        <v>0</v>
      </c>
      <c r="AE234" s="1">
        <f ca="1">IFERROR('1.2 Alternativ B'!AF50+'2.4 Overføring person B'!AE61,0)</f>
        <v>0</v>
      </c>
      <c r="AF234" s="1">
        <f ca="1">IFERROR('1.2 Alternativ B'!AG50+'2.4 Overføring person B'!AF61,0)</f>
        <v>0</v>
      </c>
    </row>
    <row r="235" spans="2:32" x14ac:dyDescent="0.2">
      <c r="B235" s="1" t="str">
        <f ca="1">IF(OFFSET('1.2 Alternativ B'!$E$19,0,ROW()-ROW($B$216))&gt;0,OFFSET('1.2 Alternativ B'!$E$19,0,ROW()-ROW($B$216)),"")</f>
        <v/>
      </c>
      <c r="C235" s="1">
        <f ca="1">IFERROR('1.2 Alternativ B'!D51+'2.4 Overføring person B'!C62,0)</f>
        <v>0</v>
      </c>
      <c r="D235" s="1">
        <f ca="1">IFERROR('1.2 Alternativ B'!E51+'2.4 Overføring person B'!D62,0)</f>
        <v>0</v>
      </c>
      <c r="E235" s="1">
        <f ca="1">IFERROR('1.2 Alternativ B'!F51+'2.4 Overføring person B'!E62,0)</f>
        <v>0</v>
      </c>
      <c r="F235" s="1">
        <f ca="1">IFERROR('1.2 Alternativ B'!G51+'2.4 Overføring person B'!F62,0)</f>
        <v>0</v>
      </c>
      <c r="G235" s="1">
        <f ca="1">IFERROR('1.2 Alternativ B'!H51+'2.4 Overføring person B'!G62,0)</f>
        <v>0</v>
      </c>
      <c r="H235" s="1">
        <f ca="1">IFERROR('1.2 Alternativ B'!I51+'2.4 Overføring person B'!H62,0)</f>
        <v>0</v>
      </c>
      <c r="I235" s="1">
        <f ca="1">IFERROR('1.2 Alternativ B'!J51+'2.4 Overføring person B'!I62,0)</f>
        <v>0</v>
      </c>
      <c r="J235" s="1">
        <f ca="1">IFERROR('1.2 Alternativ B'!K51+'2.4 Overføring person B'!J62,0)</f>
        <v>0</v>
      </c>
      <c r="K235" s="1">
        <f ca="1">IFERROR('1.2 Alternativ B'!L51+'2.4 Overføring person B'!K62,0)</f>
        <v>0</v>
      </c>
      <c r="L235" s="1">
        <f ca="1">IFERROR('1.2 Alternativ B'!M51+'2.4 Overføring person B'!L62,0)</f>
        <v>0</v>
      </c>
      <c r="M235" s="1">
        <f ca="1">IFERROR('1.2 Alternativ B'!N51+'2.4 Overføring person B'!M62,0)</f>
        <v>0</v>
      </c>
      <c r="N235" s="1">
        <f ca="1">IFERROR('1.2 Alternativ B'!O51+'2.4 Overføring person B'!N62,0)</f>
        <v>0</v>
      </c>
      <c r="O235" s="1">
        <f ca="1">IFERROR('1.2 Alternativ B'!P51+'2.4 Overføring person B'!O62,0)</f>
        <v>0</v>
      </c>
      <c r="P235" s="1">
        <f ca="1">IFERROR('1.2 Alternativ B'!Q51+'2.4 Overføring person B'!P62,0)</f>
        <v>0</v>
      </c>
      <c r="Q235" s="1">
        <f ca="1">IFERROR('1.2 Alternativ B'!R51+'2.4 Overføring person B'!Q62,0)</f>
        <v>0</v>
      </c>
      <c r="R235" s="1">
        <f ca="1">IFERROR('1.2 Alternativ B'!S51+'2.4 Overføring person B'!R62,0)</f>
        <v>0</v>
      </c>
      <c r="S235" s="1">
        <f ca="1">IFERROR('1.2 Alternativ B'!T51+'2.4 Overføring person B'!S62,0)</f>
        <v>0</v>
      </c>
      <c r="T235" s="1">
        <f ca="1">IFERROR('1.2 Alternativ B'!U51+'2.4 Overføring person B'!T62,0)</f>
        <v>0</v>
      </c>
      <c r="U235" s="1">
        <f ca="1">IFERROR('1.2 Alternativ B'!V51+'2.4 Overføring person B'!U62,0)</f>
        <v>0</v>
      </c>
      <c r="V235" s="1">
        <f ca="1">IFERROR('1.2 Alternativ B'!W51+'2.4 Overføring person B'!V62,0)</f>
        <v>0</v>
      </c>
      <c r="W235" s="1">
        <f ca="1">IFERROR('1.2 Alternativ B'!X51+'2.4 Overføring person B'!W62,0)</f>
        <v>0</v>
      </c>
      <c r="X235" s="1">
        <f ca="1">IFERROR('1.2 Alternativ B'!Y51+'2.4 Overføring person B'!X62,0)</f>
        <v>0</v>
      </c>
      <c r="Y235" s="1">
        <f ca="1">IFERROR('1.2 Alternativ B'!Z51+'2.4 Overføring person B'!Y62,0)</f>
        <v>0</v>
      </c>
      <c r="Z235" s="1">
        <f ca="1">IFERROR('1.2 Alternativ B'!AA51+'2.4 Overføring person B'!Z62,0)</f>
        <v>0</v>
      </c>
      <c r="AA235" s="1">
        <f ca="1">IFERROR('1.2 Alternativ B'!AB51+'2.4 Overføring person B'!AA62,0)</f>
        <v>0</v>
      </c>
      <c r="AB235" s="1">
        <f ca="1">IFERROR('1.2 Alternativ B'!AC51+'2.4 Overføring person B'!AB62,0)</f>
        <v>0</v>
      </c>
      <c r="AC235" s="1">
        <f ca="1">IFERROR('1.2 Alternativ B'!AD51+'2.4 Overføring person B'!AC62,0)</f>
        <v>0</v>
      </c>
      <c r="AD235" s="1">
        <f ca="1">IFERROR('1.2 Alternativ B'!AE51+'2.4 Overføring person B'!AD62,0)</f>
        <v>0</v>
      </c>
      <c r="AE235" s="1">
        <f ca="1">IFERROR('1.2 Alternativ B'!AF51+'2.4 Overføring person B'!AE62,0)</f>
        <v>0</v>
      </c>
      <c r="AF235" s="1">
        <f ca="1">IFERROR('1.2 Alternativ B'!AG51+'2.4 Overføring person B'!AF62,0)</f>
        <v>0</v>
      </c>
    </row>
    <row r="236" spans="2:32" x14ac:dyDescent="0.2">
      <c r="B236" s="1" t="str">
        <f ca="1">IF(OFFSET('1.2 Alternativ B'!$E$19,0,ROW()-ROW($B$216))&gt;0,OFFSET('1.2 Alternativ B'!$E$19,0,ROW()-ROW($B$216)),"")</f>
        <v/>
      </c>
      <c r="C236" s="1">
        <f ca="1">IFERROR('1.2 Alternativ B'!D52+'2.4 Overføring person B'!C63,0)</f>
        <v>0</v>
      </c>
      <c r="D236" s="1">
        <f ca="1">IFERROR('1.2 Alternativ B'!E52+'2.4 Overføring person B'!D63,0)</f>
        <v>0</v>
      </c>
      <c r="E236" s="1">
        <f ca="1">IFERROR('1.2 Alternativ B'!F52+'2.4 Overføring person B'!E63,0)</f>
        <v>0</v>
      </c>
      <c r="F236" s="1">
        <f ca="1">IFERROR('1.2 Alternativ B'!G52+'2.4 Overføring person B'!F63,0)</f>
        <v>0</v>
      </c>
      <c r="G236" s="1">
        <f ca="1">IFERROR('1.2 Alternativ B'!H52+'2.4 Overføring person B'!G63,0)</f>
        <v>0</v>
      </c>
      <c r="H236" s="1">
        <f ca="1">IFERROR('1.2 Alternativ B'!I52+'2.4 Overføring person B'!H63,0)</f>
        <v>0</v>
      </c>
      <c r="I236" s="1">
        <f ca="1">IFERROR('1.2 Alternativ B'!J52+'2.4 Overføring person B'!I63,0)</f>
        <v>0</v>
      </c>
      <c r="J236" s="1">
        <f ca="1">IFERROR('1.2 Alternativ B'!K52+'2.4 Overføring person B'!J63,0)</f>
        <v>0</v>
      </c>
      <c r="K236" s="1">
        <f ca="1">IFERROR('1.2 Alternativ B'!L52+'2.4 Overføring person B'!K63,0)</f>
        <v>0</v>
      </c>
      <c r="L236" s="1">
        <f ca="1">IFERROR('1.2 Alternativ B'!M52+'2.4 Overføring person B'!L63,0)</f>
        <v>0</v>
      </c>
      <c r="M236" s="1">
        <f ca="1">IFERROR('1.2 Alternativ B'!N52+'2.4 Overføring person B'!M63,0)</f>
        <v>0</v>
      </c>
      <c r="N236" s="1">
        <f ca="1">IFERROR('1.2 Alternativ B'!O52+'2.4 Overføring person B'!N63,0)</f>
        <v>0</v>
      </c>
      <c r="O236" s="1">
        <f ca="1">IFERROR('1.2 Alternativ B'!P52+'2.4 Overføring person B'!O63,0)</f>
        <v>0</v>
      </c>
      <c r="P236" s="1">
        <f ca="1">IFERROR('1.2 Alternativ B'!Q52+'2.4 Overføring person B'!P63,0)</f>
        <v>0</v>
      </c>
      <c r="Q236" s="1">
        <f ca="1">IFERROR('1.2 Alternativ B'!R52+'2.4 Overføring person B'!Q63,0)</f>
        <v>0</v>
      </c>
      <c r="R236" s="1">
        <f ca="1">IFERROR('1.2 Alternativ B'!S52+'2.4 Overføring person B'!R63,0)</f>
        <v>0</v>
      </c>
      <c r="S236" s="1">
        <f ca="1">IFERROR('1.2 Alternativ B'!T52+'2.4 Overføring person B'!S63,0)</f>
        <v>0</v>
      </c>
      <c r="T236" s="1">
        <f ca="1">IFERROR('1.2 Alternativ B'!U52+'2.4 Overføring person B'!T63,0)</f>
        <v>0</v>
      </c>
      <c r="U236" s="1">
        <f ca="1">IFERROR('1.2 Alternativ B'!V52+'2.4 Overføring person B'!U63,0)</f>
        <v>0</v>
      </c>
      <c r="V236" s="1">
        <f ca="1">IFERROR('1.2 Alternativ B'!W52+'2.4 Overføring person B'!V63,0)</f>
        <v>0</v>
      </c>
      <c r="W236" s="1">
        <f ca="1">IFERROR('1.2 Alternativ B'!X52+'2.4 Overføring person B'!W63,0)</f>
        <v>0</v>
      </c>
      <c r="X236" s="1">
        <f ca="1">IFERROR('1.2 Alternativ B'!Y52+'2.4 Overføring person B'!X63,0)</f>
        <v>0</v>
      </c>
      <c r="Y236" s="1">
        <f ca="1">IFERROR('1.2 Alternativ B'!Z52+'2.4 Overføring person B'!Y63,0)</f>
        <v>0</v>
      </c>
      <c r="Z236" s="1">
        <f ca="1">IFERROR('1.2 Alternativ B'!AA52+'2.4 Overføring person B'!Z63,0)</f>
        <v>0</v>
      </c>
      <c r="AA236" s="1">
        <f ca="1">IFERROR('1.2 Alternativ B'!AB52+'2.4 Overføring person B'!AA63,0)</f>
        <v>0</v>
      </c>
      <c r="AB236" s="1">
        <f ca="1">IFERROR('1.2 Alternativ B'!AC52+'2.4 Overføring person B'!AB63,0)</f>
        <v>0</v>
      </c>
      <c r="AC236" s="1">
        <f ca="1">IFERROR('1.2 Alternativ B'!AD52+'2.4 Overføring person B'!AC63,0)</f>
        <v>0</v>
      </c>
      <c r="AD236" s="1">
        <f ca="1">IFERROR('1.2 Alternativ B'!AE52+'2.4 Overføring person B'!AD63,0)</f>
        <v>0</v>
      </c>
      <c r="AE236" s="1">
        <f ca="1">IFERROR('1.2 Alternativ B'!AF52+'2.4 Overføring person B'!AE63,0)</f>
        <v>0</v>
      </c>
      <c r="AF236" s="1">
        <f ca="1">IFERROR('1.2 Alternativ B'!AG52+'2.4 Overføring person B'!AF63,0)</f>
        <v>0</v>
      </c>
    </row>
    <row r="237" spans="2:32" x14ac:dyDescent="0.2">
      <c r="B237" s="1" t="str">
        <f ca="1">IF(OFFSET('1.2 Alternativ B'!$E$19,0,ROW()-ROW($B$216))&gt;0,OFFSET('1.2 Alternativ B'!$E$19,0,ROW()-ROW($B$216)),"")</f>
        <v/>
      </c>
      <c r="C237" s="1">
        <f ca="1">IFERROR('1.2 Alternativ B'!D53+'2.4 Overføring person B'!C64,0)</f>
        <v>0</v>
      </c>
      <c r="D237" s="1">
        <f ca="1">IFERROR('1.2 Alternativ B'!E53+'2.4 Overføring person B'!D64,0)</f>
        <v>0</v>
      </c>
      <c r="E237" s="1">
        <f ca="1">IFERROR('1.2 Alternativ B'!F53+'2.4 Overføring person B'!E64,0)</f>
        <v>0</v>
      </c>
      <c r="F237" s="1">
        <f ca="1">IFERROR('1.2 Alternativ B'!G53+'2.4 Overføring person B'!F64,0)</f>
        <v>0</v>
      </c>
      <c r="G237" s="1">
        <f ca="1">IFERROR('1.2 Alternativ B'!H53+'2.4 Overføring person B'!G64,0)</f>
        <v>0</v>
      </c>
      <c r="H237" s="1">
        <f ca="1">IFERROR('1.2 Alternativ B'!I53+'2.4 Overføring person B'!H64,0)</f>
        <v>0</v>
      </c>
      <c r="I237" s="1">
        <f ca="1">IFERROR('1.2 Alternativ B'!J53+'2.4 Overføring person B'!I64,0)</f>
        <v>0</v>
      </c>
      <c r="J237" s="1">
        <f ca="1">IFERROR('1.2 Alternativ B'!K53+'2.4 Overføring person B'!J64,0)</f>
        <v>0</v>
      </c>
      <c r="K237" s="1">
        <f ca="1">IFERROR('1.2 Alternativ B'!L53+'2.4 Overføring person B'!K64,0)</f>
        <v>0</v>
      </c>
      <c r="L237" s="1">
        <f ca="1">IFERROR('1.2 Alternativ B'!M53+'2.4 Overføring person B'!L64,0)</f>
        <v>0</v>
      </c>
      <c r="M237" s="1">
        <f ca="1">IFERROR('1.2 Alternativ B'!N53+'2.4 Overføring person B'!M64,0)</f>
        <v>0</v>
      </c>
      <c r="N237" s="1">
        <f ca="1">IFERROR('1.2 Alternativ B'!O53+'2.4 Overføring person B'!N64,0)</f>
        <v>0</v>
      </c>
      <c r="O237" s="1">
        <f ca="1">IFERROR('1.2 Alternativ B'!P53+'2.4 Overføring person B'!O64,0)</f>
        <v>0</v>
      </c>
      <c r="P237" s="1">
        <f ca="1">IFERROR('1.2 Alternativ B'!Q53+'2.4 Overføring person B'!P64,0)</f>
        <v>0</v>
      </c>
      <c r="Q237" s="1">
        <f ca="1">IFERROR('1.2 Alternativ B'!R53+'2.4 Overføring person B'!Q64,0)</f>
        <v>0</v>
      </c>
      <c r="R237" s="1">
        <f ca="1">IFERROR('1.2 Alternativ B'!S53+'2.4 Overføring person B'!R64,0)</f>
        <v>0</v>
      </c>
      <c r="S237" s="1">
        <f ca="1">IFERROR('1.2 Alternativ B'!T53+'2.4 Overføring person B'!S64,0)</f>
        <v>0</v>
      </c>
      <c r="T237" s="1">
        <f ca="1">IFERROR('1.2 Alternativ B'!U53+'2.4 Overføring person B'!T64,0)</f>
        <v>0</v>
      </c>
      <c r="U237" s="1">
        <f ca="1">IFERROR('1.2 Alternativ B'!V53+'2.4 Overføring person B'!U64,0)</f>
        <v>0</v>
      </c>
      <c r="V237" s="1">
        <f ca="1">IFERROR('1.2 Alternativ B'!W53+'2.4 Overføring person B'!V64,0)</f>
        <v>0</v>
      </c>
      <c r="W237" s="1">
        <f ca="1">IFERROR('1.2 Alternativ B'!X53+'2.4 Overføring person B'!W64,0)</f>
        <v>0</v>
      </c>
      <c r="X237" s="1">
        <f ca="1">IFERROR('1.2 Alternativ B'!Y53+'2.4 Overføring person B'!X64,0)</f>
        <v>0</v>
      </c>
      <c r="Y237" s="1">
        <f ca="1">IFERROR('1.2 Alternativ B'!Z53+'2.4 Overføring person B'!Y64,0)</f>
        <v>0</v>
      </c>
      <c r="Z237" s="1">
        <f ca="1">IFERROR('1.2 Alternativ B'!AA53+'2.4 Overføring person B'!Z64,0)</f>
        <v>0</v>
      </c>
      <c r="AA237" s="1">
        <f ca="1">IFERROR('1.2 Alternativ B'!AB53+'2.4 Overføring person B'!AA64,0)</f>
        <v>0</v>
      </c>
      <c r="AB237" s="1">
        <f ca="1">IFERROR('1.2 Alternativ B'!AC53+'2.4 Overføring person B'!AB64,0)</f>
        <v>0</v>
      </c>
      <c r="AC237" s="1">
        <f ca="1">IFERROR('1.2 Alternativ B'!AD53+'2.4 Overføring person B'!AC64,0)</f>
        <v>0</v>
      </c>
      <c r="AD237" s="1">
        <f ca="1">IFERROR('1.2 Alternativ B'!AE53+'2.4 Overføring person B'!AD64,0)</f>
        <v>0</v>
      </c>
      <c r="AE237" s="1">
        <f ca="1">IFERROR('1.2 Alternativ B'!AF53+'2.4 Overføring person B'!AE64,0)</f>
        <v>0</v>
      </c>
      <c r="AF237" s="1">
        <f ca="1">IFERROR('1.2 Alternativ B'!AG53+'2.4 Overføring person B'!AF64,0)</f>
        <v>0</v>
      </c>
    </row>
    <row r="238" spans="2:32" x14ac:dyDescent="0.2">
      <c r="B238" s="1" t="str">
        <f ca="1">IF(OFFSET('1.2 Alternativ B'!$E$19,0,ROW()-ROW($B$216))&gt;0,OFFSET('1.2 Alternativ B'!$E$19,0,ROW()-ROW($B$216)),"")</f>
        <v/>
      </c>
      <c r="C238" s="1">
        <f ca="1">IFERROR('1.2 Alternativ B'!D54+'2.4 Overføring person B'!C65,0)</f>
        <v>0</v>
      </c>
      <c r="D238" s="1">
        <f ca="1">IFERROR('1.2 Alternativ B'!E54+'2.4 Overføring person B'!D65,0)</f>
        <v>0</v>
      </c>
      <c r="E238" s="1">
        <f ca="1">IFERROR('1.2 Alternativ B'!F54+'2.4 Overføring person B'!E65,0)</f>
        <v>0</v>
      </c>
      <c r="F238" s="1">
        <f ca="1">IFERROR('1.2 Alternativ B'!G54+'2.4 Overføring person B'!F65,0)</f>
        <v>0</v>
      </c>
      <c r="G238" s="1">
        <f ca="1">IFERROR('1.2 Alternativ B'!H54+'2.4 Overføring person B'!G65,0)</f>
        <v>0</v>
      </c>
      <c r="H238" s="1">
        <f ca="1">IFERROR('1.2 Alternativ B'!I54+'2.4 Overføring person B'!H65,0)</f>
        <v>0</v>
      </c>
      <c r="I238" s="1">
        <f ca="1">IFERROR('1.2 Alternativ B'!J54+'2.4 Overføring person B'!I65,0)</f>
        <v>0</v>
      </c>
      <c r="J238" s="1">
        <f ca="1">IFERROR('1.2 Alternativ B'!K54+'2.4 Overføring person B'!J65,0)</f>
        <v>0</v>
      </c>
      <c r="K238" s="1">
        <f ca="1">IFERROR('1.2 Alternativ B'!L54+'2.4 Overføring person B'!K65,0)</f>
        <v>0</v>
      </c>
      <c r="L238" s="1">
        <f ca="1">IFERROR('1.2 Alternativ B'!M54+'2.4 Overføring person B'!L65,0)</f>
        <v>0</v>
      </c>
      <c r="M238" s="1">
        <f ca="1">IFERROR('1.2 Alternativ B'!N54+'2.4 Overføring person B'!M65,0)</f>
        <v>0</v>
      </c>
      <c r="N238" s="1">
        <f ca="1">IFERROR('1.2 Alternativ B'!O54+'2.4 Overføring person B'!N65,0)</f>
        <v>0</v>
      </c>
      <c r="O238" s="1">
        <f ca="1">IFERROR('1.2 Alternativ B'!P54+'2.4 Overføring person B'!O65,0)</f>
        <v>0</v>
      </c>
      <c r="P238" s="1">
        <f ca="1">IFERROR('1.2 Alternativ B'!Q54+'2.4 Overføring person B'!P65,0)</f>
        <v>0</v>
      </c>
      <c r="Q238" s="1">
        <f ca="1">IFERROR('1.2 Alternativ B'!R54+'2.4 Overføring person B'!Q65,0)</f>
        <v>0</v>
      </c>
      <c r="R238" s="1">
        <f ca="1">IFERROR('1.2 Alternativ B'!S54+'2.4 Overføring person B'!R65,0)</f>
        <v>0</v>
      </c>
      <c r="S238" s="1">
        <f ca="1">IFERROR('1.2 Alternativ B'!T54+'2.4 Overføring person B'!S65,0)</f>
        <v>0</v>
      </c>
      <c r="T238" s="1">
        <f ca="1">IFERROR('1.2 Alternativ B'!U54+'2.4 Overføring person B'!T65,0)</f>
        <v>0</v>
      </c>
      <c r="U238" s="1">
        <f ca="1">IFERROR('1.2 Alternativ B'!V54+'2.4 Overføring person B'!U65,0)</f>
        <v>0</v>
      </c>
      <c r="V238" s="1">
        <f ca="1">IFERROR('1.2 Alternativ B'!W54+'2.4 Overføring person B'!V65,0)</f>
        <v>0</v>
      </c>
      <c r="W238" s="1">
        <f ca="1">IFERROR('1.2 Alternativ B'!X54+'2.4 Overføring person B'!W65,0)</f>
        <v>0</v>
      </c>
      <c r="X238" s="1">
        <f ca="1">IFERROR('1.2 Alternativ B'!Y54+'2.4 Overføring person B'!X65,0)</f>
        <v>0</v>
      </c>
      <c r="Y238" s="1">
        <f ca="1">IFERROR('1.2 Alternativ B'!Z54+'2.4 Overføring person B'!Y65,0)</f>
        <v>0</v>
      </c>
      <c r="Z238" s="1">
        <f ca="1">IFERROR('1.2 Alternativ B'!AA54+'2.4 Overføring person B'!Z65,0)</f>
        <v>0</v>
      </c>
      <c r="AA238" s="1">
        <f ca="1">IFERROR('1.2 Alternativ B'!AB54+'2.4 Overføring person B'!AA65,0)</f>
        <v>0</v>
      </c>
      <c r="AB238" s="1">
        <f ca="1">IFERROR('1.2 Alternativ B'!AC54+'2.4 Overføring person B'!AB65,0)</f>
        <v>0</v>
      </c>
      <c r="AC238" s="1">
        <f ca="1">IFERROR('1.2 Alternativ B'!AD54+'2.4 Overføring person B'!AC65,0)</f>
        <v>0</v>
      </c>
      <c r="AD238" s="1">
        <f ca="1">IFERROR('1.2 Alternativ B'!AE54+'2.4 Overføring person B'!AD65,0)</f>
        <v>0</v>
      </c>
      <c r="AE238" s="1">
        <f ca="1">IFERROR('1.2 Alternativ B'!AF54+'2.4 Overføring person B'!AE65,0)</f>
        <v>0</v>
      </c>
      <c r="AF238" s="1">
        <f ca="1">IFERROR('1.2 Alternativ B'!AG54+'2.4 Overføring person B'!AF65,0)</f>
        <v>0</v>
      </c>
    </row>
    <row r="239" spans="2:32" x14ac:dyDescent="0.2">
      <c r="B239" s="1" t="str">
        <f ca="1">IF(OFFSET('1.2 Alternativ B'!$E$19,0,ROW()-ROW($B$216))&gt;0,OFFSET('1.2 Alternativ B'!$E$19,0,ROW()-ROW($B$216)),"")</f>
        <v/>
      </c>
      <c r="C239" s="1">
        <f ca="1">IFERROR('1.2 Alternativ B'!D55+'2.4 Overføring person B'!C66,0)</f>
        <v>0</v>
      </c>
      <c r="D239" s="1">
        <f ca="1">IFERROR('1.2 Alternativ B'!E55+'2.4 Overføring person B'!D66,0)</f>
        <v>0</v>
      </c>
      <c r="E239" s="1">
        <f ca="1">IFERROR('1.2 Alternativ B'!F55+'2.4 Overføring person B'!E66,0)</f>
        <v>0</v>
      </c>
      <c r="F239" s="1">
        <f ca="1">IFERROR('1.2 Alternativ B'!G55+'2.4 Overføring person B'!F66,0)</f>
        <v>0</v>
      </c>
      <c r="G239" s="1">
        <f ca="1">IFERROR('1.2 Alternativ B'!H55+'2.4 Overføring person B'!G66,0)</f>
        <v>0</v>
      </c>
      <c r="H239" s="1">
        <f ca="1">IFERROR('1.2 Alternativ B'!I55+'2.4 Overføring person B'!H66,0)</f>
        <v>0</v>
      </c>
      <c r="I239" s="1">
        <f ca="1">IFERROR('1.2 Alternativ B'!J55+'2.4 Overføring person B'!I66,0)</f>
        <v>0</v>
      </c>
      <c r="J239" s="1">
        <f ca="1">IFERROR('1.2 Alternativ B'!K55+'2.4 Overføring person B'!J66,0)</f>
        <v>0</v>
      </c>
      <c r="K239" s="1">
        <f ca="1">IFERROR('1.2 Alternativ B'!L55+'2.4 Overføring person B'!K66,0)</f>
        <v>0</v>
      </c>
      <c r="L239" s="1">
        <f ca="1">IFERROR('1.2 Alternativ B'!M55+'2.4 Overføring person B'!L66,0)</f>
        <v>0</v>
      </c>
      <c r="M239" s="1">
        <f ca="1">IFERROR('1.2 Alternativ B'!N55+'2.4 Overføring person B'!M66,0)</f>
        <v>0</v>
      </c>
      <c r="N239" s="1">
        <f ca="1">IFERROR('1.2 Alternativ B'!O55+'2.4 Overføring person B'!N66,0)</f>
        <v>0</v>
      </c>
      <c r="O239" s="1">
        <f ca="1">IFERROR('1.2 Alternativ B'!P55+'2.4 Overføring person B'!O66,0)</f>
        <v>0</v>
      </c>
      <c r="P239" s="1">
        <f ca="1">IFERROR('1.2 Alternativ B'!Q55+'2.4 Overføring person B'!P66,0)</f>
        <v>0</v>
      </c>
      <c r="Q239" s="1">
        <f ca="1">IFERROR('1.2 Alternativ B'!R55+'2.4 Overføring person B'!Q66,0)</f>
        <v>0</v>
      </c>
      <c r="R239" s="1">
        <f ca="1">IFERROR('1.2 Alternativ B'!S55+'2.4 Overføring person B'!R66,0)</f>
        <v>0</v>
      </c>
      <c r="S239" s="1">
        <f ca="1">IFERROR('1.2 Alternativ B'!T55+'2.4 Overføring person B'!S66,0)</f>
        <v>0</v>
      </c>
      <c r="T239" s="1">
        <f ca="1">IFERROR('1.2 Alternativ B'!U55+'2.4 Overføring person B'!T66,0)</f>
        <v>0</v>
      </c>
      <c r="U239" s="1">
        <f ca="1">IFERROR('1.2 Alternativ B'!V55+'2.4 Overføring person B'!U66,0)</f>
        <v>0</v>
      </c>
      <c r="V239" s="1">
        <f ca="1">IFERROR('1.2 Alternativ B'!W55+'2.4 Overføring person B'!V66,0)</f>
        <v>0</v>
      </c>
      <c r="W239" s="1">
        <f ca="1">IFERROR('1.2 Alternativ B'!X55+'2.4 Overføring person B'!W66,0)</f>
        <v>0</v>
      </c>
      <c r="X239" s="1">
        <f ca="1">IFERROR('1.2 Alternativ B'!Y55+'2.4 Overføring person B'!X66,0)</f>
        <v>0</v>
      </c>
      <c r="Y239" s="1">
        <f ca="1">IFERROR('1.2 Alternativ B'!Z55+'2.4 Overføring person B'!Y66,0)</f>
        <v>0</v>
      </c>
      <c r="Z239" s="1">
        <f ca="1">IFERROR('1.2 Alternativ B'!AA55+'2.4 Overføring person B'!Z66,0)</f>
        <v>0</v>
      </c>
      <c r="AA239" s="1">
        <f ca="1">IFERROR('1.2 Alternativ B'!AB55+'2.4 Overføring person B'!AA66,0)</f>
        <v>0</v>
      </c>
      <c r="AB239" s="1">
        <f ca="1">IFERROR('1.2 Alternativ B'!AC55+'2.4 Overføring person B'!AB66,0)</f>
        <v>0</v>
      </c>
      <c r="AC239" s="1">
        <f ca="1">IFERROR('1.2 Alternativ B'!AD55+'2.4 Overføring person B'!AC66,0)</f>
        <v>0</v>
      </c>
      <c r="AD239" s="1">
        <f ca="1">IFERROR('1.2 Alternativ B'!AE55+'2.4 Overføring person B'!AD66,0)</f>
        <v>0</v>
      </c>
      <c r="AE239" s="1">
        <f ca="1">IFERROR('1.2 Alternativ B'!AF55+'2.4 Overføring person B'!AE66,0)</f>
        <v>0</v>
      </c>
      <c r="AF239" s="1">
        <f ca="1">IFERROR('1.2 Alternativ B'!AG55+'2.4 Overføring person B'!AF66,0)</f>
        <v>0</v>
      </c>
    </row>
    <row r="240" spans="2:32" x14ac:dyDescent="0.2">
      <c r="B240" s="1" t="str">
        <f ca="1">IF(OFFSET('1.2 Alternativ B'!$E$19,0,ROW()-ROW($B$216))&gt;0,OFFSET('1.2 Alternativ B'!$E$19,0,ROW()-ROW($B$216)),"")</f>
        <v/>
      </c>
      <c r="C240" s="1">
        <f ca="1">IFERROR('1.2 Alternativ B'!D56+'2.4 Overføring person B'!C67,0)</f>
        <v>0</v>
      </c>
      <c r="D240" s="1">
        <f ca="1">IFERROR('1.2 Alternativ B'!E56+'2.4 Overføring person B'!D67,0)</f>
        <v>0</v>
      </c>
      <c r="E240" s="1">
        <f ca="1">IFERROR('1.2 Alternativ B'!F56+'2.4 Overføring person B'!E67,0)</f>
        <v>0</v>
      </c>
      <c r="F240" s="1">
        <f ca="1">IFERROR('1.2 Alternativ B'!G56+'2.4 Overføring person B'!F67,0)</f>
        <v>0</v>
      </c>
      <c r="G240" s="1">
        <f ca="1">IFERROR('1.2 Alternativ B'!H56+'2.4 Overføring person B'!G67,0)</f>
        <v>0</v>
      </c>
      <c r="H240" s="1">
        <f ca="1">IFERROR('1.2 Alternativ B'!I56+'2.4 Overføring person B'!H67,0)</f>
        <v>0</v>
      </c>
      <c r="I240" s="1">
        <f ca="1">IFERROR('1.2 Alternativ B'!J56+'2.4 Overføring person B'!I67,0)</f>
        <v>0</v>
      </c>
      <c r="J240" s="1">
        <f ca="1">IFERROR('1.2 Alternativ B'!K56+'2.4 Overføring person B'!J67,0)</f>
        <v>0</v>
      </c>
      <c r="K240" s="1">
        <f ca="1">IFERROR('1.2 Alternativ B'!L56+'2.4 Overføring person B'!K67,0)</f>
        <v>0</v>
      </c>
      <c r="L240" s="1">
        <f ca="1">IFERROR('1.2 Alternativ B'!M56+'2.4 Overføring person B'!L67,0)</f>
        <v>0</v>
      </c>
      <c r="M240" s="1">
        <f ca="1">IFERROR('1.2 Alternativ B'!N56+'2.4 Overføring person B'!M67,0)</f>
        <v>0</v>
      </c>
      <c r="N240" s="1">
        <f ca="1">IFERROR('1.2 Alternativ B'!O56+'2.4 Overføring person B'!N67,0)</f>
        <v>0</v>
      </c>
      <c r="O240" s="1">
        <f ca="1">IFERROR('1.2 Alternativ B'!P56+'2.4 Overføring person B'!O67,0)</f>
        <v>0</v>
      </c>
      <c r="P240" s="1">
        <f ca="1">IFERROR('1.2 Alternativ B'!Q56+'2.4 Overføring person B'!P67,0)</f>
        <v>0</v>
      </c>
      <c r="Q240" s="1">
        <f ca="1">IFERROR('1.2 Alternativ B'!R56+'2.4 Overføring person B'!Q67,0)</f>
        <v>0</v>
      </c>
      <c r="R240" s="1">
        <f ca="1">IFERROR('1.2 Alternativ B'!S56+'2.4 Overføring person B'!R67,0)</f>
        <v>0</v>
      </c>
      <c r="S240" s="1">
        <f ca="1">IFERROR('1.2 Alternativ B'!T56+'2.4 Overføring person B'!S67,0)</f>
        <v>0</v>
      </c>
      <c r="T240" s="1">
        <f ca="1">IFERROR('1.2 Alternativ B'!U56+'2.4 Overføring person B'!T67,0)</f>
        <v>0</v>
      </c>
      <c r="U240" s="1">
        <f ca="1">IFERROR('1.2 Alternativ B'!V56+'2.4 Overføring person B'!U67,0)</f>
        <v>0</v>
      </c>
      <c r="V240" s="1">
        <f ca="1">IFERROR('1.2 Alternativ B'!W56+'2.4 Overføring person B'!V67,0)</f>
        <v>0</v>
      </c>
      <c r="W240" s="1">
        <f ca="1">IFERROR('1.2 Alternativ B'!X56+'2.4 Overføring person B'!W67,0)</f>
        <v>0</v>
      </c>
      <c r="X240" s="1">
        <f ca="1">IFERROR('1.2 Alternativ B'!Y56+'2.4 Overføring person B'!X67,0)</f>
        <v>0</v>
      </c>
      <c r="Y240" s="1">
        <f ca="1">IFERROR('1.2 Alternativ B'!Z56+'2.4 Overføring person B'!Y67,0)</f>
        <v>0</v>
      </c>
      <c r="Z240" s="1">
        <f ca="1">IFERROR('1.2 Alternativ B'!AA56+'2.4 Overføring person B'!Z67,0)</f>
        <v>0</v>
      </c>
      <c r="AA240" s="1">
        <f ca="1">IFERROR('1.2 Alternativ B'!AB56+'2.4 Overføring person B'!AA67,0)</f>
        <v>0</v>
      </c>
      <c r="AB240" s="1">
        <f ca="1">IFERROR('1.2 Alternativ B'!AC56+'2.4 Overføring person B'!AB67,0)</f>
        <v>0</v>
      </c>
      <c r="AC240" s="1">
        <f ca="1">IFERROR('1.2 Alternativ B'!AD56+'2.4 Overføring person B'!AC67,0)</f>
        <v>0</v>
      </c>
      <c r="AD240" s="1">
        <f ca="1">IFERROR('1.2 Alternativ B'!AE56+'2.4 Overføring person B'!AD67,0)</f>
        <v>0</v>
      </c>
      <c r="AE240" s="1">
        <f ca="1">IFERROR('1.2 Alternativ B'!AF56+'2.4 Overføring person B'!AE67,0)</f>
        <v>0</v>
      </c>
      <c r="AF240" s="1">
        <f ca="1">IFERROR('1.2 Alternativ B'!AG56+'2.4 Overføring person B'!AF67,0)</f>
        <v>0</v>
      </c>
    </row>
    <row r="241" spans="2:32" x14ac:dyDescent="0.2">
      <c r="B241" s="1" t="str">
        <f ca="1">IF(OFFSET('1.2 Alternativ B'!$E$19,0,ROW()-ROW($B$216))&gt;0,OFFSET('1.2 Alternativ B'!$E$19,0,ROW()-ROW($B$216)),"")</f>
        <v/>
      </c>
      <c r="C241" s="1">
        <f ca="1">IFERROR('1.2 Alternativ B'!D57+'2.4 Overføring person B'!C68,0)</f>
        <v>0</v>
      </c>
      <c r="D241" s="1">
        <f ca="1">IFERROR('1.2 Alternativ B'!E57+'2.4 Overføring person B'!D68,0)</f>
        <v>0</v>
      </c>
      <c r="E241" s="1">
        <f ca="1">IFERROR('1.2 Alternativ B'!F57+'2.4 Overføring person B'!E68,0)</f>
        <v>0</v>
      </c>
      <c r="F241" s="1">
        <f ca="1">IFERROR('1.2 Alternativ B'!G57+'2.4 Overføring person B'!F68,0)</f>
        <v>0</v>
      </c>
      <c r="G241" s="1">
        <f ca="1">IFERROR('1.2 Alternativ B'!H57+'2.4 Overføring person B'!G68,0)</f>
        <v>0</v>
      </c>
      <c r="H241" s="1">
        <f ca="1">IFERROR('1.2 Alternativ B'!I57+'2.4 Overføring person B'!H68,0)</f>
        <v>0</v>
      </c>
      <c r="I241" s="1">
        <f ca="1">IFERROR('1.2 Alternativ B'!J57+'2.4 Overføring person B'!I68,0)</f>
        <v>0</v>
      </c>
      <c r="J241" s="1">
        <f ca="1">IFERROR('1.2 Alternativ B'!K57+'2.4 Overføring person B'!J68,0)</f>
        <v>0</v>
      </c>
      <c r="K241" s="1">
        <f ca="1">IFERROR('1.2 Alternativ B'!L57+'2.4 Overføring person B'!K68,0)</f>
        <v>0</v>
      </c>
      <c r="L241" s="1">
        <f ca="1">IFERROR('1.2 Alternativ B'!M57+'2.4 Overføring person B'!L68,0)</f>
        <v>0</v>
      </c>
      <c r="M241" s="1">
        <f ca="1">IFERROR('1.2 Alternativ B'!N57+'2.4 Overføring person B'!M68,0)</f>
        <v>0</v>
      </c>
      <c r="N241" s="1">
        <f ca="1">IFERROR('1.2 Alternativ B'!O57+'2.4 Overføring person B'!N68,0)</f>
        <v>0</v>
      </c>
      <c r="O241" s="1">
        <f ca="1">IFERROR('1.2 Alternativ B'!P57+'2.4 Overføring person B'!O68,0)</f>
        <v>0</v>
      </c>
      <c r="P241" s="1">
        <f ca="1">IFERROR('1.2 Alternativ B'!Q57+'2.4 Overføring person B'!P68,0)</f>
        <v>0</v>
      </c>
      <c r="Q241" s="1">
        <f ca="1">IFERROR('1.2 Alternativ B'!R57+'2.4 Overføring person B'!Q68,0)</f>
        <v>0</v>
      </c>
      <c r="R241" s="1">
        <f ca="1">IFERROR('1.2 Alternativ B'!S57+'2.4 Overføring person B'!R68,0)</f>
        <v>0</v>
      </c>
      <c r="S241" s="1">
        <f ca="1">IFERROR('1.2 Alternativ B'!T57+'2.4 Overføring person B'!S68,0)</f>
        <v>0</v>
      </c>
      <c r="T241" s="1">
        <f ca="1">IFERROR('1.2 Alternativ B'!U57+'2.4 Overføring person B'!T68,0)</f>
        <v>0</v>
      </c>
      <c r="U241" s="1">
        <f ca="1">IFERROR('1.2 Alternativ B'!V57+'2.4 Overføring person B'!U68,0)</f>
        <v>0</v>
      </c>
      <c r="V241" s="1">
        <f ca="1">IFERROR('1.2 Alternativ B'!W57+'2.4 Overføring person B'!V68,0)</f>
        <v>0</v>
      </c>
      <c r="W241" s="1">
        <f ca="1">IFERROR('1.2 Alternativ B'!X57+'2.4 Overføring person B'!W68,0)</f>
        <v>0</v>
      </c>
      <c r="X241" s="1">
        <f ca="1">IFERROR('1.2 Alternativ B'!Y57+'2.4 Overføring person B'!X68,0)</f>
        <v>0</v>
      </c>
      <c r="Y241" s="1">
        <f ca="1">IFERROR('1.2 Alternativ B'!Z57+'2.4 Overføring person B'!Y68,0)</f>
        <v>0</v>
      </c>
      <c r="Z241" s="1">
        <f ca="1">IFERROR('1.2 Alternativ B'!AA57+'2.4 Overføring person B'!Z68,0)</f>
        <v>0</v>
      </c>
      <c r="AA241" s="1">
        <f ca="1">IFERROR('1.2 Alternativ B'!AB57+'2.4 Overføring person B'!AA68,0)</f>
        <v>0</v>
      </c>
      <c r="AB241" s="1">
        <f ca="1">IFERROR('1.2 Alternativ B'!AC57+'2.4 Overføring person B'!AB68,0)</f>
        <v>0</v>
      </c>
      <c r="AC241" s="1">
        <f ca="1">IFERROR('1.2 Alternativ B'!AD57+'2.4 Overføring person B'!AC68,0)</f>
        <v>0</v>
      </c>
      <c r="AD241" s="1">
        <f ca="1">IFERROR('1.2 Alternativ B'!AE57+'2.4 Overføring person B'!AD68,0)</f>
        <v>0</v>
      </c>
      <c r="AE241" s="1">
        <f ca="1">IFERROR('1.2 Alternativ B'!AF57+'2.4 Overføring person B'!AE68,0)</f>
        <v>0</v>
      </c>
      <c r="AF241" s="1">
        <f ca="1">IFERROR('1.2 Alternativ B'!AG57+'2.4 Overføring person B'!AF68,0)</f>
        <v>0</v>
      </c>
    </row>
    <row r="242" spans="2:32" x14ac:dyDescent="0.2">
      <c r="B242" s="1" t="str">
        <f ca="1">IF(OFFSET('1.2 Alternativ B'!$E$19,0,ROW()-ROW($B$216))&gt;0,OFFSET('1.2 Alternativ B'!$E$19,0,ROW()-ROW($B$216)),"")</f>
        <v/>
      </c>
      <c r="C242" s="1">
        <f ca="1">IFERROR('1.2 Alternativ B'!D58+'2.4 Overføring person B'!C69,0)</f>
        <v>0</v>
      </c>
      <c r="D242" s="1">
        <f ca="1">IFERROR('1.2 Alternativ B'!E58+'2.4 Overføring person B'!D69,0)</f>
        <v>0</v>
      </c>
      <c r="E242" s="1">
        <f ca="1">IFERROR('1.2 Alternativ B'!F58+'2.4 Overføring person B'!E69,0)</f>
        <v>0</v>
      </c>
      <c r="F242" s="1">
        <f ca="1">IFERROR('1.2 Alternativ B'!G58+'2.4 Overføring person B'!F69,0)</f>
        <v>0</v>
      </c>
      <c r="G242" s="1">
        <f ca="1">IFERROR('1.2 Alternativ B'!H58+'2.4 Overføring person B'!G69,0)</f>
        <v>0</v>
      </c>
      <c r="H242" s="1">
        <f ca="1">IFERROR('1.2 Alternativ B'!I58+'2.4 Overføring person B'!H69,0)</f>
        <v>0</v>
      </c>
      <c r="I242" s="1">
        <f ca="1">IFERROR('1.2 Alternativ B'!J58+'2.4 Overføring person B'!I69,0)</f>
        <v>0</v>
      </c>
      <c r="J242" s="1">
        <f ca="1">IFERROR('1.2 Alternativ B'!K58+'2.4 Overføring person B'!J69,0)</f>
        <v>0</v>
      </c>
      <c r="K242" s="1">
        <f ca="1">IFERROR('1.2 Alternativ B'!L58+'2.4 Overføring person B'!K69,0)</f>
        <v>0</v>
      </c>
      <c r="L242" s="1">
        <f ca="1">IFERROR('1.2 Alternativ B'!M58+'2.4 Overføring person B'!L69,0)</f>
        <v>0</v>
      </c>
      <c r="M242" s="1">
        <f ca="1">IFERROR('1.2 Alternativ B'!N58+'2.4 Overføring person B'!M69,0)</f>
        <v>0</v>
      </c>
      <c r="N242" s="1">
        <f ca="1">IFERROR('1.2 Alternativ B'!O58+'2.4 Overføring person B'!N69,0)</f>
        <v>0</v>
      </c>
      <c r="O242" s="1">
        <f ca="1">IFERROR('1.2 Alternativ B'!P58+'2.4 Overføring person B'!O69,0)</f>
        <v>0</v>
      </c>
      <c r="P242" s="1">
        <f ca="1">IFERROR('1.2 Alternativ B'!Q58+'2.4 Overføring person B'!P69,0)</f>
        <v>0</v>
      </c>
      <c r="Q242" s="1">
        <f ca="1">IFERROR('1.2 Alternativ B'!R58+'2.4 Overføring person B'!Q69,0)</f>
        <v>0</v>
      </c>
      <c r="R242" s="1">
        <f ca="1">IFERROR('1.2 Alternativ B'!S58+'2.4 Overføring person B'!R69,0)</f>
        <v>0</v>
      </c>
      <c r="S242" s="1">
        <f ca="1">IFERROR('1.2 Alternativ B'!T58+'2.4 Overføring person B'!S69,0)</f>
        <v>0</v>
      </c>
      <c r="T242" s="1">
        <f ca="1">IFERROR('1.2 Alternativ B'!U58+'2.4 Overføring person B'!T69,0)</f>
        <v>0</v>
      </c>
      <c r="U242" s="1">
        <f ca="1">IFERROR('1.2 Alternativ B'!V58+'2.4 Overføring person B'!U69,0)</f>
        <v>0</v>
      </c>
      <c r="V242" s="1">
        <f ca="1">IFERROR('1.2 Alternativ B'!W58+'2.4 Overføring person B'!V69,0)</f>
        <v>0</v>
      </c>
      <c r="W242" s="1">
        <f ca="1">IFERROR('1.2 Alternativ B'!X58+'2.4 Overføring person B'!W69,0)</f>
        <v>0</v>
      </c>
      <c r="X242" s="1">
        <f ca="1">IFERROR('1.2 Alternativ B'!Y58+'2.4 Overføring person B'!X69,0)</f>
        <v>0</v>
      </c>
      <c r="Y242" s="1">
        <f ca="1">IFERROR('1.2 Alternativ B'!Z58+'2.4 Overføring person B'!Y69,0)</f>
        <v>0</v>
      </c>
      <c r="Z242" s="1">
        <f ca="1">IFERROR('1.2 Alternativ B'!AA58+'2.4 Overføring person B'!Z69,0)</f>
        <v>0</v>
      </c>
      <c r="AA242" s="1">
        <f ca="1">IFERROR('1.2 Alternativ B'!AB58+'2.4 Overføring person B'!AA69,0)</f>
        <v>0</v>
      </c>
      <c r="AB242" s="1">
        <f ca="1">IFERROR('1.2 Alternativ B'!AC58+'2.4 Overføring person B'!AB69,0)</f>
        <v>0</v>
      </c>
      <c r="AC242" s="1">
        <f ca="1">IFERROR('1.2 Alternativ B'!AD58+'2.4 Overføring person B'!AC69,0)</f>
        <v>0</v>
      </c>
      <c r="AD242" s="1">
        <f ca="1">IFERROR('1.2 Alternativ B'!AE58+'2.4 Overføring person B'!AD69,0)</f>
        <v>0</v>
      </c>
      <c r="AE242" s="1">
        <f ca="1">IFERROR('1.2 Alternativ B'!AF58+'2.4 Overføring person B'!AE69,0)</f>
        <v>0</v>
      </c>
      <c r="AF242" s="1">
        <f ca="1">IFERROR('1.2 Alternativ B'!AG58+'2.4 Overføring person B'!AF69,0)</f>
        <v>0</v>
      </c>
    </row>
    <row r="243" spans="2:32" x14ac:dyDescent="0.2">
      <c r="B243" s="1" t="str">
        <f ca="1">IF(OFFSET('1.2 Alternativ B'!$E$19,0,ROW()-ROW($B$216))&gt;0,OFFSET('1.2 Alternativ B'!$E$19,0,ROW()-ROW($B$216)),"")</f>
        <v/>
      </c>
      <c r="C243" s="1">
        <f ca="1">IFERROR('1.2 Alternativ B'!D59+'2.4 Overføring person B'!C70,0)</f>
        <v>0</v>
      </c>
      <c r="D243" s="1">
        <f ca="1">IFERROR('1.2 Alternativ B'!E59+'2.4 Overføring person B'!D70,0)</f>
        <v>0</v>
      </c>
      <c r="E243" s="1">
        <f ca="1">IFERROR('1.2 Alternativ B'!F59+'2.4 Overføring person B'!E70,0)</f>
        <v>0</v>
      </c>
      <c r="F243" s="1">
        <f ca="1">IFERROR('1.2 Alternativ B'!G59+'2.4 Overføring person B'!F70,0)</f>
        <v>0</v>
      </c>
      <c r="G243" s="1">
        <f ca="1">IFERROR('1.2 Alternativ B'!H59+'2.4 Overføring person B'!G70,0)</f>
        <v>0</v>
      </c>
      <c r="H243" s="1">
        <f ca="1">IFERROR('1.2 Alternativ B'!I59+'2.4 Overføring person B'!H70,0)</f>
        <v>0</v>
      </c>
      <c r="I243" s="1">
        <f ca="1">IFERROR('1.2 Alternativ B'!J59+'2.4 Overføring person B'!I70,0)</f>
        <v>0</v>
      </c>
      <c r="J243" s="1">
        <f ca="1">IFERROR('1.2 Alternativ B'!K59+'2.4 Overføring person B'!J70,0)</f>
        <v>0</v>
      </c>
      <c r="K243" s="1">
        <f ca="1">IFERROR('1.2 Alternativ B'!L59+'2.4 Overføring person B'!K70,0)</f>
        <v>0</v>
      </c>
      <c r="L243" s="1">
        <f ca="1">IFERROR('1.2 Alternativ B'!M59+'2.4 Overføring person B'!L70,0)</f>
        <v>0</v>
      </c>
      <c r="M243" s="1">
        <f ca="1">IFERROR('1.2 Alternativ B'!N59+'2.4 Overføring person B'!M70,0)</f>
        <v>0</v>
      </c>
      <c r="N243" s="1">
        <f ca="1">IFERROR('1.2 Alternativ B'!O59+'2.4 Overføring person B'!N70,0)</f>
        <v>0</v>
      </c>
      <c r="O243" s="1">
        <f ca="1">IFERROR('1.2 Alternativ B'!P59+'2.4 Overføring person B'!O70,0)</f>
        <v>0</v>
      </c>
      <c r="P243" s="1">
        <f ca="1">IFERROR('1.2 Alternativ B'!Q59+'2.4 Overføring person B'!P70,0)</f>
        <v>0</v>
      </c>
      <c r="Q243" s="1">
        <f ca="1">IFERROR('1.2 Alternativ B'!R59+'2.4 Overføring person B'!Q70,0)</f>
        <v>0</v>
      </c>
      <c r="R243" s="1">
        <f ca="1">IFERROR('1.2 Alternativ B'!S59+'2.4 Overføring person B'!R70,0)</f>
        <v>0</v>
      </c>
      <c r="S243" s="1">
        <f ca="1">IFERROR('1.2 Alternativ B'!T59+'2.4 Overføring person B'!S70,0)</f>
        <v>0</v>
      </c>
      <c r="T243" s="1">
        <f ca="1">IFERROR('1.2 Alternativ B'!U59+'2.4 Overføring person B'!T70,0)</f>
        <v>0</v>
      </c>
      <c r="U243" s="1">
        <f ca="1">IFERROR('1.2 Alternativ B'!V59+'2.4 Overføring person B'!U70,0)</f>
        <v>0</v>
      </c>
      <c r="V243" s="1">
        <f ca="1">IFERROR('1.2 Alternativ B'!W59+'2.4 Overføring person B'!V70,0)</f>
        <v>0</v>
      </c>
      <c r="W243" s="1">
        <f ca="1">IFERROR('1.2 Alternativ B'!X59+'2.4 Overføring person B'!W70,0)</f>
        <v>0</v>
      </c>
      <c r="X243" s="1">
        <f ca="1">IFERROR('1.2 Alternativ B'!Y59+'2.4 Overføring person B'!X70,0)</f>
        <v>0</v>
      </c>
      <c r="Y243" s="1">
        <f ca="1">IFERROR('1.2 Alternativ B'!Z59+'2.4 Overføring person B'!Y70,0)</f>
        <v>0</v>
      </c>
      <c r="Z243" s="1">
        <f ca="1">IFERROR('1.2 Alternativ B'!AA59+'2.4 Overføring person B'!Z70,0)</f>
        <v>0</v>
      </c>
      <c r="AA243" s="1">
        <f ca="1">IFERROR('1.2 Alternativ B'!AB59+'2.4 Overføring person B'!AA70,0)</f>
        <v>0</v>
      </c>
      <c r="AB243" s="1">
        <f ca="1">IFERROR('1.2 Alternativ B'!AC59+'2.4 Overføring person B'!AB70,0)</f>
        <v>0</v>
      </c>
      <c r="AC243" s="1">
        <f ca="1">IFERROR('1.2 Alternativ B'!AD59+'2.4 Overføring person B'!AC70,0)</f>
        <v>0</v>
      </c>
      <c r="AD243" s="1">
        <f ca="1">IFERROR('1.2 Alternativ B'!AE59+'2.4 Overføring person B'!AD70,0)</f>
        <v>0</v>
      </c>
      <c r="AE243" s="1">
        <f ca="1">IFERROR('1.2 Alternativ B'!AF59+'2.4 Overføring person B'!AE70,0)</f>
        <v>0</v>
      </c>
      <c r="AF243" s="1">
        <f ca="1">IFERROR('1.2 Alternativ B'!AG59+'2.4 Overføring person B'!AF70,0)</f>
        <v>0</v>
      </c>
    </row>
    <row r="244" spans="2:32" x14ac:dyDescent="0.2">
      <c r="B244" s="1" t="str">
        <f ca="1">IF(OFFSET('1.2 Alternativ B'!$E$19,0,ROW()-ROW($B$216))&gt;0,OFFSET('1.2 Alternativ B'!$E$19,0,ROW()-ROW($B$216)),"")</f>
        <v/>
      </c>
      <c r="C244" s="1">
        <f ca="1">IFERROR('1.2 Alternativ B'!D60+'2.4 Overføring person B'!C71,0)</f>
        <v>0</v>
      </c>
      <c r="D244" s="1">
        <f ca="1">IFERROR('1.2 Alternativ B'!E60+'2.4 Overføring person B'!D71,0)</f>
        <v>0</v>
      </c>
      <c r="E244" s="1">
        <f ca="1">IFERROR('1.2 Alternativ B'!F60+'2.4 Overføring person B'!E71,0)</f>
        <v>0</v>
      </c>
      <c r="F244" s="1">
        <f ca="1">IFERROR('1.2 Alternativ B'!G60+'2.4 Overføring person B'!F71,0)</f>
        <v>0</v>
      </c>
      <c r="G244" s="1">
        <f ca="1">IFERROR('1.2 Alternativ B'!H60+'2.4 Overføring person B'!G71,0)</f>
        <v>0</v>
      </c>
      <c r="H244" s="1">
        <f ca="1">IFERROR('1.2 Alternativ B'!I60+'2.4 Overføring person B'!H71,0)</f>
        <v>0</v>
      </c>
      <c r="I244" s="1">
        <f ca="1">IFERROR('1.2 Alternativ B'!J60+'2.4 Overføring person B'!I71,0)</f>
        <v>0</v>
      </c>
      <c r="J244" s="1">
        <f ca="1">IFERROR('1.2 Alternativ B'!K60+'2.4 Overføring person B'!J71,0)</f>
        <v>0</v>
      </c>
      <c r="K244" s="1">
        <f ca="1">IFERROR('1.2 Alternativ B'!L60+'2.4 Overføring person B'!K71,0)</f>
        <v>0</v>
      </c>
      <c r="L244" s="1">
        <f ca="1">IFERROR('1.2 Alternativ B'!M60+'2.4 Overføring person B'!L71,0)</f>
        <v>0</v>
      </c>
      <c r="M244" s="1">
        <f ca="1">IFERROR('1.2 Alternativ B'!N60+'2.4 Overføring person B'!M71,0)</f>
        <v>0</v>
      </c>
      <c r="N244" s="1">
        <f ca="1">IFERROR('1.2 Alternativ B'!O60+'2.4 Overføring person B'!N71,0)</f>
        <v>0</v>
      </c>
      <c r="O244" s="1">
        <f ca="1">IFERROR('1.2 Alternativ B'!P60+'2.4 Overføring person B'!O71,0)</f>
        <v>0</v>
      </c>
      <c r="P244" s="1">
        <f ca="1">IFERROR('1.2 Alternativ B'!Q60+'2.4 Overføring person B'!P71,0)</f>
        <v>0</v>
      </c>
      <c r="Q244" s="1">
        <f ca="1">IFERROR('1.2 Alternativ B'!R60+'2.4 Overføring person B'!Q71,0)</f>
        <v>0</v>
      </c>
      <c r="R244" s="1">
        <f ca="1">IFERROR('1.2 Alternativ B'!S60+'2.4 Overføring person B'!R71,0)</f>
        <v>0</v>
      </c>
      <c r="S244" s="1">
        <f ca="1">IFERROR('1.2 Alternativ B'!T60+'2.4 Overføring person B'!S71,0)</f>
        <v>0</v>
      </c>
      <c r="T244" s="1">
        <f ca="1">IFERROR('1.2 Alternativ B'!U60+'2.4 Overføring person B'!T71,0)</f>
        <v>0</v>
      </c>
      <c r="U244" s="1">
        <f ca="1">IFERROR('1.2 Alternativ B'!V60+'2.4 Overføring person B'!U71,0)</f>
        <v>0</v>
      </c>
      <c r="V244" s="1">
        <f ca="1">IFERROR('1.2 Alternativ B'!W60+'2.4 Overføring person B'!V71,0)</f>
        <v>0</v>
      </c>
      <c r="W244" s="1">
        <f ca="1">IFERROR('1.2 Alternativ B'!X60+'2.4 Overføring person B'!W71,0)</f>
        <v>0</v>
      </c>
      <c r="X244" s="1">
        <f ca="1">IFERROR('1.2 Alternativ B'!Y60+'2.4 Overføring person B'!X71,0)</f>
        <v>0</v>
      </c>
      <c r="Y244" s="1">
        <f ca="1">IFERROR('1.2 Alternativ B'!Z60+'2.4 Overføring person B'!Y71,0)</f>
        <v>0</v>
      </c>
      <c r="Z244" s="1">
        <f ca="1">IFERROR('1.2 Alternativ B'!AA60+'2.4 Overføring person B'!Z71,0)</f>
        <v>0</v>
      </c>
      <c r="AA244" s="1">
        <f ca="1">IFERROR('1.2 Alternativ B'!AB60+'2.4 Overføring person B'!AA71,0)</f>
        <v>0</v>
      </c>
      <c r="AB244" s="1">
        <f ca="1">IFERROR('1.2 Alternativ B'!AC60+'2.4 Overføring person B'!AB71,0)</f>
        <v>0</v>
      </c>
      <c r="AC244" s="1">
        <f ca="1">IFERROR('1.2 Alternativ B'!AD60+'2.4 Overføring person B'!AC71,0)</f>
        <v>0</v>
      </c>
      <c r="AD244" s="1">
        <f ca="1">IFERROR('1.2 Alternativ B'!AE60+'2.4 Overføring person B'!AD71,0)</f>
        <v>0</v>
      </c>
      <c r="AE244" s="1">
        <f ca="1">IFERROR('1.2 Alternativ B'!AF60+'2.4 Overføring person B'!AE71,0)</f>
        <v>0</v>
      </c>
      <c r="AF244" s="1">
        <f ca="1">IFERROR('1.2 Alternativ B'!AG60+'2.4 Overføring person B'!AF71,0)</f>
        <v>0</v>
      </c>
    </row>
    <row r="245" spans="2:32" x14ac:dyDescent="0.2">
      <c r="B245" s="1" t="str">
        <f ca="1">IF(OFFSET('1.2 Alternativ B'!$E$19,0,ROW()-ROW($B$216))&gt;0,OFFSET('1.2 Alternativ B'!$E$19,0,ROW()-ROW($B$216)),"")</f>
        <v/>
      </c>
      <c r="C245" s="1">
        <f ca="1">IFERROR('1.2 Alternativ B'!D61+'2.4 Overføring person B'!C72,0)</f>
        <v>0</v>
      </c>
      <c r="D245" s="1">
        <f ca="1">IFERROR('1.2 Alternativ B'!E61+'2.4 Overføring person B'!D72,0)</f>
        <v>0</v>
      </c>
      <c r="E245" s="1">
        <f ca="1">IFERROR('1.2 Alternativ B'!F61+'2.4 Overføring person B'!E72,0)</f>
        <v>0</v>
      </c>
      <c r="F245" s="1">
        <f ca="1">IFERROR('1.2 Alternativ B'!G61+'2.4 Overføring person B'!F72,0)</f>
        <v>0</v>
      </c>
      <c r="G245" s="1">
        <f ca="1">IFERROR('1.2 Alternativ B'!H61+'2.4 Overføring person B'!G72,0)</f>
        <v>0</v>
      </c>
      <c r="H245" s="1">
        <f ca="1">IFERROR('1.2 Alternativ B'!I61+'2.4 Overføring person B'!H72,0)</f>
        <v>0</v>
      </c>
      <c r="I245" s="1">
        <f ca="1">IFERROR('1.2 Alternativ B'!J61+'2.4 Overføring person B'!I72,0)</f>
        <v>0</v>
      </c>
      <c r="J245" s="1">
        <f ca="1">IFERROR('1.2 Alternativ B'!K61+'2.4 Overføring person B'!J72,0)</f>
        <v>0</v>
      </c>
      <c r="K245" s="1">
        <f ca="1">IFERROR('1.2 Alternativ B'!L61+'2.4 Overføring person B'!K72,0)</f>
        <v>0</v>
      </c>
      <c r="L245" s="1">
        <f ca="1">IFERROR('1.2 Alternativ B'!M61+'2.4 Overføring person B'!L72,0)</f>
        <v>0</v>
      </c>
      <c r="M245" s="1">
        <f ca="1">IFERROR('1.2 Alternativ B'!N61+'2.4 Overføring person B'!M72,0)</f>
        <v>0</v>
      </c>
      <c r="N245" s="1">
        <f ca="1">IFERROR('1.2 Alternativ B'!O61+'2.4 Overføring person B'!N72,0)</f>
        <v>0</v>
      </c>
      <c r="O245" s="1">
        <f ca="1">IFERROR('1.2 Alternativ B'!P61+'2.4 Overføring person B'!O72,0)</f>
        <v>0</v>
      </c>
      <c r="P245" s="1">
        <f ca="1">IFERROR('1.2 Alternativ B'!Q61+'2.4 Overføring person B'!P72,0)</f>
        <v>0</v>
      </c>
      <c r="Q245" s="1">
        <f ca="1">IFERROR('1.2 Alternativ B'!R61+'2.4 Overføring person B'!Q72,0)</f>
        <v>0</v>
      </c>
      <c r="R245" s="1">
        <f ca="1">IFERROR('1.2 Alternativ B'!S61+'2.4 Overføring person B'!R72,0)</f>
        <v>0</v>
      </c>
      <c r="S245" s="1">
        <f ca="1">IFERROR('1.2 Alternativ B'!T61+'2.4 Overføring person B'!S72,0)</f>
        <v>0</v>
      </c>
      <c r="T245" s="1">
        <f ca="1">IFERROR('1.2 Alternativ B'!U61+'2.4 Overføring person B'!T72,0)</f>
        <v>0</v>
      </c>
      <c r="U245" s="1">
        <f ca="1">IFERROR('1.2 Alternativ B'!V61+'2.4 Overføring person B'!U72,0)</f>
        <v>0</v>
      </c>
      <c r="V245" s="1">
        <f ca="1">IFERROR('1.2 Alternativ B'!W61+'2.4 Overføring person B'!V72,0)</f>
        <v>0</v>
      </c>
      <c r="W245" s="1">
        <f ca="1">IFERROR('1.2 Alternativ B'!X61+'2.4 Overføring person B'!W72,0)</f>
        <v>0</v>
      </c>
      <c r="X245" s="1">
        <f ca="1">IFERROR('1.2 Alternativ B'!Y61+'2.4 Overføring person B'!X72,0)</f>
        <v>0</v>
      </c>
      <c r="Y245" s="1">
        <f ca="1">IFERROR('1.2 Alternativ B'!Z61+'2.4 Overføring person B'!Y72,0)</f>
        <v>0</v>
      </c>
      <c r="Z245" s="1">
        <f ca="1">IFERROR('1.2 Alternativ B'!AA61+'2.4 Overføring person B'!Z72,0)</f>
        <v>0</v>
      </c>
      <c r="AA245" s="1">
        <f ca="1">IFERROR('1.2 Alternativ B'!AB61+'2.4 Overføring person B'!AA72,0)</f>
        <v>0</v>
      </c>
      <c r="AB245" s="1">
        <f ca="1">IFERROR('1.2 Alternativ B'!AC61+'2.4 Overføring person B'!AB72,0)</f>
        <v>0</v>
      </c>
      <c r="AC245" s="1">
        <f ca="1">IFERROR('1.2 Alternativ B'!AD61+'2.4 Overføring person B'!AC72,0)</f>
        <v>0</v>
      </c>
      <c r="AD245" s="1">
        <f ca="1">IFERROR('1.2 Alternativ B'!AE61+'2.4 Overføring person B'!AD72,0)</f>
        <v>0</v>
      </c>
      <c r="AE245" s="1">
        <f ca="1">IFERROR('1.2 Alternativ B'!AF61+'2.4 Overføring person B'!AE72,0)</f>
        <v>0</v>
      </c>
      <c r="AF245" s="1">
        <f ca="1">IFERROR('1.2 Alternativ B'!AG61+'2.4 Overføring person B'!AF72,0)</f>
        <v>0</v>
      </c>
    </row>
    <row r="246" spans="2:32" x14ac:dyDescent="0.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2:32" x14ac:dyDescent="0.2">
      <c r="Z247"/>
    </row>
    <row r="248" spans="2:32" x14ac:dyDescent="0.2">
      <c r="Z248"/>
    </row>
    <row r="249" spans="2:32" x14ac:dyDescent="0.2">
      <c r="Z249"/>
    </row>
    <row r="250" spans="2:32" x14ac:dyDescent="0.2">
      <c r="Z250"/>
    </row>
    <row r="251" spans="2:32" x14ac:dyDescent="0.2">
      <c r="Z251"/>
    </row>
    <row r="252" spans="2:32" x14ac:dyDescent="0.2">
      <c r="Z252"/>
    </row>
    <row r="253" spans="2:32" x14ac:dyDescent="0.2">
      <c r="Z253"/>
    </row>
    <row r="254" spans="2:32" x14ac:dyDescent="0.2">
      <c r="Z254"/>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8880-D12E-4F10-BE03-0D7BC9A75B02}">
  <sheetPr codeName="Ark10">
    <tabColor rgb="FF6C98CE"/>
  </sheetPr>
  <dimension ref="B1:AP92"/>
  <sheetViews>
    <sheetView showGridLines="0" zoomScale="70" zoomScaleNormal="70" workbookViewId="0">
      <selection activeCell="G42" sqref="G42"/>
    </sheetView>
  </sheetViews>
  <sheetFormatPr baseColWidth="10" defaultColWidth="11.25" defaultRowHeight="14.25" x14ac:dyDescent="0.2"/>
  <cols>
    <col min="1" max="1" width="5.625" customWidth="1"/>
    <col min="2" max="2" width="48.25" bestFit="1" customWidth="1"/>
    <col min="3" max="3" width="19.75" customWidth="1"/>
    <col min="4" max="4" width="12.375" customWidth="1"/>
    <col min="5" max="5" width="11.25" bestFit="1" customWidth="1"/>
    <col min="7" max="7" width="3.875" customWidth="1"/>
    <col min="8" max="8" width="32.375" customWidth="1"/>
  </cols>
  <sheetData>
    <row r="1" spans="2:42" ht="80.099999999999994" customHeight="1" x14ac:dyDescent="0.2"/>
    <row r="2" spans="2:42" ht="18.75" x14ac:dyDescent="0.3">
      <c r="B2" s="42" t="s">
        <v>470</v>
      </c>
      <c r="C2" s="49"/>
    </row>
    <row r="3" spans="2:42" x14ac:dyDescent="0.2">
      <c r="B3" s="1" t="str">
        <f>"Togalternativ A - "&amp;'1.1 Alternativ A'!D3</f>
        <v xml:space="preserve">Togalternativ A - </v>
      </c>
      <c r="C3" s="30">
        <f>IF('1.1 Alternativ A'!D3="Persontog",C76,0)</f>
        <v>0</v>
      </c>
    </row>
    <row r="5" spans="2:42" ht="18.75" x14ac:dyDescent="0.3">
      <c r="B5" s="42" t="str">
        <f>"Alternativ A - "&amp;'1.1 Alternativ A'!D3</f>
        <v xml:space="preserve">Alternativ A - </v>
      </c>
      <c r="C5" s="44"/>
      <c r="D5" s="44"/>
      <c r="E5" s="45"/>
      <c r="F5" s="44"/>
      <c r="G5" s="44"/>
      <c r="H5" s="44"/>
      <c r="I5" s="44"/>
      <c r="J5" s="44"/>
      <c r="K5" s="44"/>
      <c r="L5" s="44"/>
      <c r="M5" s="44"/>
      <c r="N5" s="44"/>
      <c r="O5" s="44"/>
      <c r="P5" s="44"/>
      <c r="Q5" s="44"/>
      <c r="R5" s="44"/>
      <c r="S5" s="44"/>
      <c r="T5" s="44"/>
      <c r="U5" s="44"/>
      <c r="V5" s="44"/>
      <c r="W5" s="44"/>
      <c r="X5" s="44"/>
      <c r="Y5" s="44"/>
      <c r="Z5" s="44"/>
      <c r="AA5" s="44"/>
      <c r="AB5" s="44"/>
      <c r="AC5" s="44"/>
      <c r="AD5" s="44"/>
      <c r="AE5" s="44"/>
      <c r="AF5" s="44"/>
    </row>
    <row r="6" spans="2:42" x14ac:dyDescent="0.2">
      <c r="B6" s="46" t="s">
        <v>471</v>
      </c>
      <c r="C6" s="47"/>
      <c r="D6" s="47"/>
      <c r="E6" s="48"/>
      <c r="F6" s="47"/>
      <c r="G6" s="47"/>
      <c r="H6" s="47"/>
      <c r="I6" s="47"/>
      <c r="J6" s="47"/>
      <c r="K6" s="47"/>
      <c r="L6" s="47"/>
      <c r="M6" s="47"/>
      <c r="N6" s="47"/>
      <c r="O6" s="47"/>
      <c r="P6" s="47"/>
      <c r="Q6" s="47"/>
      <c r="R6" s="47"/>
      <c r="S6" s="47"/>
      <c r="T6" s="47"/>
      <c r="U6" s="47"/>
      <c r="V6" s="47"/>
      <c r="W6" s="47"/>
      <c r="X6" s="47"/>
      <c r="Y6" s="47"/>
      <c r="Z6" s="47"/>
      <c r="AA6" s="47"/>
      <c r="AB6" s="47"/>
      <c r="AC6" s="47"/>
      <c r="AD6" s="47"/>
      <c r="AE6" s="47"/>
      <c r="AF6" s="47"/>
    </row>
    <row r="7" spans="2:42" x14ac:dyDescent="0.2">
      <c r="B7" s="75" t="s">
        <v>472</v>
      </c>
      <c r="C7" s="78"/>
      <c r="D7" s="78"/>
      <c r="E7" s="50"/>
      <c r="F7" s="78"/>
      <c r="G7" s="1"/>
      <c r="H7" s="75"/>
      <c r="I7" s="1"/>
      <c r="J7" s="1"/>
      <c r="K7" s="1"/>
      <c r="L7" s="1"/>
      <c r="M7" s="1"/>
      <c r="N7" s="1"/>
      <c r="O7" s="1"/>
      <c r="P7" s="1"/>
      <c r="Q7" s="1"/>
      <c r="R7" s="1"/>
      <c r="S7" s="1"/>
      <c r="T7" s="1"/>
      <c r="U7" s="1"/>
      <c r="V7" s="1"/>
      <c r="W7" s="1"/>
      <c r="X7" s="1"/>
      <c r="Y7" s="1"/>
      <c r="Z7" s="1"/>
      <c r="AA7" s="1"/>
      <c r="AB7" s="1"/>
      <c r="AC7" s="1"/>
      <c r="AD7" s="1"/>
      <c r="AE7" s="1"/>
      <c r="AF7" s="1"/>
      <c r="AG7" s="67"/>
      <c r="AH7" s="67"/>
      <c r="AI7" s="67"/>
      <c r="AJ7" s="67"/>
      <c r="AK7" s="67"/>
      <c r="AL7" s="67"/>
      <c r="AM7" s="67"/>
      <c r="AN7" s="67"/>
      <c r="AO7" s="67"/>
      <c r="AP7" s="67"/>
    </row>
    <row r="8" spans="2:42" x14ac:dyDescent="0.2">
      <c r="B8" s="1"/>
      <c r="C8" s="78" t="str">
        <f>IF('1.1 Alternativ A'!E19&gt;0,'1.1 Alternativ A'!E19,"")</f>
        <v/>
      </c>
      <c r="D8" s="78" t="str">
        <f>IF('1.1 Alternativ A'!F19&gt;0,'1.1 Alternativ A'!F19,"")</f>
        <v/>
      </c>
      <c r="E8" s="78" t="str">
        <f>IF('1.1 Alternativ A'!G19&gt;0,'1.1 Alternativ A'!G19,"")</f>
        <v/>
      </c>
      <c r="F8" s="78" t="str">
        <f>IF('1.1 Alternativ A'!H19&gt;0,'1.1 Alternativ A'!H19,"")</f>
        <v/>
      </c>
      <c r="G8" s="78" t="str">
        <f>IF('1.1 Alternativ A'!I19&gt;0,'1.1 Alternativ A'!I19,"")</f>
        <v/>
      </c>
      <c r="H8" s="78" t="str">
        <f>IF('1.1 Alternativ A'!J19&gt;0,'1.1 Alternativ A'!J19,"")</f>
        <v/>
      </c>
      <c r="I8" s="78" t="str">
        <f>IF('1.1 Alternativ A'!K19&gt;0,'1.1 Alternativ A'!K19,"")</f>
        <v/>
      </c>
      <c r="J8" s="78" t="str">
        <f>IF('1.1 Alternativ A'!L19&gt;0,'1.1 Alternativ A'!L19,"")</f>
        <v/>
      </c>
      <c r="K8" s="78" t="str">
        <f>IF('1.1 Alternativ A'!M19&gt;0,'1.1 Alternativ A'!M19,"")</f>
        <v/>
      </c>
      <c r="L8" s="78" t="str">
        <f>IF('1.1 Alternativ A'!N19&gt;0,'1.1 Alternativ A'!N19,"")</f>
        <v/>
      </c>
      <c r="M8" s="78" t="str">
        <f>IF('1.1 Alternativ A'!O19&gt;0,'1.1 Alternativ A'!O19,"")</f>
        <v/>
      </c>
      <c r="N8" s="78" t="str">
        <f>IF('1.1 Alternativ A'!P19&gt;0,'1.1 Alternativ A'!P19,"")</f>
        <v/>
      </c>
      <c r="O8" s="78" t="str">
        <f>IF('1.1 Alternativ A'!Q19&gt;0,'1.1 Alternativ A'!Q19,"")</f>
        <v/>
      </c>
      <c r="P8" s="78" t="str">
        <f>IF('1.1 Alternativ A'!R19&gt;0,'1.1 Alternativ A'!R19,"")</f>
        <v/>
      </c>
      <c r="Q8" s="78" t="str">
        <f>IF('1.1 Alternativ A'!S19&gt;0,'1.1 Alternativ A'!S19,"")</f>
        <v/>
      </c>
      <c r="R8" s="78" t="str">
        <f>IF('1.1 Alternativ A'!T19&gt;0,'1.1 Alternativ A'!T19,"")</f>
        <v/>
      </c>
      <c r="S8" s="78" t="str">
        <f>IF('1.1 Alternativ A'!U19&gt;0,'1.1 Alternativ A'!U19,"")</f>
        <v/>
      </c>
      <c r="T8" s="78" t="str">
        <f>IF('1.1 Alternativ A'!V19&gt;0,'1.1 Alternativ A'!V19,"")</f>
        <v/>
      </c>
      <c r="U8" s="78" t="str">
        <f>IF('1.1 Alternativ A'!W19&gt;0,'1.1 Alternativ A'!W19,"")</f>
        <v/>
      </c>
      <c r="V8" s="78" t="str">
        <f>IF('1.1 Alternativ A'!X19&gt;0,'1.1 Alternativ A'!X19,"")</f>
        <v/>
      </c>
      <c r="W8" s="78" t="str">
        <f>IF('1.1 Alternativ A'!Y19&gt;0,'1.1 Alternativ A'!Y19,"")</f>
        <v/>
      </c>
      <c r="X8" s="78" t="str">
        <f>IF('1.1 Alternativ A'!Z19&gt;0,'1.1 Alternativ A'!Z19,"")</f>
        <v/>
      </c>
      <c r="Y8" s="78" t="str">
        <f>IF('1.1 Alternativ A'!AA19&gt;0,'1.1 Alternativ A'!AA19,"")</f>
        <v/>
      </c>
      <c r="Z8" s="78" t="str">
        <f>IF('1.1 Alternativ A'!AB19&gt;0,'1.1 Alternativ A'!AB19,"")</f>
        <v/>
      </c>
      <c r="AA8" s="78" t="str">
        <f>IF('1.1 Alternativ A'!AC19&gt;0,'1.1 Alternativ A'!AC19,"")</f>
        <v/>
      </c>
      <c r="AB8" s="78" t="str">
        <f>IF('1.1 Alternativ A'!AD19&gt;0,'1.1 Alternativ A'!AD19,"")</f>
        <v/>
      </c>
      <c r="AC8" s="78" t="str">
        <f>IF('1.1 Alternativ A'!AE19&gt;0,'1.1 Alternativ A'!AE19,"")</f>
        <v/>
      </c>
      <c r="AD8" s="78" t="str">
        <f>IF('1.1 Alternativ A'!AF19&gt;0,'1.1 Alternativ A'!AF19,"")</f>
        <v/>
      </c>
      <c r="AE8" s="78" t="str">
        <f>IF('1.1 Alternativ A'!AG19&gt;0,'1.1 Alternativ A'!AG19,"")</f>
        <v/>
      </c>
      <c r="AF8" s="78" t="str">
        <f>IF('1.1 Alternativ A'!AH19&gt;0,'1.1 Alternativ A'!AH19,"")</f>
        <v/>
      </c>
      <c r="AG8" s="67"/>
      <c r="AH8" s="67"/>
      <c r="AI8" s="67"/>
      <c r="AJ8" s="67"/>
      <c r="AK8" s="67"/>
      <c r="AL8" s="67"/>
      <c r="AM8" s="67"/>
      <c r="AN8" s="67"/>
      <c r="AO8" s="67"/>
      <c r="AP8" s="67"/>
    </row>
    <row r="9" spans="2:42" x14ac:dyDescent="0.2">
      <c r="B9" s="1" t="str">
        <f ca="1">IF(OFFSET('1.1 Alternativ A'!$E$19,0,ROW()-ROW($B$9))&gt;0,OFFSET('1.1 Alternativ A'!$E$19,0,ROW()-ROW($B$9)),"")</f>
        <v/>
      </c>
      <c r="C9" s="94" t="str">
        <f ca="1">IFERROR('2.1 Skjult ventetid person A'!C12/('1.1 Alternativ A'!D134+'2.1 Skjult ventetid person A'!C12),"")</f>
        <v/>
      </c>
      <c r="D9" s="94" t="str">
        <f ca="1">IFERROR('2.1 Skjult ventetid person A'!D12/('1.1 Alternativ A'!E134+'2.1 Skjult ventetid person A'!D12),"")</f>
        <v/>
      </c>
      <c r="E9" s="94" t="str">
        <f ca="1">IFERROR('2.1 Skjult ventetid person A'!E12/('1.1 Alternativ A'!F134+'2.1 Skjult ventetid person A'!E12),"")</f>
        <v/>
      </c>
      <c r="F9" s="94" t="str">
        <f ca="1">IFERROR('2.1 Skjult ventetid person A'!F12/('1.1 Alternativ A'!G134+'2.1 Skjult ventetid person A'!F12),"")</f>
        <v/>
      </c>
      <c r="G9" s="94" t="str">
        <f ca="1">IFERROR('2.1 Skjult ventetid person A'!G12/('1.1 Alternativ A'!H134+'2.1 Skjult ventetid person A'!G12),"")</f>
        <v/>
      </c>
      <c r="H9" s="94" t="str">
        <f ca="1">IFERROR('2.1 Skjult ventetid person A'!H12/('1.1 Alternativ A'!I134+'2.1 Skjult ventetid person A'!H12),"")</f>
        <v/>
      </c>
      <c r="I9" s="94" t="str">
        <f ca="1">IFERROR('2.1 Skjult ventetid person A'!I12/('1.1 Alternativ A'!J134+'2.1 Skjult ventetid person A'!I12),"")</f>
        <v/>
      </c>
      <c r="J9" s="94" t="str">
        <f ca="1">IFERROR('2.1 Skjult ventetid person A'!J12/('1.1 Alternativ A'!K134+'2.1 Skjult ventetid person A'!J12),"")</f>
        <v/>
      </c>
      <c r="K9" s="94" t="str">
        <f ca="1">IFERROR('2.1 Skjult ventetid person A'!K12/('1.1 Alternativ A'!L134+'2.1 Skjult ventetid person A'!K12),"")</f>
        <v/>
      </c>
      <c r="L9" s="94" t="str">
        <f ca="1">IFERROR('2.1 Skjult ventetid person A'!L12/('1.1 Alternativ A'!M134+'2.1 Skjult ventetid person A'!L12),"")</f>
        <v/>
      </c>
      <c r="M9" s="94" t="str">
        <f ca="1">IFERROR('2.1 Skjult ventetid person A'!M12/('1.1 Alternativ A'!N134+'2.1 Skjult ventetid person A'!M12),"")</f>
        <v/>
      </c>
      <c r="N9" s="94" t="str">
        <f ca="1">IFERROR('2.1 Skjult ventetid person A'!N12/('1.1 Alternativ A'!O134+'2.1 Skjult ventetid person A'!N12),"")</f>
        <v/>
      </c>
      <c r="O9" s="94" t="str">
        <f ca="1">IFERROR('2.1 Skjult ventetid person A'!O12/('1.1 Alternativ A'!P134+'2.1 Skjult ventetid person A'!O12),"")</f>
        <v/>
      </c>
      <c r="P9" s="94" t="str">
        <f ca="1">IFERROR('2.1 Skjult ventetid person A'!P12/('1.1 Alternativ A'!Q134+'2.1 Skjult ventetid person A'!P12),"")</f>
        <v/>
      </c>
      <c r="Q9" s="94" t="str">
        <f ca="1">IFERROR('2.1 Skjult ventetid person A'!Q12/('1.1 Alternativ A'!R134+'2.1 Skjult ventetid person A'!Q12),"")</f>
        <v/>
      </c>
      <c r="R9" s="94" t="str">
        <f ca="1">IFERROR('2.1 Skjult ventetid person A'!R12/('1.1 Alternativ A'!S134+'2.1 Skjult ventetid person A'!R12),"")</f>
        <v/>
      </c>
      <c r="S9" s="94" t="str">
        <f ca="1">IFERROR('2.1 Skjult ventetid person A'!S12/('1.1 Alternativ A'!T134+'2.1 Skjult ventetid person A'!S12),"")</f>
        <v/>
      </c>
      <c r="T9" s="94" t="str">
        <f ca="1">IFERROR('2.1 Skjult ventetid person A'!T12/('1.1 Alternativ A'!U134+'2.1 Skjult ventetid person A'!T12),"")</f>
        <v/>
      </c>
      <c r="U9" s="94" t="str">
        <f ca="1">IFERROR('2.1 Skjult ventetid person A'!U12/('1.1 Alternativ A'!V134+'2.1 Skjult ventetid person A'!U12),"")</f>
        <v/>
      </c>
      <c r="V9" s="94" t="str">
        <f ca="1">IFERROR('2.1 Skjult ventetid person A'!V12/('1.1 Alternativ A'!W134+'2.1 Skjult ventetid person A'!V12),"")</f>
        <v/>
      </c>
      <c r="W9" s="94" t="str">
        <f ca="1">IFERROR('2.1 Skjult ventetid person A'!W12/('1.1 Alternativ A'!X134+'2.1 Skjult ventetid person A'!W12),"")</f>
        <v/>
      </c>
      <c r="X9" s="94" t="str">
        <f ca="1">IFERROR('2.1 Skjult ventetid person A'!X12/('1.1 Alternativ A'!Y134+'2.1 Skjult ventetid person A'!X12),"")</f>
        <v/>
      </c>
      <c r="Y9" s="94" t="str">
        <f ca="1">IFERROR('2.1 Skjult ventetid person A'!Y12/('1.1 Alternativ A'!Z134+'2.1 Skjult ventetid person A'!Y12),"")</f>
        <v/>
      </c>
      <c r="Z9" s="94" t="str">
        <f ca="1">IFERROR('2.1 Skjult ventetid person A'!Z12/('1.1 Alternativ A'!AA134+'2.1 Skjult ventetid person A'!Z12),"")</f>
        <v/>
      </c>
      <c r="AA9" s="94" t="str">
        <f ca="1">IFERROR('2.1 Skjult ventetid person A'!AA12/('1.1 Alternativ A'!AB134+'2.1 Skjult ventetid person A'!AA12),"")</f>
        <v/>
      </c>
      <c r="AB9" s="94" t="str">
        <f ca="1">IFERROR('2.1 Skjult ventetid person A'!AB12/('1.1 Alternativ A'!AC134+'2.1 Skjult ventetid person A'!AB12),"")</f>
        <v/>
      </c>
      <c r="AC9" s="94" t="str">
        <f ca="1">IFERROR('2.1 Skjult ventetid person A'!AC12/('1.1 Alternativ A'!AD134+'2.1 Skjult ventetid person A'!AC12),"")</f>
        <v/>
      </c>
      <c r="AD9" s="94" t="str">
        <f ca="1">IFERROR('2.1 Skjult ventetid person A'!AD12/('1.1 Alternativ A'!AE134+'2.1 Skjult ventetid person A'!AD12),"")</f>
        <v/>
      </c>
      <c r="AE9" s="94" t="str">
        <f ca="1">IFERROR('2.1 Skjult ventetid person A'!AE12/('1.1 Alternativ A'!AF134+'2.1 Skjult ventetid person A'!AE12),"")</f>
        <v/>
      </c>
      <c r="AF9" s="94" t="str">
        <f ca="1">IFERROR('2.1 Skjult ventetid person A'!AF12/('1.1 Alternativ A'!AG134+'2.1 Skjult ventetid person A'!AF12),"")</f>
        <v/>
      </c>
      <c r="AG9" s="67"/>
      <c r="AH9" s="67"/>
      <c r="AI9" s="67"/>
      <c r="AJ9" s="67"/>
      <c r="AK9" s="67"/>
      <c r="AL9" s="67"/>
      <c r="AM9" s="67"/>
      <c r="AN9" s="67"/>
      <c r="AO9" s="67"/>
      <c r="AP9" s="67"/>
    </row>
    <row r="10" spans="2:42" x14ac:dyDescent="0.2">
      <c r="B10" s="1" t="str">
        <f ca="1">IF(OFFSET('1.1 Alternativ A'!$E$19,0,ROW()-ROW($B$9))&gt;0,OFFSET('1.1 Alternativ A'!$E$19,0,ROW()-ROW($B$9)),"")</f>
        <v/>
      </c>
      <c r="C10" s="94" t="str">
        <f ca="1">IFERROR('2.1 Skjult ventetid person A'!C13/('1.1 Alternativ A'!D135+'2.1 Skjult ventetid person A'!C13),"")</f>
        <v/>
      </c>
      <c r="D10" s="94" t="str">
        <f ca="1">IFERROR('2.1 Skjult ventetid person A'!D13/('1.1 Alternativ A'!E135+'2.1 Skjult ventetid person A'!D13),"")</f>
        <v/>
      </c>
      <c r="E10" s="94" t="str">
        <f ca="1">IFERROR('2.1 Skjult ventetid person A'!E13/('1.1 Alternativ A'!F135+'2.1 Skjult ventetid person A'!E13),"")</f>
        <v/>
      </c>
      <c r="F10" s="94" t="str">
        <f ca="1">IFERROR('2.1 Skjult ventetid person A'!F13/('1.1 Alternativ A'!G135+'2.1 Skjult ventetid person A'!F13),"")</f>
        <v/>
      </c>
      <c r="G10" s="94" t="str">
        <f ca="1">IFERROR('2.1 Skjult ventetid person A'!G13/('1.1 Alternativ A'!H135+'2.1 Skjult ventetid person A'!G13),"")</f>
        <v/>
      </c>
      <c r="H10" s="94" t="str">
        <f ca="1">IFERROR('2.1 Skjult ventetid person A'!H13/('1.1 Alternativ A'!I135+'2.1 Skjult ventetid person A'!H13),"")</f>
        <v/>
      </c>
      <c r="I10" s="94" t="str">
        <f ca="1">IFERROR('2.1 Skjult ventetid person A'!I13/('1.1 Alternativ A'!J135+'2.1 Skjult ventetid person A'!I13),"")</f>
        <v/>
      </c>
      <c r="J10" s="94" t="str">
        <f ca="1">IFERROR('2.1 Skjult ventetid person A'!J13/('1.1 Alternativ A'!K135+'2.1 Skjult ventetid person A'!J13),"")</f>
        <v/>
      </c>
      <c r="K10" s="94" t="str">
        <f ca="1">IFERROR('2.1 Skjult ventetid person A'!K13/('1.1 Alternativ A'!L135+'2.1 Skjult ventetid person A'!K13),"")</f>
        <v/>
      </c>
      <c r="L10" s="94" t="str">
        <f ca="1">IFERROR('2.1 Skjult ventetid person A'!L13/('1.1 Alternativ A'!M135+'2.1 Skjult ventetid person A'!L13),"")</f>
        <v/>
      </c>
      <c r="M10" s="94" t="str">
        <f ca="1">IFERROR('2.1 Skjult ventetid person A'!M13/('1.1 Alternativ A'!N135+'2.1 Skjult ventetid person A'!M13),"")</f>
        <v/>
      </c>
      <c r="N10" s="94" t="str">
        <f ca="1">IFERROR('2.1 Skjult ventetid person A'!N13/('1.1 Alternativ A'!O135+'2.1 Skjult ventetid person A'!N13),"")</f>
        <v/>
      </c>
      <c r="O10" s="94" t="str">
        <f ca="1">IFERROR('2.1 Skjult ventetid person A'!O13/('1.1 Alternativ A'!P135+'2.1 Skjult ventetid person A'!O13),"")</f>
        <v/>
      </c>
      <c r="P10" s="94" t="str">
        <f ca="1">IFERROR('2.1 Skjult ventetid person A'!P13/('1.1 Alternativ A'!Q135+'2.1 Skjult ventetid person A'!P13),"")</f>
        <v/>
      </c>
      <c r="Q10" s="94" t="str">
        <f ca="1">IFERROR('2.1 Skjult ventetid person A'!Q13/('1.1 Alternativ A'!R135+'2.1 Skjult ventetid person A'!Q13),"")</f>
        <v/>
      </c>
      <c r="R10" s="94" t="str">
        <f ca="1">IFERROR('2.1 Skjult ventetid person A'!R13/('1.1 Alternativ A'!S135+'2.1 Skjult ventetid person A'!R13),"")</f>
        <v/>
      </c>
      <c r="S10" s="94" t="str">
        <f ca="1">IFERROR('2.1 Skjult ventetid person A'!S13/('1.1 Alternativ A'!T135+'2.1 Skjult ventetid person A'!S13),"")</f>
        <v/>
      </c>
      <c r="T10" s="94" t="str">
        <f ca="1">IFERROR('2.1 Skjult ventetid person A'!T13/('1.1 Alternativ A'!U135+'2.1 Skjult ventetid person A'!T13),"")</f>
        <v/>
      </c>
      <c r="U10" s="94" t="str">
        <f ca="1">IFERROR('2.1 Skjult ventetid person A'!U13/('1.1 Alternativ A'!V135+'2.1 Skjult ventetid person A'!U13),"")</f>
        <v/>
      </c>
      <c r="V10" s="94" t="str">
        <f ca="1">IFERROR('2.1 Skjult ventetid person A'!V13/('1.1 Alternativ A'!W135+'2.1 Skjult ventetid person A'!V13),"")</f>
        <v/>
      </c>
      <c r="W10" s="94" t="str">
        <f ca="1">IFERROR('2.1 Skjult ventetid person A'!W13/('1.1 Alternativ A'!X135+'2.1 Skjult ventetid person A'!W13),"")</f>
        <v/>
      </c>
      <c r="X10" s="94" t="str">
        <f ca="1">IFERROR('2.1 Skjult ventetid person A'!X13/('1.1 Alternativ A'!Y135+'2.1 Skjult ventetid person A'!X13),"")</f>
        <v/>
      </c>
      <c r="Y10" s="94" t="str">
        <f ca="1">IFERROR('2.1 Skjult ventetid person A'!Y13/('1.1 Alternativ A'!Z135+'2.1 Skjult ventetid person A'!Y13),"")</f>
        <v/>
      </c>
      <c r="Z10" s="94" t="str">
        <f ca="1">IFERROR('2.1 Skjult ventetid person A'!Z13/('1.1 Alternativ A'!AA135+'2.1 Skjult ventetid person A'!Z13),"")</f>
        <v/>
      </c>
      <c r="AA10" s="94" t="str">
        <f ca="1">IFERROR('2.1 Skjult ventetid person A'!AA13/('1.1 Alternativ A'!AB135+'2.1 Skjult ventetid person A'!AA13),"")</f>
        <v/>
      </c>
      <c r="AB10" s="94" t="str">
        <f ca="1">IFERROR('2.1 Skjult ventetid person A'!AB13/('1.1 Alternativ A'!AC135+'2.1 Skjult ventetid person A'!AB13),"")</f>
        <v/>
      </c>
      <c r="AC10" s="94" t="str">
        <f ca="1">IFERROR('2.1 Skjult ventetid person A'!AC13/('1.1 Alternativ A'!AD135+'2.1 Skjult ventetid person A'!AC13),"")</f>
        <v/>
      </c>
      <c r="AD10" s="94" t="str">
        <f ca="1">IFERROR('2.1 Skjult ventetid person A'!AD13/('1.1 Alternativ A'!AE135+'2.1 Skjult ventetid person A'!AD13),"")</f>
        <v/>
      </c>
      <c r="AE10" s="94" t="str">
        <f ca="1">IFERROR('2.1 Skjult ventetid person A'!AE13/('1.1 Alternativ A'!AF135+'2.1 Skjult ventetid person A'!AE13),"")</f>
        <v/>
      </c>
      <c r="AF10" s="94" t="str">
        <f ca="1">IFERROR('2.1 Skjult ventetid person A'!AF13/('1.1 Alternativ A'!AG135+'2.1 Skjult ventetid person A'!AF13),"")</f>
        <v/>
      </c>
      <c r="AG10" s="67"/>
      <c r="AH10" s="67"/>
      <c r="AI10" s="67"/>
      <c r="AJ10" s="67"/>
      <c r="AK10" s="67"/>
      <c r="AL10" s="67"/>
      <c r="AM10" s="67"/>
      <c r="AN10" s="67"/>
      <c r="AO10" s="67"/>
      <c r="AP10" s="67"/>
    </row>
    <row r="11" spans="2:42" x14ac:dyDescent="0.2">
      <c r="B11" s="1" t="str">
        <f ca="1">IF(OFFSET('1.1 Alternativ A'!$E$19,0,ROW()-ROW($B$9))&gt;0,OFFSET('1.1 Alternativ A'!$E$19,0,ROW()-ROW($B$9)),"")</f>
        <v/>
      </c>
      <c r="C11" s="94" t="str">
        <f ca="1">IFERROR('2.1 Skjult ventetid person A'!C14/('1.1 Alternativ A'!D136+'2.1 Skjult ventetid person A'!C14),"")</f>
        <v/>
      </c>
      <c r="D11" s="94" t="str">
        <f ca="1">IFERROR('2.1 Skjult ventetid person A'!D14/('1.1 Alternativ A'!E136+'2.1 Skjult ventetid person A'!D14),"")</f>
        <v/>
      </c>
      <c r="E11" s="94" t="str">
        <f ca="1">IFERROR('2.1 Skjult ventetid person A'!E14/('1.1 Alternativ A'!F136+'2.1 Skjult ventetid person A'!E14),"")</f>
        <v/>
      </c>
      <c r="F11" s="94" t="str">
        <f ca="1">IFERROR('2.1 Skjult ventetid person A'!F14/('1.1 Alternativ A'!G136+'2.1 Skjult ventetid person A'!F14),"")</f>
        <v/>
      </c>
      <c r="G11" s="94" t="str">
        <f ca="1">IFERROR('2.1 Skjult ventetid person A'!G14/('1.1 Alternativ A'!H136+'2.1 Skjult ventetid person A'!G14),"")</f>
        <v/>
      </c>
      <c r="H11" s="94" t="str">
        <f ca="1">IFERROR('2.1 Skjult ventetid person A'!H14/('1.1 Alternativ A'!I136+'2.1 Skjult ventetid person A'!H14),"")</f>
        <v/>
      </c>
      <c r="I11" s="94" t="str">
        <f ca="1">IFERROR('2.1 Skjult ventetid person A'!I14/('1.1 Alternativ A'!J136+'2.1 Skjult ventetid person A'!I14),"")</f>
        <v/>
      </c>
      <c r="J11" s="94" t="str">
        <f ca="1">IFERROR('2.1 Skjult ventetid person A'!J14/('1.1 Alternativ A'!K136+'2.1 Skjult ventetid person A'!J14),"")</f>
        <v/>
      </c>
      <c r="K11" s="94" t="str">
        <f ca="1">IFERROR('2.1 Skjult ventetid person A'!K14/('1.1 Alternativ A'!L136+'2.1 Skjult ventetid person A'!K14),"")</f>
        <v/>
      </c>
      <c r="L11" s="94" t="str">
        <f ca="1">IFERROR('2.1 Skjult ventetid person A'!L14/('1.1 Alternativ A'!M136+'2.1 Skjult ventetid person A'!L14),"")</f>
        <v/>
      </c>
      <c r="M11" s="94" t="str">
        <f ca="1">IFERROR('2.1 Skjult ventetid person A'!M14/('1.1 Alternativ A'!N136+'2.1 Skjult ventetid person A'!M14),"")</f>
        <v/>
      </c>
      <c r="N11" s="94" t="str">
        <f ca="1">IFERROR('2.1 Skjult ventetid person A'!N14/('1.1 Alternativ A'!O136+'2.1 Skjult ventetid person A'!N14),"")</f>
        <v/>
      </c>
      <c r="O11" s="94" t="str">
        <f ca="1">IFERROR('2.1 Skjult ventetid person A'!O14/('1.1 Alternativ A'!P136+'2.1 Skjult ventetid person A'!O14),"")</f>
        <v/>
      </c>
      <c r="P11" s="94" t="str">
        <f ca="1">IFERROR('2.1 Skjult ventetid person A'!P14/('1.1 Alternativ A'!Q136+'2.1 Skjult ventetid person A'!P14),"")</f>
        <v/>
      </c>
      <c r="Q11" s="94" t="str">
        <f ca="1">IFERROR('2.1 Skjult ventetid person A'!Q14/('1.1 Alternativ A'!R136+'2.1 Skjult ventetid person A'!Q14),"")</f>
        <v/>
      </c>
      <c r="R11" s="94" t="str">
        <f ca="1">IFERROR('2.1 Skjult ventetid person A'!R14/('1.1 Alternativ A'!S136+'2.1 Skjult ventetid person A'!R14),"")</f>
        <v/>
      </c>
      <c r="S11" s="94" t="str">
        <f ca="1">IFERROR('2.1 Skjult ventetid person A'!S14/('1.1 Alternativ A'!T136+'2.1 Skjult ventetid person A'!S14),"")</f>
        <v/>
      </c>
      <c r="T11" s="94" t="str">
        <f ca="1">IFERROR('2.1 Skjult ventetid person A'!T14/('1.1 Alternativ A'!U136+'2.1 Skjult ventetid person A'!T14),"")</f>
        <v/>
      </c>
      <c r="U11" s="94" t="str">
        <f ca="1">IFERROR('2.1 Skjult ventetid person A'!U14/('1.1 Alternativ A'!V136+'2.1 Skjult ventetid person A'!U14),"")</f>
        <v/>
      </c>
      <c r="V11" s="94" t="str">
        <f ca="1">IFERROR('2.1 Skjult ventetid person A'!V14/('1.1 Alternativ A'!W136+'2.1 Skjult ventetid person A'!V14),"")</f>
        <v/>
      </c>
      <c r="W11" s="94" t="str">
        <f ca="1">IFERROR('2.1 Skjult ventetid person A'!W14/('1.1 Alternativ A'!X136+'2.1 Skjult ventetid person A'!W14),"")</f>
        <v/>
      </c>
      <c r="X11" s="94" t="str">
        <f ca="1">IFERROR('2.1 Skjult ventetid person A'!X14/('1.1 Alternativ A'!Y136+'2.1 Skjult ventetid person A'!X14),"")</f>
        <v/>
      </c>
      <c r="Y11" s="94" t="str">
        <f ca="1">IFERROR('2.1 Skjult ventetid person A'!Y14/('1.1 Alternativ A'!Z136+'2.1 Skjult ventetid person A'!Y14),"")</f>
        <v/>
      </c>
      <c r="Z11" s="94" t="str">
        <f ca="1">IFERROR('2.1 Skjult ventetid person A'!Z14/('1.1 Alternativ A'!AA136+'2.1 Skjult ventetid person A'!Z14),"")</f>
        <v/>
      </c>
      <c r="AA11" s="94" t="str">
        <f ca="1">IFERROR('2.1 Skjult ventetid person A'!AA14/('1.1 Alternativ A'!AB136+'2.1 Skjult ventetid person A'!AA14),"")</f>
        <v/>
      </c>
      <c r="AB11" s="94" t="str">
        <f ca="1">IFERROR('2.1 Skjult ventetid person A'!AB14/('1.1 Alternativ A'!AC136+'2.1 Skjult ventetid person A'!AB14),"")</f>
        <v/>
      </c>
      <c r="AC11" s="94" t="str">
        <f ca="1">IFERROR('2.1 Skjult ventetid person A'!AC14/('1.1 Alternativ A'!AD136+'2.1 Skjult ventetid person A'!AC14),"")</f>
        <v/>
      </c>
      <c r="AD11" s="94" t="str">
        <f ca="1">IFERROR('2.1 Skjult ventetid person A'!AD14/('1.1 Alternativ A'!AE136+'2.1 Skjult ventetid person A'!AD14),"")</f>
        <v/>
      </c>
      <c r="AE11" s="94" t="str">
        <f ca="1">IFERROR('2.1 Skjult ventetid person A'!AE14/('1.1 Alternativ A'!AF136+'2.1 Skjult ventetid person A'!AE14),"")</f>
        <v/>
      </c>
      <c r="AF11" s="94" t="str">
        <f ca="1">IFERROR('2.1 Skjult ventetid person A'!AF14/('1.1 Alternativ A'!AG136+'2.1 Skjult ventetid person A'!AF14),"")</f>
        <v/>
      </c>
      <c r="AG11" s="67"/>
      <c r="AH11" s="67"/>
      <c r="AI11" s="67"/>
      <c r="AJ11" s="67"/>
      <c r="AK11" s="67"/>
      <c r="AL11" s="67"/>
      <c r="AM11" s="67"/>
      <c r="AN11" s="67"/>
      <c r="AO11" s="67"/>
      <c r="AP11" s="67"/>
    </row>
    <row r="12" spans="2:42" s="67" customFormat="1" x14ac:dyDescent="0.2">
      <c r="B12" s="1" t="str">
        <f ca="1">IF(OFFSET('1.1 Alternativ A'!$E$19,0,ROW()-ROW($B$9))&gt;0,OFFSET('1.1 Alternativ A'!$E$19,0,ROW()-ROW($B$9)),"")</f>
        <v/>
      </c>
      <c r="C12" s="94" t="str">
        <f ca="1">IFERROR('2.1 Skjult ventetid person A'!C15/('1.1 Alternativ A'!D137+'2.1 Skjult ventetid person A'!C15),"")</f>
        <v/>
      </c>
      <c r="D12" s="94" t="str">
        <f ca="1">IFERROR('2.1 Skjult ventetid person A'!D15/('1.1 Alternativ A'!E137+'2.1 Skjult ventetid person A'!D15),"")</f>
        <v/>
      </c>
      <c r="E12" s="94" t="str">
        <f ca="1">IFERROR('2.1 Skjult ventetid person A'!E15/('1.1 Alternativ A'!F137+'2.1 Skjult ventetid person A'!E15),"")</f>
        <v/>
      </c>
      <c r="F12" s="94" t="str">
        <f ca="1">IFERROR('2.1 Skjult ventetid person A'!F15/('1.1 Alternativ A'!G137+'2.1 Skjult ventetid person A'!F15),"")</f>
        <v/>
      </c>
      <c r="G12" s="94" t="str">
        <f ca="1">IFERROR('2.1 Skjult ventetid person A'!G15/('1.1 Alternativ A'!H137+'2.1 Skjult ventetid person A'!G15),"")</f>
        <v/>
      </c>
      <c r="H12" s="94" t="str">
        <f ca="1">IFERROR('2.1 Skjult ventetid person A'!H15/('1.1 Alternativ A'!I137+'2.1 Skjult ventetid person A'!H15),"")</f>
        <v/>
      </c>
      <c r="I12" s="94" t="str">
        <f ca="1">IFERROR('2.1 Skjult ventetid person A'!I15/('1.1 Alternativ A'!J137+'2.1 Skjult ventetid person A'!I15),"")</f>
        <v/>
      </c>
      <c r="J12" s="94" t="str">
        <f ca="1">IFERROR('2.1 Skjult ventetid person A'!J15/('1.1 Alternativ A'!K137+'2.1 Skjult ventetid person A'!J15),"")</f>
        <v/>
      </c>
      <c r="K12" s="94" t="str">
        <f ca="1">IFERROR('2.1 Skjult ventetid person A'!K15/('1.1 Alternativ A'!L137+'2.1 Skjult ventetid person A'!K15),"")</f>
        <v/>
      </c>
      <c r="L12" s="94" t="str">
        <f ca="1">IFERROR('2.1 Skjult ventetid person A'!L15/('1.1 Alternativ A'!M137+'2.1 Skjult ventetid person A'!L15),"")</f>
        <v/>
      </c>
      <c r="M12" s="94" t="str">
        <f ca="1">IFERROR('2.1 Skjult ventetid person A'!M15/('1.1 Alternativ A'!N137+'2.1 Skjult ventetid person A'!M15),"")</f>
        <v/>
      </c>
      <c r="N12" s="94" t="str">
        <f ca="1">IFERROR('2.1 Skjult ventetid person A'!N15/('1.1 Alternativ A'!O137+'2.1 Skjult ventetid person A'!N15),"")</f>
        <v/>
      </c>
      <c r="O12" s="94" t="str">
        <f ca="1">IFERROR('2.1 Skjult ventetid person A'!O15/('1.1 Alternativ A'!P137+'2.1 Skjult ventetid person A'!O15),"")</f>
        <v/>
      </c>
      <c r="P12" s="94" t="str">
        <f ca="1">IFERROR('2.1 Skjult ventetid person A'!P15/('1.1 Alternativ A'!Q137+'2.1 Skjult ventetid person A'!P15),"")</f>
        <v/>
      </c>
      <c r="Q12" s="94" t="str">
        <f ca="1">IFERROR('2.1 Skjult ventetid person A'!Q15/('1.1 Alternativ A'!R137+'2.1 Skjult ventetid person A'!Q15),"")</f>
        <v/>
      </c>
      <c r="R12" s="94" t="str">
        <f ca="1">IFERROR('2.1 Skjult ventetid person A'!R15/('1.1 Alternativ A'!S137+'2.1 Skjult ventetid person A'!R15),"")</f>
        <v/>
      </c>
      <c r="S12" s="94" t="str">
        <f ca="1">IFERROR('2.1 Skjult ventetid person A'!S15/('1.1 Alternativ A'!T137+'2.1 Skjult ventetid person A'!S15),"")</f>
        <v/>
      </c>
      <c r="T12" s="94" t="str">
        <f ca="1">IFERROR('2.1 Skjult ventetid person A'!T15/('1.1 Alternativ A'!U137+'2.1 Skjult ventetid person A'!T15),"")</f>
        <v/>
      </c>
      <c r="U12" s="94" t="str">
        <f ca="1">IFERROR('2.1 Skjult ventetid person A'!U15/('1.1 Alternativ A'!V137+'2.1 Skjult ventetid person A'!U15),"")</f>
        <v/>
      </c>
      <c r="V12" s="94" t="str">
        <f ca="1">IFERROR('2.1 Skjult ventetid person A'!V15/('1.1 Alternativ A'!W137+'2.1 Skjult ventetid person A'!V15),"")</f>
        <v/>
      </c>
      <c r="W12" s="94" t="str">
        <f ca="1">IFERROR('2.1 Skjult ventetid person A'!W15/('1.1 Alternativ A'!X137+'2.1 Skjult ventetid person A'!W15),"")</f>
        <v/>
      </c>
      <c r="X12" s="94" t="str">
        <f ca="1">IFERROR('2.1 Skjult ventetid person A'!X15/('1.1 Alternativ A'!Y137+'2.1 Skjult ventetid person A'!X15),"")</f>
        <v/>
      </c>
      <c r="Y12" s="94" t="str">
        <f ca="1">IFERROR('2.1 Skjult ventetid person A'!Y15/('1.1 Alternativ A'!Z137+'2.1 Skjult ventetid person A'!Y15),"")</f>
        <v/>
      </c>
      <c r="Z12" s="94" t="str">
        <f ca="1">IFERROR('2.1 Skjult ventetid person A'!Z15/('1.1 Alternativ A'!AA137+'2.1 Skjult ventetid person A'!Z15),"")</f>
        <v/>
      </c>
      <c r="AA12" s="94" t="str">
        <f ca="1">IFERROR('2.1 Skjult ventetid person A'!AA15/('1.1 Alternativ A'!AB137+'2.1 Skjult ventetid person A'!AA15),"")</f>
        <v/>
      </c>
      <c r="AB12" s="94" t="str">
        <f ca="1">IFERROR('2.1 Skjult ventetid person A'!AB15/('1.1 Alternativ A'!AC137+'2.1 Skjult ventetid person A'!AB15),"")</f>
        <v/>
      </c>
      <c r="AC12" s="94" t="str">
        <f ca="1">IFERROR('2.1 Skjult ventetid person A'!AC15/('1.1 Alternativ A'!AD137+'2.1 Skjult ventetid person A'!AC15),"")</f>
        <v/>
      </c>
      <c r="AD12" s="94" t="str">
        <f ca="1">IFERROR('2.1 Skjult ventetid person A'!AD15/('1.1 Alternativ A'!AE137+'2.1 Skjult ventetid person A'!AD15),"")</f>
        <v/>
      </c>
      <c r="AE12" s="94" t="str">
        <f ca="1">IFERROR('2.1 Skjult ventetid person A'!AE15/('1.1 Alternativ A'!AF137+'2.1 Skjult ventetid person A'!AE15),"")</f>
        <v/>
      </c>
      <c r="AF12" s="94" t="str">
        <f ca="1">IFERROR('2.1 Skjult ventetid person A'!AF15/('1.1 Alternativ A'!AG137+'2.1 Skjult ventetid person A'!AF15),"")</f>
        <v/>
      </c>
    </row>
    <row r="13" spans="2:42" s="67" customFormat="1" x14ac:dyDescent="0.2">
      <c r="B13" s="1" t="str">
        <f ca="1">IF(OFFSET('1.1 Alternativ A'!$E$19,0,ROW()-ROW($B$9))&gt;0,OFFSET('1.1 Alternativ A'!$E$19,0,ROW()-ROW($B$9)),"")</f>
        <v/>
      </c>
      <c r="C13" s="94" t="str">
        <f ca="1">IFERROR('2.1 Skjult ventetid person A'!C16/('1.1 Alternativ A'!D138+'2.1 Skjult ventetid person A'!C16),"")</f>
        <v/>
      </c>
      <c r="D13" s="94" t="str">
        <f ca="1">IFERROR('2.1 Skjult ventetid person A'!D16/('1.1 Alternativ A'!E138+'2.1 Skjult ventetid person A'!D16),"")</f>
        <v/>
      </c>
      <c r="E13" s="94" t="str">
        <f ca="1">IFERROR('2.1 Skjult ventetid person A'!E16/('1.1 Alternativ A'!F138+'2.1 Skjult ventetid person A'!E16),"")</f>
        <v/>
      </c>
      <c r="F13" s="94" t="str">
        <f ca="1">IFERROR('2.1 Skjult ventetid person A'!F16/('1.1 Alternativ A'!G138+'2.1 Skjult ventetid person A'!F16),"")</f>
        <v/>
      </c>
      <c r="G13" s="94" t="str">
        <f ca="1">IFERROR('2.1 Skjult ventetid person A'!G16/('1.1 Alternativ A'!H138+'2.1 Skjult ventetid person A'!G16),"")</f>
        <v/>
      </c>
      <c r="H13" s="94" t="str">
        <f ca="1">IFERROR('2.1 Skjult ventetid person A'!H16/('1.1 Alternativ A'!I138+'2.1 Skjult ventetid person A'!H16),"")</f>
        <v/>
      </c>
      <c r="I13" s="94" t="str">
        <f ca="1">IFERROR('2.1 Skjult ventetid person A'!I16/('1.1 Alternativ A'!J138+'2.1 Skjult ventetid person A'!I16),"")</f>
        <v/>
      </c>
      <c r="J13" s="94" t="str">
        <f ca="1">IFERROR('2.1 Skjult ventetid person A'!J16/('1.1 Alternativ A'!K138+'2.1 Skjult ventetid person A'!J16),"")</f>
        <v/>
      </c>
      <c r="K13" s="94" t="str">
        <f ca="1">IFERROR('2.1 Skjult ventetid person A'!K16/('1.1 Alternativ A'!L138+'2.1 Skjult ventetid person A'!K16),"")</f>
        <v/>
      </c>
      <c r="L13" s="94" t="str">
        <f ca="1">IFERROR('2.1 Skjult ventetid person A'!L16/('1.1 Alternativ A'!M138+'2.1 Skjult ventetid person A'!L16),"")</f>
        <v/>
      </c>
      <c r="M13" s="94" t="str">
        <f ca="1">IFERROR('2.1 Skjult ventetid person A'!M16/('1.1 Alternativ A'!N138+'2.1 Skjult ventetid person A'!M16),"")</f>
        <v/>
      </c>
      <c r="N13" s="94" t="str">
        <f ca="1">IFERROR('2.1 Skjult ventetid person A'!N16/('1.1 Alternativ A'!O138+'2.1 Skjult ventetid person A'!N16),"")</f>
        <v/>
      </c>
      <c r="O13" s="94" t="str">
        <f ca="1">IFERROR('2.1 Skjult ventetid person A'!O16/('1.1 Alternativ A'!P138+'2.1 Skjult ventetid person A'!O16),"")</f>
        <v/>
      </c>
      <c r="P13" s="94" t="str">
        <f ca="1">IFERROR('2.1 Skjult ventetid person A'!P16/('1.1 Alternativ A'!Q138+'2.1 Skjult ventetid person A'!P16),"")</f>
        <v/>
      </c>
      <c r="Q13" s="94" t="str">
        <f ca="1">IFERROR('2.1 Skjult ventetid person A'!Q16/('1.1 Alternativ A'!R138+'2.1 Skjult ventetid person A'!Q16),"")</f>
        <v/>
      </c>
      <c r="R13" s="94" t="str">
        <f ca="1">IFERROR('2.1 Skjult ventetid person A'!R16/('1.1 Alternativ A'!S138+'2.1 Skjult ventetid person A'!R16),"")</f>
        <v/>
      </c>
      <c r="S13" s="94" t="str">
        <f ca="1">IFERROR('2.1 Skjult ventetid person A'!S16/('1.1 Alternativ A'!T138+'2.1 Skjult ventetid person A'!S16),"")</f>
        <v/>
      </c>
      <c r="T13" s="94" t="str">
        <f ca="1">IFERROR('2.1 Skjult ventetid person A'!T16/('1.1 Alternativ A'!U138+'2.1 Skjult ventetid person A'!T16),"")</f>
        <v/>
      </c>
      <c r="U13" s="94" t="str">
        <f ca="1">IFERROR('2.1 Skjult ventetid person A'!U16/('1.1 Alternativ A'!V138+'2.1 Skjult ventetid person A'!U16),"")</f>
        <v/>
      </c>
      <c r="V13" s="94" t="str">
        <f ca="1">IFERROR('2.1 Skjult ventetid person A'!V16/('1.1 Alternativ A'!W138+'2.1 Skjult ventetid person A'!V16),"")</f>
        <v/>
      </c>
      <c r="W13" s="94" t="str">
        <f ca="1">IFERROR('2.1 Skjult ventetid person A'!W16/('1.1 Alternativ A'!X138+'2.1 Skjult ventetid person A'!W16),"")</f>
        <v/>
      </c>
      <c r="X13" s="94" t="str">
        <f ca="1">IFERROR('2.1 Skjult ventetid person A'!X16/('1.1 Alternativ A'!Y138+'2.1 Skjult ventetid person A'!X16),"")</f>
        <v/>
      </c>
      <c r="Y13" s="94" t="str">
        <f ca="1">IFERROR('2.1 Skjult ventetid person A'!Y16/('1.1 Alternativ A'!Z138+'2.1 Skjult ventetid person A'!Y16),"")</f>
        <v/>
      </c>
      <c r="Z13" s="94" t="str">
        <f ca="1">IFERROR('2.1 Skjult ventetid person A'!Z16/('1.1 Alternativ A'!AA138+'2.1 Skjult ventetid person A'!Z16),"")</f>
        <v/>
      </c>
      <c r="AA13" s="94" t="str">
        <f ca="1">IFERROR('2.1 Skjult ventetid person A'!AA16/('1.1 Alternativ A'!AB138+'2.1 Skjult ventetid person A'!AA16),"")</f>
        <v/>
      </c>
      <c r="AB13" s="94" t="str">
        <f ca="1">IFERROR('2.1 Skjult ventetid person A'!AB16/('1.1 Alternativ A'!AC138+'2.1 Skjult ventetid person A'!AB16),"")</f>
        <v/>
      </c>
      <c r="AC13" s="94" t="str">
        <f ca="1">IFERROR('2.1 Skjult ventetid person A'!AC16/('1.1 Alternativ A'!AD138+'2.1 Skjult ventetid person A'!AC16),"")</f>
        <v/>
      </c>
      <c r="AD13" s="94" t="str">
        <f ca="1">IFERROR('2.1 Skjult ventetid person A'!AD16/('1.1 Alternativ A'!AE138+'2.1 Skjult ventetid person A'!AD16),"")</f>
        <v/>
      </c>
      <c r="AE13" s="94" t="str">
        <f ca="1">IFERROR('2.1 Skjult ventetid person A'!AE16/('1.1 Alternativ A'!AF138+'2.1 Skjult ventetid person A'!AE16),"")</f>
        <v/>
      </c>
      <c r="AF13" s="94" t="str">
        <f ca="1">IFERROR('2.1 Skjult ventetid person A'!AF16/('1.1 Alternativ A'!AG138+'2.1 Skjult ventetid person A'!AF16),"")</f>
        <v/>
      </c>
    </row>
    <row r="14" spans="2:42" s="67" customFormat="1" ht="12.75" customHeight="1" x14ac:dyDescent="0.2">
      <c r="B14" s="1" t="str">
        <f ca="1">IF(OFFSET('1.1 Alternativ A'!$E$19,0,ROW()-ROW($B$9))&gt;0,OFFSET('1.1 Alternativ A'!$E$19,0,ROW()-ROW($B$9)),"")</f>
        <v/>
      </c>
      <c r="C14" s="94" t="str">
        <f ca="1">IFERROR('2.1 Skjult ventetid person A'!C17/('1.1 Alternativ A'!D139+'2.1 Skjult ventetid person A'!C17),"")</f>
        <v/>
      </c>
      <c r="D14" s="94" t="str">
        <f ca="1">IFERROR('2.1 Skjult ventetid person A'!D17/('1.1 Alternativ A'!E139+'2.1 Skjult ventetid person A'!D17),"")</f>
        <v/>
      </c>
      <c r="E14" s="94" t="str">
        <f ca="1">IFERROR('2.1 Skjult ventetid person A'!E17/('1.1 Alternativ A'!F139+'2.1 Skjult ventetid person A'!E17),"")</f>
        <v/>
      </c>
      <c r="F14" s="94" t="str">
        <f ca="1">IFERROR('2.1 Skjult ventetid person A'!F17/('1.1 Alternativ A'!G139+'2.1 Skjult ventetid person A'!F17),"")</f>
        <v/>
      </c>
      <c r="G14" s="94" t="str">
        <f ca="1">IFERROR('2.1 Skjult ventetid person A'!G17/('1.1 Alternativ A'!H139+'2.1 Skjult ventetid person A'!G17),"")</f>
        <v/>
      </c>
      <c r="H14" s="94" t="str">
        <f ca="1">IFERROR('2.1 Skjult ventetid person A'!H17/('1.1 Alternativ A'!I139+'2.1 Skjult ventetid person A'!H17),"")</f>
        <v/>
      </c>
      <c r="I14" s="94" t="str">
        <f ca="1">IFERROR('2.1 Skjult ventetid person A'!I17/('1.1 Alternativ A'!J139+'2.1 Skjult ventetid person A'!I17),"")</f>
        <v/>
      </c>
      <c r="J14" s="94" t="str">
        <f ca="1">IFERROR('2.1 Skjult ventetid person A'!J17/('1.1 Alternativ A'!K139+'2.1 Skjult ventetid person A'!J17),"")</f>
        <v/>
      </c>
      <c r="K14" s="94" t="str">
        <f ca="1">IFERROR('2.1 Skjult ventetid person A'!K17/('1.1 Alternativ A'!L139+'2.1 Skjult ventetid person A'!K17),"")</f>
        <v/>
      </c>
      <c r="L14" s="94" t="str">
        <f ca="1">IFERROR('2.1 Skjult ventetid person A'!L17/('1.1 Alternativ A'!M139+'2.1 Skjult ventetid person A'!L17),"")</f>
        <v/>
      </c>
      <c r="M14" s="94" t="str">
        <f ca="1">IFERROR('2.1 Skjult ventetid person A'!M17/('1.1 Alternativ A'!N139+'2.1 Skjult ventetid person A'!M17),"")</f>
        <v/>
      </c>
      <c r="N14" s="94" t="str">
        <f ca="1">IFERROR('2.1 Skjult ventetid person A'!N17/('1.1 Alternativ A'!O139+'2.1 Skjult ventetid person A'!N17),"")</f>
        <v/>
      </c>
      <c r="O14" s="94" t="str">
        <f ca="1">IFERROR('2.1 Skjult ventetid person A'!O17/('1.1 Alternativ A'!P139+'2.1 Skjult ventetid person A'!O17),"")</f>
        <v/>
      </c>
      <c r="P14" s="94" t="str">
        <f ca="1">IFERROR('2.1 Skjult ventetid person A'!P17/('1.1 Alternativ A'!Q139+'2.1 Skjult ventetid person A'!P17),"")</f>
        <v/>
      </c>
      <c r="Q14" s="94" t="str">
        <f ca="1">IFERROR('2.1 Skjult ventetid person A'!Q17/('1.1 Alternativ A'!R139+'2.1 Skjult ventetid person A'!Q17),"")</f>
        <v/>
      </c>
      <c r="R14" s="94" t="str">
        <f ca="1">IFERROR('2.1 Skjult ventetid person A'!R17/('1.1 Alternativ A'!S139+'2.1 Skjult ventetid person A'!R17),"")</f>
        <v/>
      </c>
      <c r="S14" s="94" t="str">
        <f ca="1">IFERROR('2.1 Skjult ventetid person A'!S17/('1.1 Alternativ A'!T139+'2.1 Skjult ventetid person A'!S17),"")</f>
        <v/>
      </c>
      <c r="T14" s="94" t="str">
        <f ca="1">IFERROR('2.1 Skjult ventetid person A'!T17/('1.1 Alternativ A'!U139+'2.1 Skjult ventetid person A'!T17),"")</f>
        <v/>
      </c>
      <c r="U14" s="94" t="str">
        <f ca="1">IFERROR('2.1 Skjult ventetid person A'!U17/('1.1 Alternativ A'!V139+'2.1 Skjult ventetid person A'!U17),"")</f>
        <v/>
      </c>
      <c r="V14" s="94" t="str">
        <f ca="1">IFERROR('2.1 Skjult ventetid person A'!V17/('1.1 Alternativ A'!W139+'2.1 Skjult ventetid person A'!V17),"")</f>
        <v/>
      </c>
      <c r="W14" s="94" t="str">
        <f ca="1">IFERROR('2.1 Skjult ventetid person A'!W17/('1.1 Alternativ A'!X139+'2.1 Skjult ventetid person A'!W17),"")</f>
        <v/>
      </c>
      <c r="X14" s="94" t="str">
        <f ca="1">IFERROR('2.1 Skjult ventetid person A'!X17/('1.1 Alternativ A'!Y139+'2.1 Skjult ventetid person A'!X17),"")</f>
        <v/>
      </c>
      <c r="Y14" s="94" t="str">
        <f ca="1">IFERROR('2.1 Skjult ventetid person A'!Y17/('1.1 Alternativ A'!Z139+'2.1 Skjult ventetid person A'!Y17),"")</f>
        <v/>
      </c>
      <c r="Z14" s="94" t="str">
        <f ca="1">IFERROR('2.1 Skjult ventetid person A'!Z17/('1.1 Alternativ A'!AA139+'2.1 Skjult ventetid person A'!Z17),"")</f>
        <v/>
      </c>
      <c r="AA14" s="94" t="str">
        <f ca="1">IFERROR('2.1 Skjult ventetid person A'!AA17/('1.1 Alternativ A'!AB139+'2.1 Skjult ventetid person A'!AA17),"")</f>
        <v/>
      </c>
      <c r="AB14" s="94" t="str">
        <f ca="1">IFERROR('2.1 Skjult ventetid person A'!AB17/('1.1 Alternativ A'!AC139+'2.1 Skjult ventetid person A'!AB17),"")</f>
        <v/>
      </c>
      <c r="AC14" s="94" t="str">
        <f ca="1">IFERROR('2.1 Skjult ventetid person A'!AC17/('1.1 Alternativ A'!AD139+'2.1 Skjult ventetid person A'!AC17),"")</f>
        <v/>
      </c>
      <c r="AD14" s="94" t="str">
        <f ca="1">IFERROR('2.1 Skjult ventetid person A'!AD17/('1.1 Alternativ A'!AE139+'2.1 Skjult ventetid person A'!AD17),"")</f>
        <v/>
      </c>
      <c r="AE14" s="94" t="str">
        <f ca="1">IFERROR('2.1 Skjult ventetid person A'!AE17/('1.1 Alternativ A'!AF139+'2.1 Skjult ventetid person A'!AE17),"")</f>
        <v/>
      </c>
      <c r="AF14" s="94" t="str">
        <f ca="1">IFERROR('2.1 Skjult ventetid person A'!AF17/('1.1 Alternativ A'!AG139+'2.1 Skjult ventetid person A'!AF17),"")</f>
        <v/>
      </c>
    </row>
    <row r="15" spans="2:42" s="67" customFormat="1" ht="12.75" customHeight="1" x14ac:dyDescent="0.2">
      <c r="B15" s="1" t="str">
        <f ca="1">IF(OFFSET('1.1 Alternativ A'!$E$19,0,ROW()-ROW($B$9))&gt;0,OFFSET('1.1 Alternativ A'!$E$19,0,ROW()-ROW($B$9)),"")</f>
        <v/>
      </c>
      <c r="C15" s="94" t="str">
        <f ca="1">IFERROR('2.1 Skjult ventetid person A'!C18/('1.1 Alternativ A'!D140+'2.1 Skjult ventetid person A'!C18),"")</f>
        <v/>
      </c>
      <c r="D15" s="94" t="str">
        <f ca="1">IFERROR('2.1 Skjult ventetid person A'!D18/('1.1 Alternativ A'!E140+'2.1 Skjult ventetid person A'!D18),"")</f>
        <v/>
      </c>
      <c r="E15" s="94" t="str">
        <f ca="1">IFERROR('2.1 Skjult ventetid person A'!E18/('1.1 Alternativ A'!F140+'2.1 Skjult ventetid person A'!E18),"")</f>
        <v/>
      </c>
      <c r="F15" s="94" t="str">
        <f ca="1">IFERROR('2.1 Skjult ventetid person A'!F18/('1.1 Alternativ A'!G140+'2.1 Skjult ventetid person A'!F18),"")</f>
        <v/>
      </c>
      <c r="G15" s="94" t="str">
        <f ca="1">IFERROR('2.1 Skjult ventetid person A'!G18/('1.1 Alternativ A'!H140+'2.1 Skjult ventetid person A'!G18),"")</f>
        <v/>
      </c>
      <c r="H15" s="94" t="str">
        <f ca="1">IFERROR('2.1 Skjult ventetid person A'!H18/('1.1 Alternativ A'!I140+'2.1 Skjult ventetid person A'!H18),"")</f>
        <v/>
      </c>
      <c r="I15" s="94" t="str">
        <f ca="1">IFERROR('2.1 Skjult ventetid person A'!I18/('1.1 Alternativ A'!J140+'2.1 Skjult ventetid person A'!I18),"")</f>
        <v/>
      </c>
      <c r="J15" s="94" t="str">
        <f ca="1">IFERROR('2.1 Skjult ventetid person A'!J18/('1.1 Alternativ A'!K140+'2.1 Skjult ventetid person A'!J18),"")</f>
        <v/>
      </c>
      <c r="K15" s="94" t="str">
        <f ca="1">IFERROR('2.1 Skjult ventetid person A'!K18/('1.1 Alternativ A'!L140+'2.1 Skjult ventetid person A'!K18),"")</f>
        <v/>
      </c>
      <c r="L15" s="94" t="str">
        <f ca="1">IFERROR('2.1 Skjult ventetid person A'!L18/('1.1 Alternativ A'!M140+'2.1 Skjult ventetid person A'!L18),"")</f>
        <v/>
      </c>
      <c r="M15" s="94" t="str">
        <f ca="1">IFERROR('2.1 Skjult ventetid person A'!M18/('1.1 Alternativ A'!N140+'2.1 Skjult ventetid person A'!M18),"")</f>
        <v/>
      </c>
      <c r="N15" s="94" t="str">
        <f ca="1">IFERROR('2.1 Skjult ventetid person A'!N18/('1.1 Alternativ A'!O140+'2.1 Skjult ventetid person A'!N18),"")</f>
        <v/>
      </c>
      <c r="O15" s="94" t="str">
        <f ca="1">IFERROR('2.1 Skjult ventetid person A'!O18/('1.1 Alternativ A'!P140+'2.1 Skjult ventetid person A'!O18),"")</f>
        <v/>
      </c>
      <c r="P15" s="94" t="str">
        <f ca="1">IFERROR('2.1 Skjult ventetid person A'!P18/('1.1 Alternativ A'!Q140+'2.1 Skjult ventetid person A'!P18),"")</f>
        <v/>
      </c>
      <c r="Q15" s="94" t="str">
        <f ca="1">IFERROR('2.1 Skjult ventetid person A'!Q18/('1.1 Alternativ A'!R140+'2.1 Skjult ventetid person A'!Q18),"")</f>
        <v/>
      </c>
      <c r="R15" s="94" t="str">
        <f ca="1">IFERROR('2.1 Skjult ventetid person A'!R18/('1.1 Alternativ A'!S140+'2.1 Skjult ventetid person A'!R18),"")</f>
        <v/>
      </c>
      <c r="S15" s="94" t="str">
        <f ca="1">IFERROR('2.1 Skjult ventetid person A'!S18/('1.1 Alternativ A'!T140+'2.1 Skjult ventetid person A'!S18),"")</f>
        <v/>
      </c>
      <c r="T15" s="94" t="str">
        <f ca="1">IFERROR('2.1 Skjult ventetid person A'!T18/('1.1 Alternativ A'!U140+'2.1 Skjult ventetid person A'!T18),"")</f>
        <v/>
      </c>
      <c r="U15" s="94" t="str">
        <f ca="1">IFERROR('2.1 Skjult ventetid person A'!U18/('1.1 Alternativ A'!V140+'2.1 Skjult ventetid person A'!U18),"")</f>
        <v/>
      </c>
      <c r="V15" s="94" t="str">
        <f ca="1">IFERROR('2.1 Skjult ventetid person A'!V18/('1.1 Alternativ A'!W140+'2.1 Skjult ventetid person A'!V18),"")</f>
        <v/>
      </c>
      <c r="W15" s="94" t="str">
        <f ca="1">IFERROR('2.1 Skjult ventetid person A'!W18/('1.1 Alternativ A'!X140+'2.1 Skjult ventetid person A'!W18),"")</f>
        <v/>
      </c>
      <c r="X15" s="94" t="str">
        <f ca="1">IFERROR('2.1 Skjult ventetid person A'!X18/('1.1 Alternativ A'!Y140+'2.1 Skjult ventetid person A'!X18),"")</f>
        <v/>
      </c>
      <c r="Y15" s="94" t="str">
        <f ca="1">IFERROR('2.1 Skjult ventetid person A'!Y18/('1.1 Alternativ A'!Z140+'2.1 Skjult ventetid person A'!Y18),"")</f>
        <v/>
      </c>
      <c r="Z15" s="94" t="str">
        <f ca="1">IFERROR('2.1 Skjult ventetid person A'!Z18/('1.1 Alternativ A'!AA140+'2.1 Skjult ventetid person A'!Z18),"")</f>
        <v/>
      </c>
      <c r="AA15" s="94" t="str">
        <f ca="1">IFERROR('2.1 Skjult ventetid person A'!AA18/('1.1 Alternativ A'!AB140+'2.1 Skjult ventetid person A'!AA18),"")</f>
        <v/>
      </c>
      <c r="AB15" s="94" t="str">
        <f ca="1">IFERROR('2.1 Skjult ventetid person A'!AB18/('1.1 Alternativ A'!AC140+'2.1 Skjult ventetid person A'!AB18),"")</f>
        <v/>
      </c>
      <c r="AC15" s="94" t="str">
        <f ca="1">IFERROR('2.1 Skjult ventetid person A'!AC18/('1.1 Alternativ A'!AD140+'2.1 Skjult ventetid person A'!AC18),"")</f>
        <v/>
      </c>
      <c r="AD15" s="94" t="str">
        <f ca="1">IFERROR('2.1 Skjult ventetid person A'!AD18/('1.1 Alternativ A'!AE140+'2.1 Skjult ventetid person A'!AD18),"")</f>
        <v/>
      </c>
      <c r="AE15" s="94" t="str">
        <f ca="1">IFERROR('2.1 Skjult ventetid person A'!AE18/('1.1 Alternativ A'!AF140+'2.1 Skjult ventetid person A'!AE18),"")</f>
        <v/>
      </c>
      <c r="AF15" s="94" t="str">
        <f ca="1">IFERROR('2.1 Skjult ventetid person A'!AF18/('1.1 Alternativ A'!AG140+'2.1 Skjult ventetid person A'!AF18),"")</f>
        <v/>
      </c>
    </row>
    <row r="16" spans="2:42" s="67" customFormat="1" ht="12.75" customHeight="1" x14ac:dyDescent="0.2">
      <c r="B16" s="1" t="str">
        <f ca="1">IF(OFFSET('1.1 Alternativ A'!$E$19,0,ROW()-ROW($B$9))&gt;0,OFFSET('1.1 Alternativ A'!$E$19,0,ROW()-ROW($B$9)),"")</f>
        <v/>
      </c>
      <c r="C16" s="94" t="str">
        <f ca="1">IFERROR('2.1 Skjult ventetid person A'!C19/('1.1 Alternativ A'!D141+'2.1 Skjult ventetid person A'!C19),"")</f>
        <v/>
      </c>
      <c r="D16" s="94" t="str">
        <f ca="1">IFERROR('2.1 Skjult ventetid person A'!D19/('1.1 Alternativ A'!E141+'2.1 Skjult ventetid person A'!D19),"")</f>
        <v/>
      </c>
      <c r="E16" s="94" t="str">
        <f ca="1">IFERROR('2.1 Skjult ventetid person A'!E19/('1.1 Alternativ A'!F141+'2.1 Skjult ventetid person A'!E19),"")</f>
        <v/>
      </c>
      <c r="F16" s="94" t="str">
        <f ca="1">IFERROR('2.1 Skjult ventetid person A'!F19/('1.1 Alternativ A'!G141+'2.1 Skjult ventetid person A'!F19),"")</f>
        <v/>
      </c>
      <c r="G16" s="94" t="str">
        <f ca="1">IFERROR('2.1 Skjult ventetid person A'!G19/('1.1 Alternativ A'!H141+'2.1 Skjult ventetid person A'!G19),"")</f>
        <v/>
      </c>
      <c r="H16" s="94" t="str">
        <f ca="1">IFERROR('2.1 Skjult ventetid person A'!H19/('1.1 Alternativ A'!I141+'2.1 Skjult ventetid person A'!H19),"")</f>
        <v/>
      </c>
      <c r="I16" s="94" t="str">
        <f ca="1">IFERROR('2.1 Skjult ventetid person A'!I19/('1.1 Alternativ A'!J141+'2.1 Skjult ventetid person A'!I19),"")</f>
        <v/>
      </c>
      <c r="J16" s="94" t="str">
        <f ca="1">IFERROR('2.1 Skjult ventetid person A'!J19/('1.1 Alternativ A'!K141+'2.1 Skjult ventetid person A'!J19),"")</f>
        <v/>
      </c>
      <c r="K16" s="94" t="str">
        <f ca="1">IFERROR('2.1 Skjult ventetid person A'!K19/('1.1 Alternativ A'!L141+'2.1 Skjult ventetid person A'!K19),"")</f>
        <v/>
      </c>
      <c r="L16" s="94" t="str">
        <f ca="1">IFERROR('2.1 Skjult ventetid person A'!L19/('1.1 Alternativ A'!M141+'2.1 Skjult ventetid person A'!L19),"")</f>
        <v/>
      </c>
      <c r="M16" s="94" t="str">
        <f ca="1">IFERROR('2.1 Skjult ventetid person A'!M19/('1.1 Alternativ A'!N141+'2.1 Skjult ventetid person A'!M19),"")</f>
        <v/>
      </c>
      <c r="N16" s="94" t="str">
        <f ca="1">IFERROR('2.1 Skjult ventetid person A'!N19/('1.1 Alternativ A'!O141+'2.1 Skjult ventetid person A'!N19),"")</f>
        <v/>
      </c>
      <c r="O16" s="94" t="str">
        <f ca="1">IFERROR('2.1 Skjult ventetid person A'!O19/('1.1 Alternativ A'!P141+'2.1 Skjult ventetid person A'!O19),"")</f>
        <v/>
      </c>
      <c r="P16" s="94" t="str">
        <f ca="1">IFERROR('2.1 Skjult ventetid person A'!P19/('1.1 Alternativ A'!Q141+'2.1 Skjult ventetid person A'!P19),"")</f>
        <v/>
      </c>
      <c r="Q16" s="94" t="str">
        <f ca="1">IFERROR('2.1 Skjult ventetid person A'!Q19/('1.1 Alternativ A'!R141+'2.1 Skjult ventetid person A'!Q19),"")</f>
        <v/>
      </c>
      <c r="R16" s="94" t="str">
        <f ca="1">IFERROR('2.1 Skjult ventetid person A'!R19/('1.1 Alternativ A'!S141+'2.1 Skjult ventetid person A'!R19),"")</f>
        <v/>
      </c>
      <c r="S16" s="94" t="str">
        <f ca="1">IFERROR('2.1 Skjult ventetid person A'!S19/('1.1 Alternativ A'!T141+'2.1 Skjult ventetid person A'!S19),"")</f>
        <v/>
      </c>
      <c r="T16" s="94" t="str">
        <f ca="1">IFERROR('2.1 Skjult ventetid person A'!T19/('1.1 Alternativ A'!U141+'2.1 Skjult ventetid person A'!T19),"")</f>
        <v/>
      </c>
      <c r="U16" s="94" t="str">
        <f ca="1">IFERROR('2.1 Skjult ventetid person A'!U19/('1.1 Alternativ A'!V141+'2.1 Skjult ventetid person A'!U19),"")</f>
        <v/>
      </c>
      <c r="V16" s="94" t="str">
        <f ca="1">IFERROR('2.1 Skjult ventetid person A'!V19/('1.1 Alternativ A'!W141+'2.1 Skjult ventetid person A'!V19),"")</f>
        <v/>
      </c>
      <c r="W16" s="94" t="str">
        <f ca="1">IFERROR('2.1 Skjult ventetid person A'!W19/('1.1 Alternativ A'!X141+'2.1 Skjult ventetid person A'!W19),"")</f>
        <v/>
      </c>
      <c r="X16" s="94" t="str">
        <f ca="1">IFERROR('2.1 Skjult ventetid person A'!X19/('1.1 Alternativ A'!Y141+'2.1 Skjult ventetid person A'!X19),"")</f>
        <v/>
      </c>
      <c r="Y16" s="94" t="str">
        <f ca="1">IFERROR('2.1 Skjult ventetid person A'!Y19/('1.1 Alternativ A'!Z141+'2.1 Skjult ventetid person A'!Y19),"")</f>
        <v/>
      </c>
      <c r="Z16" s="94" t="str">
        <f ca="1">IFERROR('2.1 Skjult ventetid person A'!Z19/('1.1 Alternativ A'!AA141+'2.1 Skjult ventetid person A'!Z19),"")</f>
        <v/>
      </c>
      <c r="AA16" s="94" t="str">
        <f ca="1">IFERROR('2.1 Skjult ventetid person A'!AA19/('1.1 Alternativ A'!AB141+'2.1 Skjult ventetid person A'!AA19),"")</f>
        <v/>
      </c>
      <c r="AB16" s="94" t="str">
        <f ca="1">IFERROR('2.1 Skjult ventetid person A'!AB19/('1.1 Alternativ A'!AC141+'2.1 Skjult ventetid person A'!AB19),"")</f>
        <v/>
      </c>
      <c r="AC16" s="94" t="str">
        <f ca="1">IFERROR('2.1 Skjult ventetid person A'!AC19/('1.1 Alternativ A'!AD141+'2.1 Skjult ventetid person A'!AC19),"")</f>
        <v/>
      </c>
      <c r="AD16" s="94" t="str">
        <f ca="1">IFERROR('2.1 Skjult ventetid person A'!AD19/('1.1 Alternativ A'!AE141+'2.1 Skjult ventetid person A'!AD19),"")</f>
        <v/>
      </c>
      <c r="AE16" s="94" t="str">
        <f ca="1">IFERROR('2.1 Skjult ventetid person A'!AE19/('1.1 Alternativ A'!AF141+'2.1 Skjult ventetid person A'!AE19),"")</f>
        <v/>
      </c>
      <c r="AF16" s="94" t="str">
        <f ca="1">IFERROR('2.1 Skjult ventetid person A'!AF19/('1.1 Alternativ A'!AG141+'2.1 Skjult ventetid person A'!AF19),"")</f>
        <v/>
      </c>
    </row>
    <row r="17" spans="2:32" s="67" customFormat="1" ht="12.75" customHeight="1" x14ac:dyDescent="0.2">
      <c r="B17" s="1" t="str">
        <f ca="1">IF(OFFSET('1.1 Alternativ A'!$E$19,0,ROW()-ROW($B$9))&gt;0,OFFSET('1.1 Alternativ A'!$E$19,0,ROW()-ROW($B$9)),"")</f>
        <v/>
      </c>
      <c r="C17" s="94" t="str">
        <f ca="1">IFERROR('2.1 Skjult ventetid person A'!C20/('1.1 Alternativ A'!D142+'2.1 Skjult ventetid person A'!C20),"")</f>
        <v/>
      </c>
      <c r="D17" s="94" t="str">
        <f ca="1">IFERROR('2.1 Skjult ventetid person A'!D20/('1.1 Alternativ A'!E142+'2.1 Skjult ventetid person A'!D20),"")</f>
        <v/>
      </c>
      <c r="E17" s="94" t="str">
        <f ca="1">IFERROR('2.1 Skjult ventetid person A'!E20/('1.1 Alternativ A'!F142+'2.1 Skjult ventetid person A'!E20),"")</f>
        <v/>
      </c>
      <c r="F17" s="94" t="str">
        <f ca="1">IFERROR('2.1 Skjult ventetid person A'!F20/('1.1 Alternativ A'!G142+'2.1 Skjult ventetid person A'!F20),"")</f>
        <v/>
      </c>
      <c r="G17" s="94" t="str">
        <f ca="1">IFERROR('2.1 Skjult ventetid person A'!G20/('1.1 Alternativ A'!H142+'2.1 Skjult ventetid person A'!G20),"")</f>
        <v/>
      </c>
      <c r="H17" s="94" t="str">
        <f ca="1">IFERROR('2.1 Skjult ventetid person A'!H20/('1.1 Alternativ A'!I142+'2.1 Skjult ventetid person A'!H20),"")</f>
        <v/>
      </c>
      <c r="I17" s="94" t="str">
        <f ca="1">IFERROR('2.1 Skjult ventetid person A'!I20/('1.1 Alternativ A'!J142+'2.1 Skjult ventetid person A'!I20),"")</f>
        <v/>
      </c>
      <c r="J17" s="94" t="str">
        <f ca="1">IFERROR('2.1 Skjult ventetid person A'!J20/('1.1 Alternativ A'!K142+'2.1 Skjult ventetid person A'!J20),"")</f>
        <v/>
      </c>
      <c r="K17" s="94" t="str">
        <f ca="1">IFERROR('2.1 Skjult ventetid person A'!K20/('1.1 Alternativ A'!L142+'2.1 Skjult ventetid person A'!K20),"")</f>
        <v/>
      </c>
      <c r="L17" s="94" t="str">
        <f ca="1">IFERROR('2.1 Skjult ventetid person A'!L20/('1.1 Alternativ A'!M142+'2.1 Skjult ventetid person A'!L20),"")</f>
        <v/>
      </c>
      <c r="M17" s="94" t="str">
        <f ca="1">IFERROR('2.1 Skjult ventetid person A'!M20/('1.1 Alternativ A'!N142+'2.1 Skjult ventetid person A'!M20),"")</f>
        <v/>
      </c>
      <c r="N17" s="94" t="str">
        <f ca="1">IFERROR('2.1 Skjult ventetid person A'!N20/('1.1 Alternativ A'!O142+'2.1 Skjult ventetid person A'!N20),"")</f>
        <v/>
      </c>
      <c r="O17" s="94" t="str">
        <f ca="1">IFERROR('2.1 Skjult ventetid person A'!O20/('1.1 Alternativ A'!P142+'2.1 Skjult ventetid person A'!O20),"")</f>
        <v/>
      </c>
      <c r="P17" s="94" t="str">
        <f ca="1">IFERROR('2.1 Skjult ventetid person A'!P20/('1.1 Alternativ A'!Q142+'2.1 Skjult ventetid person A'!P20),"")</f>
        <v/>
      </c>
      <c r="Q17" s="94" t="str">
        <f ca="1">IFERROR('2.1 Skjult ventetid person A'!Q20/('1.1 Alternativ A'!R142+'2.1 Skjult ventetid person A'!Q20),"")</f>
        <v/>
      </c>
      <c r="R17" s="94" t="str">
        <f ca="1">IFERROR('2.1 Skjult ventetid person A'!R20/('1.1 Alternativ A'!S142+'2.1 Skjult ventetid person A'!R20),"")</f>
        <v/>
      </c>
      <c r="S17" s="94" t="str">
        <f ca="1">IFERROR('2.1 Skjult ventetid person A'!S20/('1.1 Alternativ A'!T142+'2.1 Skjult ventetid person A'!S20),"")</f>
        <v/>
      </c>
      <c r="T17" s="94" t="str">
        <f ca="1">IFERROR('2.1 Skjult ventetid person A'!T20/('1.1 Alternativ A'!U142+'2.1 Skjult ventetid person A'!T20),"")</f>
        <v/>
      </c>
      <c r="U17" s="94" t="str">
        <f ca="1">IFERROR('2.1 Skjult ventetid person A'!U20/('1.1 Alternativ A'!V142+'2.1 Skjult ventetid person A'!U20),"")</f>
        <v/>
      </c>
      <c r="V17" s="94" t="str">
        <f ca="1">IFERROR('2.1 Skjult ventetid person A'!V20/('1.1 Alternativ A'!W142+'2.1 Skjult ventetid person A'!V20),"")</f>
        <v/>
      </c>
      <c r="W17" s="94" t="str">
        <f ca="1">IFERROR('2.1 Skjult ventetid person A'!W20/('1.1 Alternativ A'!X142+'2.1 Skjult ventetid person A'!W20),"")</f>
        <v/>
      </c>
      <c r="X17" s="94" t="str">
        <f ca="1">IFERROR('2.1 Skjult ventetid person A'!X20/('1.1 Alternativ A'!Y142+'2.1 Skjult ventetid person A'!X20),"")</f>
        <v/>
      </c>
      <c r="Y17" s="94" t="str">
        <f ca="1">IFERROR('2.1 Skjult ventetid person A'!Y20/('1.1 Alternativ A'!Z142+'2.1 Skjult ventetid person A'!Y20),"")</f>
        <v/>
      </c>
      <c r="Z17" s="94" t="str">
        <f ca="1">IFERROR('2.1 Skjult ventetid person A'!Z20/('1.1 Alternativ A'!AA142+'2.1 Skjult ventetid person A'!Z20),"")</f>
        <v/>
      </c>
      <c r="AA17" s="94" t="str">
        <f ca="1">IFERROR('2.1 Skjult ventetid person A'!AA20/('1.1 Alternativ A'!AB142+'2.1 Skjult ventetid person A'!AA20),"")</f>
        <v/>
      </c>
      <c r="AB17" s="94" t="str">
        <f ca="1">IFERROR('2.1 Skjult ventetid person A'!AB20/('1.1 Alternativ A'!AC142+'2.1 Skjult ventetid person A'!AB20),"")</f>
        <v/>
      </c>
      <c r="AC17" s="94" t="str">
        <f ca="1">IFERROR('2.1 Skjult ventetid person A'!AC20/('1.1 Alternativ A'!AD142+'2.1 Skjult ventetid person A'!AC20),"")</f>
        <v/>
      </c>
      <c r="AD17" s="94" t="str">
        <f ca="1">IFERROR('2.1 Skjult ventetid person A'!AD20/('1.1 Alternativ A'!AE142+'2.1 Skjult ventetid person A'!AD20),"")</f>
        <v/>
      </c>
      <c r="AE17" s="94" t="str">
        <f ca="1">IFERROR('2.1 Skjult ventetid person A'!AE20/('1.1 Alternativ A'!AF142+'2.1 Skjult ventetid person A'!AE20),"")</f>
        <v/>
      </c>
      <c r="AF17" s="94" t="str">
        <f ca="1">IFERROR('2.1 Skjult ventetid person A'!AF20/('1.1 Alternativ A'!AG142+'2.1 Skjult ventetid person A'!AF20),"")</f>
        <v/>
      </c>
    </row>
    <row r="18" spans="2:32" s="67" customFormat="1" ht="12.75" customHeight="1" x14ac:dyDescent="0.2">
      <c r="B18" s="1" t="str">
        <f ca="1">IF(OFFSET('1.1 Alternativ A'!$E$19,0,ROW()-ROW($B$9))&gt;0,OFFSET('1.1 Alternativ A'!$E$19,0,ROW()-ROW($B$9)),"")</f>
        <v/>
      </c>
      <c r="C18" s="94" t="str">
        <f ca="1">IFERROR('2.1 Skjult ventetid person A'!C21/('1.1 Alternativ A'!D143+'2.1 Skjult ventetid person A'!C21),"")</f>
        <v/>
      </c>
      <c r="D18" s="94" t="str">
        <f ca="1">IFERROR('2.1 Skjult ventetid person A'!D21/('1.1 Alternativ A'!E143+'2.1 Skjult ventetid person A'!D21),"")</f>
        <v/>
      </c>
      <c r="E18" s="94" t="str">
        <f ca="1">IFERROR('2.1 Skjult ventetid person A'!E21/('1.1 Alternativ A'!F143+'2.1 Skjult ventetid person A'!E21),"")</f>
        <v/>
      </c>
      <c r="F18" s="94" t="str">
        <f ca="1">IFERROR('2.1 Skjult ventetid person A'!F21/('1.1 Alternativ A'!G143+'2.1 Skjult ventetid person A'!F21),"")</f>
        <v/>
      </c>
      <c r="G18" s="94" t="str">
        <f ca="1">IFERROR('2.1 Skjult ventetid person A'!G21/('1.1 Alternativ A'!H143+'2.1 Skjult ventetid person A'!G21),"")</f>
        <v/>
      </c>
      <c r="H18" s="94" t="str">
        <f ca="1">IFERROR('2.1 Skjult ventetid person A'!H21/('1.1 Alternativ A'!I143+'2.1 Skjult ventetid person A'!H21),"")</f>
        <v/>
      </c>
      <c r="I18" s="94" t="str">
        <f ca="1">IFERROR('2.1 Skjult ventetid person A'!I21/('1.1 Alternativ A'!J143+'2.1 Skjult ventetid person A'!I21),"")</f>
        <v/>
      </c>
      <c r="J18" s="94" t="str">
        <f ca="1">IFERROR('2.1 Skjult ventetid person A'!J21/('1.1 Alternativ A'!K143+'2.1 Skjult ventetid person A'!J21),"")</f>
        <v/>
      </c>
      <c r="K18" s="94" t="str">
        <f ca="1">IFERROR('2.1 Skjult ventetid person A'!K21/('1.1 Alternativ A'!L143+'2.1 Skjult ventetid person A'!K21),"")</f>
        <v/>
      </c>
      <c r="L18" s="94" t="str">
        <f ca="1">IFERROR('2.1 Skjult ventetid person A'!L21/('1.1 Alternativ A'!M143+'2.1 Skjult ventetid person A'!L21),"")</f>
        <v/>
      </c>
      <c r="M18" s="94" t="str">
        <f ca="1">IFERROR('2.1 Skjult ventetid person A'!M21/('1.1 Alternativ A'!N143+'2.1 Skjult ventetid person A'!M21),"")</f>
        <v/>
      </c>
      <c r="N18" s="94" t="str">
        <f ca="1">IFERROR('2.1 Skjult ventetid person A'!N21/('1.1 Alternativ A'!O143+'2.1 Skjult ventetid person A'!N21),"")</f>
        <v/>
      </c>
      <c r="O18" s="94" t="str">
        <f ca="1">IFERROR('2.1 Skjult ventetid person A'!O21/('1.1 Alternativ A'!P143+'2.1 Skjult ventetid person A'!O21),"")</f>
        <v/>
      </c>
      <c r="P18" s="94" t="str">
        <f ca="1">IFERROR('2.1 Skjult ventetid person A'!P21/('1.1 Alternativ A'!Q143+'2.1 Skjult ventetid person A'!P21),"")</f>
        <v/>
      </c>
      <c r="Q18" s="94" t="str">
        <f ca="1">IFERROR('2.1 Skjult ventetid person A'!Q21/('1.1 Alternativ A'!R143+'2.1 Skjult ventetid person A'!Q21),"")</f>
        <v/>
      </c>
      <c r="R18" s="94" t="str">
        <f ca="1">IFERROR('2.1 Skjult ventetid person A'!R21/('1.1 Alternativ A'!S143+'2.1 Skjult ventetid person A'!R21),"")</f>
        <v/>
      </c>
      <c r="S18" s="94" t="str">
        <f ca="1">IFERROR('2.1 Skjult ventetid person A'!S21/('1.1 Alternativ A'!T143+'2.1 Skjult ventetid person A'!S21),"")</f>
        <v/>
      </c>
      <c r="T18" s="94" t="str">
        <f ca="1">IFERROR('2.1 Skjult ventetid person A'!T21/('1.1 Alternativ A'!U143+'2.1 Skjult ventetid person A'!T21),"")</f>
        <v/>
      </c>
      <c r="U18" s="94" t="str">
        <f ca="1">IFERROR('2.1 Skjult ventetid person A'!U21/('1.1 Alternativ A'!V143+'2.1 Skjult ventetid person A'!U21),"")</f>
        <v/>
      </c>
      <c r="V18" s="94" t="str">
        <f ca="1">IFERROR('2.1 Skjult ventetid person A'!V21/('1.1 Alternativ A'!W143+'2.1 Skjult ventetid person A'!V21),"")</f>
        <v/>
      </c>
      <c r="W18" s="94" t="str">
        <f ca="1">IFERROR('2.1 Skjult ventetid person A'!W21/('1.1 Alternativ A'!X143+'2.1 Skjult ventetid person A'!W21),"")</f>
        <v/>
      </c>
      <c r="X18" s="94" t="str">
        <f ca="1">IFERROR('2.1 Skjult ventetid person A'!X21/('1.1 Alternativ A'!Y143+'2.1 Skjult ventetid person A'!X21),"")</f>
        <v/>
      </c>
      <c r="Y18" s="94" t="str">
        <f ca="1">IFERROR('2.1 Skjult ventetid person A'!Y21/('1.1 Alternativ A'!Z143+'2.1 Skjult ventetid person A'!Y21),"")</f>
        <v/>
      </c>
      <c r="Z18" s="94" t="str">
        <f ca="1">IFERROR('2.1 Skjult ventetid person A'!Z21/('1.1 Alternativ A'!AA143+'2.1 Skjult ventetid person A'!Z21),"")</f>
        <v/>
      </c>
      <c r="AA18" s="94" t="str">
        <f ca="1">IFERROR('2.1 Skjult ventetid person A'!AA21/('1.1 Alternativ A'!AB143+'2.1 Skjult ventetid person A'!AA21),"")</f>
        <v/>
      </c>
      <c r="AB18" s="94" t="str">
        <f ca="1">IFERROR('2.1 Skjult ventetid person A'!AB21/('1.1 Alternativ A'!AC143+'2.1 Skjult ventetid person A'!AB21),"")</f>
        <v/>
      </c>
      <c r="AC18" s="94" t="str">
        <f ca="1">IFERROR('2.1 Skjult ventetid person A'!AC21/('1.1 Alternativ A'!AD143+'2.1 Skjult ventetid person A'!AC21),"")</f>
        <v/>
      </c>
      <c r="AD18" s="94" t="str">
        <f ca="1">IFERROR('2.1 Skjult ventetid person A'!AD21/('1.1 Alternativ A'!AE143+'2.1 Skjult ventetid person A'!AD21),"")</f>
        <v/>
      </c>
      <c r="AE18" s="94" t="str">
        <f ca="1">IFERROR('2.1 Skjult ventetid person A'!AE21/('1.1 Alternativ A'!AF143+'2.1 Skjult ventetid person A'!AE21),"")</f>
        <v/>
      </c>
      <c r="AF18" s="94" t="str">
        <f ca="1">IFERROR('2.1 Skjult ventetid person A'!AF21/('1.1 Alternativ A'!AG143+'2.1 Skjult ventetid person A'!AF21),"")</f>
        <v/>
      </c>
    </row>
    <row r="19" spans="2:32" s="67" customFormat="1" ht="12.75" customHeight="1" x14ac:dyDescent="0.2">
      <c r="B19" s="1" t="str">
        <f ca="1">IF(OFFSET('1.1 Alternativ A'!$E$19,0,ROW()-ROW($B$9))&gt;0,OFFSET('1.1 Alternativ A'!$E$19,0,ROW()-ROW($B$9)),"")</f>
        <v/>
      </c>
      <c r="C19" s="94" t="str">
        <f ca="1">IFERROR('2.1 Skjult ventetid person A'!C22/('1.1 Alternativ A'!D144+'2.1 Skjult ventetid person A'!C22),"")</f>
        <v/>
      </c>
      <c r="D19" s="94" t="str">
        <f ca="1">IFERROR('2.1 Skjult ventetid person A'!D22/('1.1 Alternativ A'!E144+'2.1 Skjult ventetid person A'!D22),"")</f>
        <v/>
      </c>
      <c r="E19" s="94" t="str">
        <f ca="1">IFERROR('2.1 Skjult ventetid person A'!E22/('1.1 Alternativ A'!F144+'2.1 Skjult ventetid person A'!E22),"")</f>
        <v/>
      </c>
      <c r="F19" s="94" t="str">
        <f ca="1">IFERROR('2.1 Skjult ventetid person A'!F22/('1.1 Alternativ A'!G144+'2.1 Skjult ventetid person A'!F22),"")</f>
        <v/>
      </c>
      <c r="G19" s="94" t="str">
        <f ca="1">IFERROR('2.1 Skjult ventetid person A'!G22/('1.1 Alternativ A'!H144+'2.1 Skjult ventetid person A'!G22),"")</f>
        <v/>
      </c>
      <c r="H19" s="94" t="str">
        <f ca="1">IFERROR('2.1 Skjult ventetid person A'!H22/('1.1 Alternativ A'!I144+'2.1 Skjult ventetid person A'!H22),"")</f>
        <v/>
      </c>
      <c r="I19" s="94" t="str">
        <f ca="1">IFERROR('2.1 Skjult ventetid person A'!I22/('1.1 Alternativ A'!J144+'2.1 Skjult ventetid person A'!I22),"")</f>
        <v/>
      </c>
      <c r="J19" s="94" t="str">
        <f ca="1">IFERROR('2.1 Skjult ventetid person A'!J22/('1.1 Alternativ A'!K144+'2.1 Skjult ventetid person A'!J22),"")</f>
        <v/>
      </c>
      <c r="K19" s="94" t="str">
        <f ca="1">IFERROR('2.1 Skjult ventetid person A'!K22/('1.1 Alternativ A'!L144+'2.1 Skjult ventetid person A'!K22),"")</f>
        <v/>
      </c>
      <c r="L19" s="94" t="str">
        <f ca="1">IFERROR('2.1 Skjult ventetid person A'!L22/('1.1 Alternativ A'!M144+'2.1 Skjult ventetid person A'!L22),"")</f>
        <v/>
      </c>
      <c r="M19" s="94" t="str">
        <f ca="1">IFERROR('2.1 Skjult ventetid person A'!M22/('1.1 Alternativ A'!N144+'2.1 Skjult ventetid person A'!M22),"")</f>
        <v/>
      </c>
      <c r="N19" s="94" t="str">
        <f ca="1">IFERROR('2.1 Skjult ventetid person A'!N22/('1.1 Alternativ A'!O144+'2.1 Skjult ventetid person A'!N22),"")</f>
        <v/>
      </c>
      <c r="O19" s="94" t="str">
        <f ca="1">IFERROR('2.1 Skjult ventetid person A'!O22/('1.1 Alternativ A'!P144+'2.1 Skjult ventetid person A'!O22),"")</f>
        <v/>
      </c>
      <c r="P19" s="94" t="str">
        <f ca="1">IFERROR('2.1 Skjult ventetid person A'!P22/('1.1 Alternativ A'!Q144+'2.1 Skjult ventetid person A'!P22),"")</f>
        <v/>
      </c>
      <c r="Q19" s="94" t="str">
        <f ca="1">IFERROR('2.1 Skjult ventetid person A'!Q22/('1.1 Alternativ A'!R144+'2.1 Skjult ventetid person A'!Q22),"")</f>
        <v/>
      </c>
      <c r="R19" s="94" t="str">
        <f ca="1">IFERROR('2.1 Skjult ventetid person A'!R22/('1.1 Alternativ A'!S144+'2.1 Skjult ventetid person A'!R22),"")</f>
        <v/>
      </c>
      <c r="S19" s="94" t="str">
        <f ca="1">IFERROR('2.1 Skjult ventetid person A'!S22/('1.1 Alternativ A'!T144+'2.1 Skjult ventetid person A'!S22),"")</f>
        <v/>
      </c>
      <c r="T19" s="94" t="str">
        <f ca="1">IFERROR('2.1 Skjult ventetid person A'!T22/('1.1 Alternativ A'!U144+'2.1 Skjult ventetid person A'!T22),"")</f>
        <v/>
      </c>
      <c r="U19" s="94" t="str">
        <f ca="1">IFERROR('2.1 Skjult ventetid person A'!U22/('1.1 Alternativ A'!V144+'2.1 Skjult ventetid person A'!U22),"")</f>
        <v/>
      </c>
      <c r="V19" s="94" t="str">
        <f ca="1">IFERROR('2.1 Skjult ventetid person A'!V22/('1.1 Alternativ A'!W144+'2.1 Skjult ventetid person A'!V22),"")</f>
        <v/>
      </c>
      <c r="W19" s="94" t="str">
        <f ca="1">IFERROR('2.1 Skjult ventetid person A'!W22/('1.1 Alternativ A'!X144+'2.1 Skjult ventetid person A'!W22),"")</f>
        <v/>
      </c>
      <c r="X19" s="94" t="str">
        <f ca="1">IFERROR('2.1 Skjult ventetid person A'!X22/('1.1 Alternativ A'!Y144+'2.1 Skjult ventetid person A'!X22),"")</f>
        <v/>
      </c>
      <c r="Y19" s="94" t="str">
        <f ca="1">IFERROR('2.1 Skjult ventetid person A'!Y22/('1.1 Alternativ A'!Z144+'2.1 Skjult ventetid person A'!Y22),"")</f>
        <v/>
      </c>
      <c r="Z19" s="94" t="str">
        <f ca="1">IFERROR('2.1 Skjult ventetid person A'!Z22/('1.1 Alternativ A'!AA144+'2.1 Skjult ventetid person A'!Z22),"")</f>
        <v/>
      </c>
      <c r="AA19" s="94" t="str">
        <f ca="1">IFERROR('2.1 Skjult ventetid person A'!AA22/('1.1 Alternativ A'!AB144+'2.1 Skjult ventetid person A'!AA22),"")</f>
        <v/>
      </c>
      <c r="AB19" s="94" t="str">
        <f ca="1">IFERROR('2.1 Skjult ventetid person A'!AB22/('1.1 Alternativ A'!AC144+'2.1 Skjult ventetid person A'!AB22),"")</f>
        <v/>
      </c>
      <c r="AC19" s="94" t="str">
        <f ca="1">IFERROR('2.1 Skjult ventetid person A'!AC22/('1.1 Alternativ A'!AD144+'2.1 Skjult ventetid person A'!AC22),"")</f>
        <v/>
      </c>
      <c r="AD19" s="94" t="str">
        <f ca="1">IFERROR('2.1 Skjult ventetid person A'!AD22/('1.1 Alternativ A'!AE144+'2.1 Skjult ventetid person A'!AD22),"")</f>
        <v/>
      </c>
      <c r="AE19" s="94" t="str">
        <f ca="1">IFERROR('2.1 Skjult ventetid person A'!AE22/('1.1 Alternativ A'!AF144+'2.1 Skjult ventetid person A'!AE22),"")</f>
        <v/>
      </c>
      <c r="AF19" s="94" t="str">
        <f ca="1">IFERROR('2.1 Skjult ventetid person A'!AF22/('1.1 Alternativ A'!AG144+'2.1 Skjult ventetid person A'!AF22),"")</f>
        <v/>
      </c>
    </row>
    <row r="20" spans="2:32" s="67" customFormat="1" ht="12.75" customHeight="1" x14ac:dyDescent="0.2">
      <c r="B20" s="1" t="str">
        <f ca="1">IF(OFFSET('1.1 Alternativ A'!$E$19,0,ROW()-ROW($B$9))&gt;0,OFFSET('1.1 Alternativ A'!$E$19,0,ROW()-ROW($B$9)),"")</f>
        <v/>
      </c>
      <c r="C20" s="94" t="str">
        <f ca="1">IFERROR('2.1 Skjult ventetid person A'!C23/('1.1 Alternativ A'!D145+'2.1 Skjult ventetid person A'!C23),"")</f>
        <v/>
      </c>
      <c r="D20" s="94" t="str">
        <f ca="1">IFERROR('2.1 Skjult ventetid person A'!D23/('1.1 Alternativ A'!E145+'2.1 Skjult ventetid person A'!D23),"")</f>
        <v/>
      </c>
      <c r="E20" s="94" t="str">
        <f ca="1">IFERROR('2.1 Skjult ventetid person A'!E23/('1.1 Alternativ A'!F145+'2.1 Skjult ventetid person A'!E23),"")</f>
        <v/>
      </c>
      <c r="F20" s="94" t="str">
        <f ca="1">IFERROR('2.1 Skjult ventetid person A'!F23/('1.1 Alternativ A'!G145+'2.1 Skjult ventetid person A'!F23),"")</f>
        <v/>
      </c>
      <c r="G20" s="94" t="str">
        <f ca="1">IFERROR('2.1 Skjult ventetid person A'!G23/('1.1 Alternativ A'!H145+'2.1 Skjult ventetid person A'!G23),"")</f>
        <v/>
      </c>
      <c r="H20" s="94" t="str">
        <f ca="1">IFERROR('2.1 Skjult ventetid person A'!H23/('1.1 Alternativ A'!I145+'2.1 Skjult ventetid person A'!H23),"")</f>
        <v/>
      </c>
      <c r="I20" s="94" t="str">
        <f ca="1">IFERROR('2.1 Skjult ventetid person A'!I23/('1.1 Alternativ A'!J145+'2.1 Skjult ventetid person A'!I23),"")</f>
        <v/>
      </c>
      <c r="J20" s="94" t="str">
        <f ca="1">IFERROR('2.1 Skjult ventetid person A'!J23/('1.1 Alternativ A'!K145+'2.1 Skjult ventetid person A'!J23),"")</f>
        <v/>
      </c>
      <c r="K20" s="94" t="str">
        <f ca="1">IFERROR('2.1 Skjult ventetid person A'!K23/('1.1 Alternativ A'!L145+'2.1 Skjult ventetid person A'!K23),"")</f>
        <v/>
      </c>
      <c r="L20" s="94" t="str">
        <f ca="1">IFERROR('2.1 Skjult ventetid person A'!L23/('1.1 Alternativ A'!M145+'2.1 Skjult ventetid person A'!L23),"")</f>
        <v/>
      </c>
      <c r="M20" s="94" t="str">
        <f ca="1">IFERROR('2.1 Skjult ventetid person A'!M23/('1.1 Alternativ A'!N145+'2.1 Skjult ventetid person A'!M23),"")</f>
        <v/>
      </c>
      <c r="N20" s="94" t="str">
        <f ca="1">IFERROR('2.1 Skjult ventetid person A'!N23/('1.1 Alternativ A'!O145+'2.1 Skjult ventetid person A'!N23),"")</f>
        <v/>
      </c>
      <c r="O20" s="94" t="str">
        <f ca="1">IFERROR('2.1 Skjult ventetid person A'!O23/('1.1 Alternativ A'!P145+'2.1 Skjult ventetid person A'!O23),"")</f>
        <v/>
      </c>
      <c r="P20" s="94" t="str">
        <f ca="1">IFERROR('2.1 Skjult ventetid person A'!P23/('1.1 Alternativ A'!Q145+'2.1 Skjult ventetid person A'!P23),"")</f>
        <v/>
      </c>
      <c r="Q20" s="94" t="str">
        <f ca="1">IFERROR('2.1 Skjult ventetid person A'!Q23/('1.1 Alternativ A'!R145+'2.1 Skjult ventetid person A'!Q23),"")</f>
        <v/>
      </c>
      <c r="R20" s="94" t="str">
        <f ca="1">IFERROR('2.1 Skjult ventetid person A'!R23/('1.1 Alternativ A'!S145+'2.1 Skjult ventetid person A'!R23),"")</f>
        <v/>
      </c>
      <c r="S20" s="94" t="str">
        <f ca="1">IFERROR('2.1 Skjult ventetid person A'!S23/('1.1 Alternativ A'!T145+'2.1 Skjult ventetid person A'!S23),"")</f>
        <v/>
      </c>
      <c r="T20" s="94" t="str">
        <f ca="1">IFERROR('2.1 Skjult ventetid person A'!T23/('1.1 Alternativ A'!U145+'2.1 Skjult ventetid person A'!T23),"")</f>
        <v/>
      </c>
      <c r="U20" s="94" t="str">
        <f ca="1">IFERROR('2.1 Skjult ventetid person A'!U23/('1.1 Alternativ A'!V145+'2.1 Skjult ventetid person A'!U23),"")</f>
        <v/>
      </c>
      <c r="V20" s="94" t="str">
        <f ca="1">IFERROR('2.1 Skjult ventetid person A'!V23/('1.1 Alternativ A'!W145+'2.1 Skjult ventetid person A'!V23),"")</f>
        <v/>
      </c>
      <c r="W20" s="94" t="str">
        <f ca="1">IFERROR('2.1 Skjult ventetid person A'!W23/('1.1 Alternativ A'!X145+'2.1 Skjult ventetid person A'!W23),"")</f>
        <v/>
      </c>
      <c r="X20" s="94" t="str">
        <f ca="1">IFERROR('2.1 Skjult ventetid person A'!X23/('1.1 Alternativ A'!Y145+'2.1 Skjult ventetid person A'!X23),"")</f>
        <v/>
      </c>
      <c r="Y20" s="94" t="str">
        <f ca="1">IFERROR('2.1 Skjult ventetid person A'!Y23/('1.1 Alternativ A'!Z145+'2.1 Skjult ventetid person A'!Y23),"")</f>
        <v/>
      </c>
      <c r="Z20" s="94" t="str">
        <f ca="1">IFERROR('2.1 Skjult ventetid person A'!Z23/('1.1 Alternativ A'!AA145+'2.1 Skjult ventetid person A'!Z23),"")</f>
        <v/>
      </c>
      <c r="AA20" s="94" t="str">
        <f ca="1">IFERROR('2.1 Skjult ventetid person A'!AA23/('1.1 Alternativ A'!AB145+'2.1 Skjult ventetid person A'!AA23),"")</f>
        <v/>
      </c>
      <c r="AB20" s="94" t="str">
        <f ca="1">IFERROR('2.1 Skjult ventetid person A'!AB23/('1.1 Alternativ A'!AC145+'2.1 Skjult ventetid person A'!AB23),"")</f>
        <v/>
      </c>
      <c r="AC20" s="94" t="str">
        <f ca="1">IFERROR('2.1 Skjult ventetid person A'!AC23/('1.1 Alternativ A'!AD145+'2.1 Skjult ventetid person A'!AC23),"")</f>
        <v/>
      </c>
      <c r="AD20" s="94" t="str">
        <f ca="1">IFERROR('2.1 Skjult ventetid person A'!AD23/('1.1 Alternativ A'!AE145+'2.1 Skjult ventetid person A'!AD23),"")</f>
        <v/>
      </c>
      <c r="AE20" s="94" t="str">
        <f ca="1">IFERROR('2.1 Skjult ventetid person A'!AE23/('1.1 Alternativ A'!AF145+'2.1 Skjult ventetid person A'!AE23),"")</f>
        <v/>
      </c>
      <c r="AF20" s="94" t="str">
        <f ca="1">IFERROR('2.1 Skjult ventetid person A'!AF23/('1.1 Alternativ A'!AG145+'2.1 Skjult ventetid person A'!AF23),"")</f>
        <v/>
      </c>
    </row>
    <row r="21" spans="2:32" s="67" customFormat="1" ht="12.75" customHeight="1" x14ac:dyDescent="0.2">
      <c r="B21" s="1" t="str">
        <f ca="1">IF(OFFSET('1.1 Alternativ A'!$E$19,0,ROW()-ROW($B$9))&gt;0,OFFSET('1.1 Alternativ A'!$E$19,0,ROW()-ROW($B$9)),"")</f>
        <v/>
      </c>
      <c r="C21" s="94" t="str">
        <f ca="1">IFERROR('2.1 Skjult ventetid person A'!C24/('1.1 Alternativ A'!D146+'2.1 Skjult ventetid person A'!C24),"")</f>
        <v/>
      </c>
      <c r="D21" s="94" t="str">
        <f ca="1">IFERROR('2.1 Skjult ventetid person A'!D24/('1.1 Alternativ A'!E146+'2.1 Skjult ventetid person A'!D24),"")</f>
        <v/>
      </c>
      <c r="E21" s="94" t="str">
        <f ca="1">IFERROR('2.1 Skjult ventetid person A'!E24/('1.1 Alternativ A'!F146+'2.1 Skjult ventetid person A'!E24),"")</f>
        <v/>
      </c>
      <c r="F21" s="94" t="str">
        <f ca="1">IFERROR('2.1 Skjult ventetid person A'!F24/('1.1 Alternativ A'!G146+'2.1 Skjult ventetid person A'!F24),"")</f>
        <v/>
      </c>
      <c r="G21" s="94" t="str">
        <f ca="1">IFERROR('2.1 Skjult ventetid person A'!G24/('1.1 Alternativ A'!H146+'2.1 Skjult ventetid person A'!G24),"")</f>
        <v/>
      </c>
      <c r="H21" s="94" t="str">
        <f ca="1">IFERROR('2.1 Skjult ventetid person A'!H24/('1.1 Alternativ A'!I146+'2.1 Skjult ventetid person A'!H24),"")</f>
        <v/>
      </c>
      <c r="I21" s="94" t="str">
        <f ca="1">IFERROR('2.1 Skjult ventetid person A'!I24/('1.1 Alternativ A'!J146+'2.1 Skjult ventetid person A'!I24),"")</f>
        <v/>
      </c>
      <c r="J21" s="94" t="str">
        <f ca="1">IFERROR('2.1 Skjult ventetid person A'!J24/('1.1 Alternativ A'!K146+'2.1 Skjult ventetid person A'!J24),"")</f>
        <v/>
      </c>
      <c r="K21" s="94" t="str">
        <f ca="1">IFERROR('2.1 Skjult ventetid person A'!K24/('1.1 Alternativ A'!L146+'2.1 Skjult ventetid person A'!K24),"")</f>
        <v/>
      </c>
      <c r="L21" s="94" t="str">
        <f ca="1">IFERROR('2.1 Skjult ventetid person A'!L24/('1.1 Alternativ A'!M146+'2.1 Skjult ventetid person A'!L24),"")</f>
        <v/>
      </c>
      <c r="M21" s="94" t="str">
        <f ca="1">IFERROR('2.1 Skjult ventetid person A'!M24/('1.1 Alternativ A'!N146+'2.1 Skjult ventetid person A'!M24),"")</f>
        <v/>
      </c>
      <c r="N21" s="94" t="str">
        <f ca="1">IFERROR('2.1 Skjult ventetid person A'!N24/('1.1 Alternativ A'!O146+'2.1 Skjult ventetid person A'!N24),"")</f>
        <v/>
      </c>
      <c r="O21" s="94" t="str">
        <f ca="1">IFERROR('2.1 Skjult ventetid person A'!O24/('1.1 Alternativ A'!P146+'2.1 Skjult ventetid person A'!O24),"")</f>
        <v/>
      </c>
      <c r="P21" s="94" t="str">
        <f ca="1">IFERROR('2.1 Skjult ventetid person A'!P24/('1.1 Alternativ A'!Q146+'2.1 Skjult ventetid person A'!P24),"")</f>
        <v/>
      </c>
      <c r="Q21" s="94" t="str">
        <f ca="1">IFERROR('2.1 Skjult ventetid person A'!Q24/('1.1 Alternativ A'!R146+'2.1 Skjult ventetid person A'!Q24),"")</f>
        <v/>
      </c>
      <c r="R21" s="94" t="str">
        <f ca="1">IFERROR('2.1 Skjult ventetid person A'!R24/('1.1 Alternativ A'!S146+'2.1 Skjult ventetid person A'!R24),"")</f>
        <v/>
      </c>
      <c r="S21" s="94" t="str">
        <f ca="1">IFERROR('2.1 Skjult ventetid person A'!S24/('1.1 Alternativ A'!T146+'2.1 Skjult ventetid person A'!S24),"")</f>
        <v/>
      </c>
      <c r="T21" s="94" t="str">
        <f ca="1">IFERROR('2.1 Skjult ventetid person A'!T24/('1.1 Alternativ A'!U146+'2.1 Skjult ventetid person A'!T24),"")</f>
        <v/>
      </c>
      <c r="U21" s="94" t="str">
        <f ca="1">IFERROR('2.1 Skjult ventetid person A'!U24/('1.1 Alternativ A'!V146+'2.1 Skjult ventetid person A'!U24),"")</f>
        <v/>
      </c>
      <c r="V21" s="94" t="str">
        <f ca="1">IFERROR('2.1 Skjult ventetid person A'!V24/('1.1 Alternativ A'!W146+'2.1 Skjult ventetid person A'!V24),"")</f>
        <v/>
      </c>
      <c r="W21" s="94" t="str">
        <f ca="1">IFERROR('2.1 Skjult ventetid person A'!W24/('1.1 Alternativ A'!X146+'2.1 Skjult ventetid person A'!W24),"")</f>
        <v/>
      </c>
      <c r="X21" s="94" t="str">
        <f ca="1">IFERROR('2.1 Skjult ventetid person A'!X24/('1.1 Alternativ A'!Y146+'2.1 Skjult ventetid person A'!X24),"")</f>
        <v/>
      </c>
      <c r="Y21" s="94" t="str">
        <f ca="1">IFERROR('2.1 Skjult ventetid person A'!Y24/('1.1 Alternativ A'!Z146+'2.1 Skjult ventetid person A'!Y24),"")</f>
        <v/>
      </c>
      <c r="Z21" s="94" t="str">
        <f ca="1">IFERROR('2.1 Skjult ventetid person A'!Z24/('1.1 Alternativ A'!AA146+'2.1 Skjult ventetid person A'!Z24),"")</f>
        <v/>
      </c>
      <c r="AA21" s="94" t="str">
        <f ca="1">IFERROR('2.1 Skjult ventetid person A'!AA24/('1.1 Alternativ A'!AB146+'2.1 Skjult ventetid person A'!AA24),"")</f>
        <v/>
      </c>
      <c r="AB21" s="94" t="str">
        <f ca="1">IFERROR('2.1 Skjult ventetid person A'!AB24/('1.1 Alternativ A'!AC146+'2.1 Skjult ventetid person A'!AB24),"")</f>
        <v/>
      </c>
      <c r="AC21" s="94" t="str">
        <f ca="1">IFERROR('2.1 Skjult ventetid person A'!AC24/('1.1 Alternativ A'!AD146+'2.1 Skjult ventetid person A'!AC24),"")</f>
        <v/>
      </c>
      <c r="AD21" s="94" t="str">
        <f ca="1">IFERROR('2.1 Skjult ventetid person A'!AD24/('1.1 Alternativ A'!AE146+'2.1 Skjult ventetid person A'!AD24),"")</f>
        <v/>
      </c>
      <c r="AE21" s="94" t="str">
        <f ca="1">IFERROR('2.1 Skjult ventetid person A'!AE24/('1.1 Alternativ A'!AF146+'2.1 Skjult ventetid person A'!AE24),"")</f>
        <v/>
      </c>
      <c r="AF21" s="94" t="str">
        <f ca="1">IFERROR('2.1 Skjult ventetid person A'!AF24/('1.1 Alternativ A'!AG146+'2.1 Skjult ventetid person A'!AF24),"")</f>
        <v/>
      </c>
    </row>
    <row r="22" spans="2:32" s="67" customFormat="1" ht="12.75" customHeight="1" x14ac:dyDescent="0.2">
      <c r="B22" s="1" t="str">
        <f ca="1">IF(OFFSET('1.1 Alternativ A'!$E$19,0,ROW()-ROW($B$9))&gt;0,OFFSET('1.1 Alternativ A'!$E$19,0,ROW()-ROW($B$9)),"")</f>
        <v/>
      </c>
      <c r="C22" s="94" t="str">
        <f ca="1">IFERROR('2.1 Skjult ventetid person A'!C25/('1.1 Alternativ A'!D147+'2.1 Skjult ventetid person A'!C25),"")</f>
        <v/>
      </c>
      <c r="D22" s="94" t="str">
        <f ca="1">IFERROR('2.1 Skjult ventetid person A'!D25/('1.1 Alternativ A'!E147+'2.1 Skjult ventetid person A'!D25),"")</f>
        <v/>
      </c>
      <c r="E22" s="94" t="str">
        <f ca="1">IFERROR('2.1 Skjult ventetid person A'!E25/('1.1 Alternativ A'!F147+'2.1 Skjult ventetid person A'!E25),"")</f>
        <v/>
      </c>
      <c r="F22" s="94" t="str">
        <f ca="1">IFERROR('2.1 Skjult ventetid person A'!F25/('1.1 Alternativ A'!G147+'2.1 Skjult ventetid person A'!F25),"")</f>
        <v/>
      </c>
      <c r="G22" s="94" t="str">
        <f ca="1">IFERROR('2.1 Skjult ventetid person A'!G25/('1.1 Alternativ A'!H147+'2.1 Skjult ventetid person A'!G25),"")</f>
        <v/>
      </c>
      <c r="H22" s="94" t="str">
        <f ca="1">IFERROR('2.1 Skjult ventetid person A'!H25/('1.1 Alternativ A'!I147+'2.1 Skjult ventetid person A'!H25),"")</f>
        <v/>
      </c>
      <c r="I22" s="94" t="str">
        <f ca="1">IFERROR('2.1 Skjult ventetid person A'!I25/('1.1 Alternativ A'!J147+'2.1 Skjult ventetid person A'!I25),"")</f>
        <v/>
      </c>
      <c r="J22" s="94" t="str">
        <f ca="1">IFERROR('2.1 Skjult ventetid person A'!J25/('1.1 Alternativ A'!K147+'2.1 Skjult ventetid person A'!J25),"")</f>
        <v/>
      </c>
      <c r="K22" s="94" t="str">
        <f ca="1">IFERROR('2.1 Skjult ventetid person A'!K25/('1.1 Alternativ A'!L147+'2.1 Skjult ventetid person A'!K25),"")</f>
        <v/>
      </c>
      <c r="L22" s="94" t="str">
        <f ca="1">IFERROR('2.1 Skjult ventetid person A'!L25/('1.1 Alternativ A'!M147+'2.1 Skjult ventetid person A'!L25),"")</f>
        <v/>
      </c>
      <c r="M22" s="94" t="str">
        <f ca="1">IFERROR('2.1 Skjult ventetid person A'!M25/('1.1 Alternativ A'!N147+'2.1 Skjult ventetid person A'!M25),"")</f>
        <v/>
      </c>
      <c r="N22" s="94" t="str">
        <f ca="1">IFERROR('2.1 Skjult ventetid person A'!N25/('1.1 Alternativ A'!O147+'2.1 Skjult ventetid person A'!N25),"")</f>
        <v/>
      </c>
      <c r="O22" s="94" t="str">
        <f ca="1">IFERROR('2.1 Skjult ventetid person A'!O25/('1.1 Alternativ A'!P147+'2.1 Skjult ventetid person A'!O25),"")</f>
        <v/>
      </c>
      <c r="P22" s="94" t="str">
        <f ca="1">IFERROR('2.1 Skjult ventetid person A'!P25/('1.1 Alternativ A'!Q147+'2.1 Skjult ventetid person A'!P25),"")</f>
        <v/>
      </c>
      <c r="Q22" s="94" t="str">
        <f ca="1">IFERROR('2.1 Skjult ventetid person A'!Q25/('1.1 Alternativ A'!R147+'2.1 Skjult ventetid person A'!Q25),"")</f>
        <v/>
      </c>
      <c r="R22" s="94" t="str">
        <f ca="1">IFERROR('2.1 Skjult ventetid person A'!R25/('1.1 Alternativ A'!S147+'2.1 Skjult ventetid person A'!R25),"")</f>
        <v/>
      </c>
      <c r="S22" s="94" t="str">
        <f ca="1">IFERROR('2.1 Skjult ventetid person A'!S25/('1.1 Alternativ A'!T147+'2.1 Skjult ventetid person A'!S25),"")</f>
        <v/>
      </c>
      <c r="T22" s="94" t="str">
        <f ca="1">IFERROR('2.1 Skjult ventetid person A'!T25/('1.1 Alternativ A'!U147+'2.1 Skjult ventetid person A'!T25),"")</f>
        <v/>
      </c>
      <c r="U22" s="94" t="str">
        <f ca="1">IFERROR('2.1 Skjult ventetid person A'!U25/('1.1 Alternativ A'!V147+'2.1 Skjult ventetid person A'!U25),"")</f>
        <v/>
      </c>
      <c r="V22" s="94" t="str">
        <f ca="1">IFERROR('2.1 Skjult ventetid person A'!V25/('1.1 Alternativ A'!W147+'2.1 Skjult ventetid person A'!V25),"")</f>
        <v/>
      </c>
      <c r="W22" s="94" t="str">
        <f ca="1">IFERROR('2.1 Skjult ventetid person A'!W25/('1.1 Alternativ A'!X147+'2.1 Skjult ventetid person A'!W25),"")</f>
        <v/>
      </c>
      <c r="X22" s="94" t="str">
        <f ca="1">IFERROR('2.1 Skjult ventetid person A'!X25/('1.1 Alternativ A'!Y147+'2.1 Skjult ventetid person A'!X25),"")</f>
        <v/>
      </c>
      <c r="Y22" s="94" t="str">
        <f ca="1">IFERROR('2.1 Skjult ventetid person A'!Y25/('1.1 Alternativ A'!Z147+'2.1 Skjult ventetid person A'!Y25),"")</f>
        <v/>
      </c>
      <c r="Z22" s="94" t="str">
        <f ca="1">IFERROR('2.1 Skjult ventetid person A'!Z25/('1.1 Alternativ A'!AA147+'2.1 Skjult ventetid person A'!Z25),"")</f>
        <v/>
      </c>
      <c r="AA22" s="94" t="str">
        <f ca="1">IFERROR('2.1 Skjult ventetid person A'!AA25/('1.1 Alternativ A'!AB147+'2.1 Skjult ventetid person A'!AA25),"")</f>
        <v/>
      </c>
      <c r="AB22" s="94" t="str">
        <f ca="1">IFERROR('2.1 Skjult ventetid person A'!AB25/('1.1 Alternativ A'!AC147+'2.1 Skjult ventetid person A'!AB25),"")</f>
        <v/>
      </c>
      <c r="AC22" s="94" t="str">
        <f ca="1">IFERROR('2.1 Skjult ventetid person A'!AC25/('1.1 Alternativ A'!AD147+'2.1 Skjult ventetid person A'!AC25),"")</f>
        <v/>
      </c>
      <c r="AD22" s="94" t="str">
        <f ca="1">IFERROR('2.1 Skjult ventetid person A'!AD25/('1.1 Alternativ A'!AE147+'2.1 Skjult ventetid person A'!AD25),"")</f>
        <v/>
      </c>
      <c r="AE22" s="94" t="str">
        <f ca="1">IFERROR('2.1 Skjult ventetid person A'!AE25/('1.1 Alternativ A'!AF147+'2.1 Skjult ventetid person A'!AE25),"")</f>
        <v/>
      </c>
      <c r="AF22" s="94" t="str">
        <f ca="1">IFERROR('2.1 Skjult ventetid person A'!AF25/('1.1 Alternativ A'!AG147+'2.1 Skjult ventetid person A'!AF25),"")</f>
        <v/>
      </c>
    </row>
    <row r="23" spans="2:32" s="67" customFormat="1" ht="12.75" customHeight="1" x14ac:dyDescent="0.2">
      <c r="B23" s="1" t="str">
        <f ca="1">IF(OFFSET('1.1 Alternativ A'!$E$19,0,ROW()-ROW($B$9))&gt;0,OFFSET('1.1 Alternativ A'!$E$19,0,ROW()-ROW($B$9)),"")</f>
        <v/>
      </c>
      <c r="C23" s="94" t="str">
        <f ca="1">IFERROR('2.1 Skjult ventetid person A'!C26/('1.1 Alternativ A'!D148+'2.1 Skjult ventetid person A'!C26),"")</f>
        <v/>
      </c>
      <c r="D23" s="94" t="str">
        <f ca="1">IFERROR('2.1 Skjult ventetid person A'!D26/('1.1 Alternativ A'!E148+'2.1 Skjult ventetid person A'!D26),"")</f>
        <v/>
      </c>
      <c r="E23" s="94" t="str">
        <f ca="1">IFERROR('2.1 Skjult ventetid person A'!E26/('1.1 Alternativ A'!F148+'2.1 Skjult ventetid person A'!E26),"")</f>
        <v/>
      </c>
      <c r="F23" s="94" t="str">
        <f ca="1">IFERROR('2.1 Skjult ventetid person A'!F26/('1.1 Alternativ A'!G148+'2.1 Skjult ventetid person A'!F26),"")</f>
        <v/>
      </c>
      <c r="G23" s="94" t="str">
        <f ca="1">IFERROR('2.1 Skjult ventetid person A'!G26/('1.1 Alternativ A'!H148+'2.1 Skjult ventetid person A'!G26),"")</f>
        <v/>
      </c>
      <c r="H23" s="94" t="str">
        <f ca="1">IFERROR('2.1 Skjult ventetid person A'!H26/('1.1 Alternativ A'!I148+'2.1 Skjult ventetid person A'!H26),"")</f>
        <v/>
      </c>
      <c r="I23" s="94" t="str">
        <f ca="1">IFERROR('2.1 Skjult ventetid person A'!I26/('1.1 Alternativ A'!J148+'2.1 Skjult ventetid person A'!I26),"")</f>
        <v/>
      </c>
      <c r="J23" s="94" t="str">
        <f ca="1">IFERROR('2.1 Skjult ventetid person A'!J26/('1.1 Alternativ A'!K148+'2.1 Skjult ventetid person A'!J26),"")</f>
        <v/>
      </c>
      <c r="K23" s="94" t="str">
        <f ca="1">IFERROR('2.1 Skjult ventetid person A'!K26/('1.1 Alternativ A'!L148+'2.1 Skjult ventetid person A'!K26),"")</f>
        <v/>
      </c>
      <c r="L23" s="94" t="str">
        <f ca="1">IFERROR('2.1 Skjult ventetid person A'!L26/('1.1 Alternativ A'!M148+'2.1 Skjult ventetid person A'!L26),"")</f>
        <v/>
      </c>
      <c r="M23" s="94" t="str">
        <f ca="1">IFERROR('2.1 Skjult ventetid person A'!M26/('1.1 Alternativ A'!N148+'2.1 Skjult ventetid person A'!M26),"")</f>
        <v/>
      </c>
      <c r="N23" s="94" t="str">
        <f ca="1">IFERROR('2.1 Skjult ventetid person A'!N26/('1.1 Alternativ A'!O148+'2.1 Skjult ventetid person A'!N26),"")</f>
        <v/>
      </c>
      <c r="O23" s="94" t="str">
        <f ca="1">IFERROR('2.1 Skjult ventetid person A'!O26/('1.1 Alternativ A'!P148+'2.1 Skjult ventetid person A'!O26),"")</f>
        <v/>
      </c>
      <c r="P23" s="94" t="str">
        <f ca="1">IFERROR('2.1 Skjult ventetid person A'!P26/('1.1 Alternativ A'!Q148+'2.1 Skjult ventetid person A'!P26),"")</f>
        <v/>
      </c>
      <c r="Q23" s="94" t="str">
        <f ca="1">IFERROR('2.1 Skjult ventetid person A'!Q26/('1.1 Alternativ A'!R148+'2.1 Skjult ventetid person A'!Q26),"")</f>
        <v/>
      </c>
      <c r="R23" s="94" t="str">
        <f ca="1">IFERROR('2.1 Skjult ventetid person A'!R26/('1.1 Alternativ A'!S148+'2.1 Skjult ventetid person A'!R26),"")</f>
        <v/>
      </c>
      <c r="S23" s="94" t="str">
        <f ca="1">IFERROR('2.1 Skjult ventetid person A'!S26/('1.1 Alternativ A'!T148+'2.1 Skjult ventetid person A'!S26),"")</f>
        <v/>
      </c>
      <c r="T23" s="94" t="str">
        <f ca="1">IFERROR('2.1 Skjult ventetid person A'!T26/('1.1 Alternativ A'!U148+'2.1 Skjult ventetid person A'!T26),"")</f>
        <v/>
      </c>
      <c r="U23" s="94" t="str">
        <f ca="1">IFERROR('2.1 Skjult ventetid person A'!U26/('1.1 Alternativ A'!V148+'2.1 Skjult ventetid person A'!U26),"")</f>
        <v/>
      </c>
      <c r="V23" s="94" t="str">
        <f ca="1">IFERROR('2.1 Skjult ventetid person A'!V26/('1.1 Alternativ A'!W148+'2.1 Skjult ventetid person A'!V26),"")</f>
        <v/>
      </c>
      <c r="W23" s="94" t="str">
        <f ca="1">IFERROR('2.1 Skjult ventetid person A'!W26/('1.1 Alternativ A'!X148+'2.1 Skjult ventetid person A'!W26),"")</f>
        <v/>
      </c>
      <c r="X23" s="94" t="str">
        <f ca="1">IFERROR('2.1 Skjult ventetid person A'!X26/('1.1 Alternativ A'!Y148+'2.1 Skjult ventetid person A'!X26),"")</f>
        <v/>
      </c>
      <c r="Y23" s="94" t="str">
        <f ca="1">IFERROR('2.1 Skjult ventetid person A'!Y26/('1.1 Alternativ A'!Z148+'2.1 Skjult ventetid person A'!Y26),"")</f>
        <v/>
      </c>
      <c r="Z23" s="94" t="str">
        <f ca="1">IFERROR('2.1 Skjult ventetid person A'!Z26/('1.1 Alternativ A'!AA148+'2.1 Skjult ventetid person A'!Z26),"")</f>
        <v/>
      </c>
      <c r="AA23" s="94" t="str">
        <f ca="1">IFERROR('2.1 Skjult ventetid person A'!AA26/('1.1 Alternativ A'!AB148+'2.1 Skjult ventetid person A'!AA26),"")</f>
        <v/>
      </c>
      <c r="AB23" s="94" t="str">
        <f ca="1">IFERROR('2.1 Skjult ventetid person A'!AB26/('1.1 Alternativ A'!AC148+'2.1 Skjult ventetid person A'!AB26),"")</f>
        <v/>
      </c>
      <c r="AC23" s="94" t="str">
        <f ca="1">IFERROR('2.1 Skjult ventetid person A'!AC26/('1.1 Alternativ A'!AD148+'2.1 Skjult ventetid person A'!AC26),"")</f>
        <v/>
      </c>
      <c r="AD23" s="94" t="str">
        <f ca="1">IFERROR('2.1 Skjult ventetid person A'!AD26/('1.1 Alternativ A'!AE148+'2.1 Skjult ventetid person A'!AD26),"")</f>
        <v/>
      </c>
      <c r="AE23" s="94" t="str">
        <f ca="1">IFERROR('2.1 Skjult ventetid person A'!AE26/('1.1 Alternativ A'!AF148+'2.1 Skjult ventetid person A'!AE26),"")</f>
        <v/>
      </c>
      <c r="AF23" s="94" t="str">
        <f ca="1">IFERROR('2.1 Skjult ventetid person A'!AF26/('1.1 Alternativ A'!AG148+'2.1 Skjult ventetid person A'!AF26),"")</f>
        <v/>
      </c>
    </row>
    <row r="24" spans="2:32" s="67" customFormat="1" ht="12.75" customHeight="1" x14ac:dyDescent="0.2">
      <c r="B24" s="1" t="str">
        <f ca="1">IF(OFFSET('1.1 Alternativ A'!$E$19,0,ROW()-ROW($B$9))&gt;0,OFFSET('1.1 Alternativ A'!$E$19,0,ROW()-ROW($B$9)),"")</f>
        <v/>
      </c>
      <c r="C24" s="94" t="str">
        <f ca="1">IFERROR('2.1 Skjult ventetid person A'!C27/('1.1 Alternativ A'!D149+'2.1 Skjult ventetid person A'!C27),"")</f>
        <v/>
      </c>
      <c r="D24" s="94" t="str">
        <f ca="1">IFERROR('2.1 Skjult ventetid person A'!D27/('1.1 Alternativ A'!E149+'2.1 Skjult ventetid person A'!D27),"")</f>
        <v/>
      </c>
      <c r="E24" s="94" t="str">
        <f ca="1">IFERROR('2.1 Skjult ventetid person A'!E27/('1.1 Alternativ A'!F149+'2.1 Skjult ventetid person A'!E27),"")</f>
        <v/>
      </c>
      <c r="F24" s="94" t="str">
        <f ca="1">IFERROR('2.1 Skjult ventetid person A'!F27/('1.1 Alternativ A'!G149+'2.1 Skjult ventetid person A'!F27),"")</f>
        <v/>
      </c>
      <c r="G24" s="94" t="str">
        <f ca="1">IFERROR('2.1 Skjult ventetid person A'!G27/('1.1 Alternativ A'!H149+'2.1 Skjult ventetid person A'!G27),"")</f>
        <v/>
      </c>
      <c r="H24" s="94" t="str">
        <f ca="1">IFERROR('2.1 Skjult ventetid person A'!H27/('1.1 Alternativ A'!I149+'2.1 Skjult ventetid person A'!H27),"")</f>
        <v/>
      </c>
      <c r="I24" s="94" t="str">
        <f ca="1">IFERROR('2.1 Skjult ventetid person A'!I27/('1.1 Alternativ A'!J149+'2.1 Skjult ventetid person A'!I27),"")</f>
        <v/>
      </c>
      <c r="J24" s="94" t="str">
        <f ca="1">IFERROR('2.1 Skjult ventetid person A'!J27/('1.1 Alternativ A'!K149+'2.1 Skjult ventetid person A'!J27),"")</f>
        <v/>
      </c>
      <c r="K24" s="94" t="str">
        <f ca="1">IFERROR('2.1 Skjult ventetid person A'!K27/('1.1 Alternativ A'!L149+'2.1 Skjult ventetid person A'!K27),"")</f>
        <v/>
      </c>
      <c r="L24" s="94" t="str">
        <f ca="1">IFERROR('2.1 Skjult ventetid person A'!L27/('1.1 Alternativ A'!M149+'2.1 Skjult ventetid person A'!L27),"")</f>
        <v/>
      </c>
      <c r="M24" s="94" t="str">
        <f ca="1">IFERROR('2.1 Skjult ventetid person A'!M27/('1.1 Alternativ A'!N149+'2.1 Skjult ventetid person A'!M27),"")</f>
        <v/>
      </c>
      <c r="N24" s="94" t="str">
        <f ca="1">IFERROR('2.1 Skjult ventetid person A'!N27/('1.1 Alternativ A'!O149+'2.1 Skjult ventetid person A'!N27),"")</f>
        <v/>
      </c>
      <c r="O24" s="94" t="str">
        <f ca="1">IFERROR('2.1 Skjult ventetid person A'!O27/('1.1 Alternativ A'!P149+'2.1 Skjult ventetid person A'!O27),"")</f>
        <v/>
      </c>
      <c r="P24" s="94" t="str">
        <f ca="1">IFERROR('2.1 Skjult ventetid person A'!P27/('1.1 Alternativ A'!Q149+'2.1 Skjult ventetid person A'!P27),"")</f>
        <v/>
      </c>
      <c r="Q24" s="94" t="str">
        <f ca="1">IFERROR('2.1 Skjult ventetid person A'!Q27/('1.1 Alternativ A'!R149+'2.1 Skjult ventetid person A'!Q27),"")</f>
        <v/>
      </c>
      <c r="R24" s="94" t="str">
        <f ca="1">IFERROR('2.1 Skjult ventetid person A'!R27/('1.1 Alternativ A'!S149+'2.1 Skjult ventetid person A'!R27),"")</f>
        <v/>
      </c>
      <c r="S24" s="94" t="str">
        <f ca="1">IFERROR('2.1 Skjult ventetid person A'!S27/('1.1 Alternativ A'!T149+'2.1 Skjult ventetid person A'!S27),"")</f>
        <v/>
      </c>
      <c r="T24" s="94" t="str">
        <f ca="1">IFERROR('2.1 Skjult ventetid person A'!T27/('1.1 Alternativ A'!U149+'2.1 Skjult ventetid person A'!T27),"")</f>
        <v/>
      </c>
      <c r="U24" s="94" t="str">
        <f ca="1">IFERROR('2.1 Skjult ventetid person A'!U27/('1.1 Alternativ A'!V149+'2.1 Skjult ventetid person A'!U27),"")</f>
        <v/>
      </c>
      <c r="V24" s="94" t="str">
        <f ca="1">IFERROR('2.1 Skjult ventetid person A'!V27/('1.1 Alternativ A'!W149+'2.1 Skjult ventetid person A'!V27),"")</f>
        <v/>
      </c>
      <c r="W24" s="94" t="str">
        <f ca="1">IFERROR('2.1 Skjult ventetid person A'!W27/('1.1 Alternativ A'!X149+'2.1 Skjult ventetid person A'!W27),"")</f>
        <v/>
      </c>
      <c r="X24" s="94" t="str">
        <f ca="1">IFERROR('2.1 Skjult ventetid person A'!X27/('1.1 Alternativ A'!Y149+'2.1 Skjult ventetid person A'!X27),"")</f>
        <v/>
      </c>
      <c r="Y24" s="94" t="str">
        <f ca="1">IFERROR('2.1 Skjult ventetid person A'!Y27/('1.1 Alternativ A'!Z149+'2.1 Skjult ventetid person A'!Y27),"")</f>
        <v/>
      </c>
      <c r="Z24" s="94" t="str">
        <f ca="1">IFERROR('2.1 Skjult ventetid person A'!Z27/('1.1 Alternativ A'!AA149+'2.1 Skjult ventetid person A'!Z27),"")</f>
        <v/>
      </c>
      <c r="AA24" s="94" t="str">
        <f ca="1">IFERROR('2.1 Skjult ventetid person A'!AA27/('1.1 Alternativ A'!AB149+'2.1 Skjult ventetid person A'!AA27),"")</f>
        <v/>
      </c>
      <c r="AB24" s="94" t="str">
        <f ca="1">IFERROR('2.1 Skjult ventetid person A'!AB27/('1.1 Alternativ A'!AC149+'2.1 Skjult ventetid person A'!AB27),"")</f>
        <v/>
      </c>
      <c r="AC24" s="94" t="str">
        <f ca="1">IFERROR('2.1 Skjult ventetid person A'!AC27/('1.1 Alternativ A'!AD149+'2.1 Skjult ventetid person A'!AC27),"")</f>
        <v/>
      </c>
      <c r="AD24" s="94" t="str">
        <f ca="1">IFERROR('2.1 Skjult ventetid person A'!AD27/('1.1 Alternativ A'!AE149+'2.1 Skjult ventetid person A'!AD27),"")</f>
        <v/>
      </c>
      <c r="AE24" s="94" t="str">
        <f ca="1">IFERROR('2.1 Skjult ventetid person A'!AE27/('1.1 Alternativ A'!AF149+'2.1 Skjult ventetid person A'!AE27),"")</f>
        <v/>
      </c>
      <c r="AF24" s="94" t="str">
        <f ca="1">IFERROR('2.1 Skjult ventetid person A'!AF27/('1.1 Alternativ A'!AG149+'2.1 Skjult ventetid person A'!AF27),"")</f>
        <v/>
      </c>
    </row>
    <row r="25" spans="2:32" s="67" customFormat="1" ht="12.75" customHeight="1" x14ac:dyDescent="0.2">
      <c r="B25" s="1" t="str">
        <f ca="1">IF(OFFSET('1.1 Alternativ A'!$E$19,0,ROW()-ROW($B$9))&gt;0,OFFSET('1.1 Alternativ A'!$E$19,0,ROW()-ROW($B$9)),"")</f>
        <v/>
      </c>
      <c r="C25" s="94" t="str">
        <f ca="1">IFERROR('2.1 Skjult ventetid person A'!C28/('1.1 Alternativ A'!D150+'2.1 Skjult ventetid person A'!C28),"")</f>
        <v/>
      </c>
      <c r="D25" s="94" t="str">
        <f ca="1">IFERROR('2.1 Skjult ventetid person A'!D28/('1.1 Alternativ A'!E150+'2.1 Skjult ventetid person A'!D28),"")</f>
        <v/>
      </c>
      <c r="E25" s="94" t="str">
        <f ca="1">IFERROR('2.1 Skjult ventetid person A'!E28/('1.1 Alternativ A'!F150+'2.1 Skjult ventetid person A'!E28),"")</f>
        <v/>
      </c>
      <c r="F25" s="94" t="str">
        <f ca="1">IFERROR('2.1 Skjult ventetid person A'!F28/('1.1 Alternativ A'!G150+'2.1 Skjult ventetid person A'!F28),"")</f>
        <v/>
      </c>
      <c r="G25" s="94" t="str">
        <f ca="1">IFERROR('2.1 Skjult ventetid person A'!G28/('1.1 Alternativ A'!H150+'2.1 Skjult ventetid person A'!G28),"")</f>
        <v/>
      </c>
      <c r="H25" s="94" t="str">
        <f ca="1">IFERROR('2.1 Skjult ventetid person A'!H28/('1.1 Alternativ A'!I150+'2.1 Skjult ventetid person A'!H28),"")</f>
        <v/>
      </c>
      <c r="I25" s="94" t="str">
        <f ca="1">IFERROR('2.1 Skjult ventetid person A'!I28/('1.1 Alternativ A'!J150+'2.1 Skjult ventetid person A'!I28),"")</f>
        <v/>
      </c>
      <c r="J25" s="94" t="str">
        <f ca="1">IFERROR('2.1 Skjult ventetid person A'!J28/('1.1 Alternativ A'!K150+'2.1 Skjult ventetid person A'!J28),"")</f>
        <v/>
      </c>
      <c r="K25" s="94" t="str">
        <f ca="1">IFERROR('2.1 Skjult ventetid person A'!K28/('1.1 Alternativ A'!L150+'2.1 Skjult ventetid person A'!K28),"")</f>
        <v/>
      </c>
      <c r="L25" s="94" t="str">
        <f ca="1">IFERROR('2.1 Skjult ventetid person A'!L28/('1.1 Alternativ A'!M150+'2.1 Skjult ventetid person A'!L28),"")</f>
        <v/>
      </c>
      <c r="M25" s="94" t="str">
        <f ca="1">IFERROR('2.1 Skjult ventetid person A'!M28/('1.1 Alternativ A'!N150+'2.1 Skjult ventetid person A'!M28),"")</f>
        <v/>
      </c>
      <c r="N25" s="94" t="str">
        <f ca="1">IFERROR('2.1 Skjult ventetid person A'!N28/('1.1 Alternativ A'!O150+'2.1 Skjult ventetid person A'!N28),"")</f>
        <v/>
      </c>
      <c r="O25" s="94" t="str">
        <f ca="1">IFERROR('2.1 Skjult ventetid person A'!O28/('1.1 Alternativ A'!P150+'2.1 Skjult ventetid person A'!O28),"")</f>
        <v/>
      </c>
      <c r="P25" s="94" t="str">
        <f ca="1">IFERROR('2.1 Skjult ventetid person A'!P28/('1.1 Alternativ A'!Q150+'2.1 Skjult ventetid person A'!P28),"")</f>
        <v/>
      </c>
      <c r="Q25" s="94" t="str">
        <f ca="1">IFERROR('2.1 Skjult ventetid person A'!Q28/('1.1 Alternativ A'!R150+'2.1 Skjult ventetid person A'!Q28),"")</f>
        <v/>
      </c>
      <c r="R25" s="94" t="str">
        <f ca="1">IFERROR('2.1 Skjult ventetid person A'!R28/('1.1 Alternativ A'!S150+'2.1 Skjult ventetid person A'!R28),"")</f>
        <v/>
      </c>
      <c r="S25" s="94" t="str">
        <f ca="1">IFERROR('2.1 Skjult ventetid person A'!S28/('1.1 Alternativ A'!T150+'2.1 Skjult ventetid person A'!S28),"")</f>
        <v/>
      </c>
      <c r="T25" s="94" t="str">
        <f ca="1">IFERROR('2.1 Skjult ventetid person A'!T28/('1.1 Alternativ A'!U150+'2.1 Skjult ventetid person A'!T28),"")</f>
        <v/>
      </c>
      <c r="U25" s="94" t="str">
        <f ca="1">IFERROR('2.1 Skjult ventetid person A'!U28/('1.1 Alternativ A'!V150+'2.1 Skjult ventetid person A'!U28),"")</f>
        <v/>
      </c>
      <c r="V25" s="94" t="str">
        <f ca="1">IFERROR('2.1 Skjult ventetid person A'!V28/('1.1 Alternativ A'!W150+'2.1 Skjult ventetid person A'!V28),"")</f>
        <v/>
      </c>
      <c r="W25" s="94" t="str">
        <f ca="1">IFERROR('2.1 Skjult ventetid person A'!W28/('1.1 Alternativ A'!X150+'2.1 Skjult ventetid person A'!W28),"")</f>
        <v/>
      </c>
      <c r="X25" s="94" t="str">
        <f ca="1">IFERROR('2.1 Skjult ventetid person A'!X28/('1.1 Alternativ A'!Y150+'2.1 Skjult ventetid person A'!X28),"")</f>
        <v/>
      </c>
      <c r="Y25" s="94" t="str">
        <f ca="1">IFERROR('2.1 Skjult ventetid person A'!Y28/('1.1 Alternativ A'!Z150+'2.1 Skjult ventetid person A'!Y28),"")</f>
        <v/>
      </c>
      <c r="Z25" s="94" t="str">
        <f ca="1">IFERROR('2.1 Skjult ventetid person A'!Z28/('1.1 Alternativ A'!AA150+'2.1 Skjult ventetid person A'!Z28),"")</f>
        <v/>
      </c>
      <c r="AA25" s="94" t="str">
        <f ca="1">IFERROR('2.1 Skjult ventetid person A'!AA28/('1.1 Alternativ A'!AB150+'2.1 Skjult ventetid person A'!AA28),"")</f>
        <v/>
      </c>
      <c r="AB25" s="94" t="str">
        <f ca="1">IFERROR('2.1 Skjult ventetid person A'!AB28/('1.1 Alternativ A'!AC150+'2.1 Skjult ventetid person A'!AB28),"")</f>
        <v/>
      </c>
      <c r="AC25" s="94" t="str">
        <f ca="1">IFERROR('2.1 Skjult ventetid person A'!AC28/('1.1 Alternativ A'!AD150+'2.1 Skjult ventetid person A'!AC28),"")</f>
        <v/>
      </c>
      <c r="AD25" s="94" t="str">
        <f ca="1">IFERROR('2.1 Skjult ventetid person A'!AD28/('1.1 Alternativ A'!AE150+'2.1 Skjult ventetid person A'!AD28),"")</f>
        <v/>
      </c>
      <c r="AE25" s="94" t="str">
        <f ca="1">IFERROR('2.1 Skjult ventetid person A'!AE28/('1.1 Alternativ A'!AF150+'2.1 Skjult ventetid person A'!AE28),"")</f>
        <v/>
      </c>
      <c r="AF25" s="94" t="str">
        <f ca="1">IFERROR('2.1 Skjult ventetid person A'!AF28/('1.1 Alternativ A'!AG150+'2.1 Skjult ventetid person A'!AF28),"")</f>
        <v/>
      </c>
    </row>
    <row r="26" spans="2:32" s="67" customFormat="1" ht="12.75" customHeight="1" x14ac:dyDescent="0.2">
      <c r="B26" s="1" t="str">
        <f ca="1">IF(OFFSET('1.1 Alternativ A'!$E$19,0,ROW()-ROW($B$9))&gt;0,OFFSET('1.1 Alternativ A'!$E$19,0,ROW()-ROW($B$9)),"")</f>
        <v/>
      </c>
      <c r="C26" s="94" t="str">
        <f ca="1">IFERROR('2.1 Skjult ventetid person A'!C29/('1.1 Alternativ A'!D151+'2.1 Skjult ventetid person A'!C29),"")</f>
        <v/>
      </c>
      <c r="D26" s="94" t="str">
        <f ca="1">IFERROR('2.1 Skjult ventetid person A'!D29/('1.1 Alternativ A'!E151+'2.1 Skjult ventetid person A'!D29),"")</f>
        <v/>
      </c>
      <c r="E26" s="94" t="str">
        <f ca="1">IFERROR('2.1 Skjult ventetid person A'!E29/('1.1 Alternativ A'!F151+'2.1 Skjult ventetid person A'!E29),"")</f>
        <v/>
      </c>
      <c r="F26" s="94" t="str">
        <f ca="1">IFERROR('2.1 Skjult ventetid person A'!F29/('1.1 Alternativ A'!G151+'2.1 Skjult ventetid person A'!F29),"")</f>
        <v/>
      </c>
      <c r="G26" s="94" t="str">
        <f ca="1">IFERROR('2.1 Skjult ventetid person A'!G29/('1.1 Alternativ A'!H151+'2.1 Skjult ventetid person A'!G29),"")</f>
        <v/>
      </c>
      <c r="H26" s="94" t="str">
        <f ca="1">IFERROR('2.1 Skjult ventetid person A'!H29/('1.1 Alternativ A'!I151+'2.1 Skjult ventetid person A'!H29),"")</f>
        <v/>
      </c>
      <c r="I26" s="94" t="str">
        <f ca="1">IFERROR('2.1 Skjult ventetid person A'!I29/('1.1 Alternativ A'!J151+'2.1 Skjult ventetid person A'!I29),"")</f>
        <v/>
      </c>
      <c r="J26" s="94" t="str">
        <f ca="1">IFERROR('2.1 Skjult ventetid person A'!J29/('1.1 Alternativ A'!K151+'2.1 Skjult ventetid person A'!J29),"")</f>
        <v/>
      </c>
      <c r="K26" s="94" t="str">
        <f ca="1">IFERROR('2.1 Skjult ventetid person A'!K29/('1.1 Alternativ A'!L151+'2.1 Skjult ventetid person A'!K29),"")</f>
        <v/>
      </c>
      <c r="L26" s="94" t="str">
        <f ca="1">IFERROR('2.1 Skjult ventetid person A'!L29/('1.1 Alternativ A'!M151+'2.1 Skjult ventetid person A'!L29),"")</f>
        <v/>
      </c>
      <c r="M26" s="94" t="str">
        <f ca="1">IFERROR('2.1 Skjult ventetid person A'!M29/('1.1 Alternativ A'!N151+'2.1 Skjult ventetid person A'!M29),"")</f>
        <v/>
      </c>
      <c r="N26" s="94" t="str">
        <f ca="1">IFERROR('2.1 Skjult ventetid person A'!N29/('1.1 Alternativ A'!O151+'2.1 Skjult ventetid person A'!N29),"")</f>
        <v/>
      </c>
      <c r="O26" s="94" t="str">
        <f ca="1">IFERROR('2.1 Skjult ventetid person A'!O29/('1.1 Alternativ A'!P151+'2.1 Skjult ventetid person A'!O29),"")</f>
        <v/>
      </c>
      <c r="P26" s="94" t="str">
        <f ca="1">IFERROR('2.1 Skjult ventetid person A'!P29/('1.1 Alternativ A'!Q151+'2.1 Skjult ventetid person A'!P29),"")</f>
        <v/>
      </c>
      <c r="Q26" s="94" t="str">
        <f ca="1">IFERROR('2.1 Skjult ventetid person A'!Q29/('1.1 Alternativ A'!R151+'2.1 Skjult ventetid person A'!Q29),"")</f>
        <v/>
      </c>
      <c r="R26" s="94" t="str">
        <f ca="1">IFERROR('2.1 Skjult ventetid person A'!R29/('1.1 Alternativ A'!S151+'2.1 Skjult ventetid person A'!R29),"")</f>
        <v/>
      </c>
      <c r="S26" s="94" t="str">
        <f ca="1">IFERROR('2.1 Skjult ventetid person A'!S29/('1.1 Alternativ A'!T151+'2.1 Skjult ventetid person A'!S29),"")</f>
        <v/>
      </c>
      <c r="T26" s="94" t="str">
        <f ca="1">IFERROR('2.1 Skjult ventetid person A'!T29/('1.1 Alternativ A'!U151+'2.1 Skjult ventetid person A'!T29),"")</f>
        <v/>
      </c>
      <c r="U26" s="94" t="str">
        <f ca="1">IFERROR('2.1 Skjult ventetid person A'!U29/('1.1 Alternativ A'!V151+'2.1 Skjult ventetid person A'!U29),"")</f>
        <v/>
      </c>
      <c r="V26" s="94" t="str">
        <f ca="1">IFERROR('2.1 Skjult ventetid person A'!V29/('1.1 Alternativ A'!W151+'2.1 Skjult ventetid person A'!V29),"")</f>
        <v/>
      </c>
      <c r="W26" s="94" t="str">
        <f ca="1">IFERROR('2.1 Skjult ventetid person A'!W29/('1.1 Alternativ A'!X151+'2.1 Skjult ventetid person A'!W29),"")</f>
        <v/>
      </c>
      <c r="X26" s="94" t="str">
        <f ca="1">IFERROR('2.1 Skjult ventetid person A'!X29/('1.1 Alternativ A'!Y151+'2.1 Skjult ventetid person A'!X29),"")</f>
        <v/>
      </c>
      <c r="Y26" s="94" t="str">
        <f ca="1">IFERROR('2.1 Skjult ventetid person A'!Y29/('1.1 Alternativ A'!Z151+'2.1 Skjult ventetid person A'!Y29),"")</f>
        <v/>
      </c>
      <c r="Z26" s="94" t="str">
        <f ca="1">IFERROR('2.1 Skjult ventetid person A'!Z29/('1.1 Alternativ A'!AA151+'2.1 Skjult ventetid person A'!Z29),"")</f>
        <v/>
      </c>
      <c r="AA26" s="94" t="str">
        <f ca="1">IFERROR('2.1 Skjult ventetid person A'!AA29/('1.1 Alternativ A'!AB151+'2.1 Skjult ventetid person A'!AA29),"")</f>
        <v/>
      </c>
      <c r="AB26" s="94" t="str">
        <f ca="1">IFERROR('2.1 Skjult ventetid person A'!AB29/('1.1 Alternativ A'!AC151+'2.1 Skjult ventetid person A'!AB29),"")</f>
        <v/>
      </c>
      <c r="AC26" s="94" t="str">
        <f ca="1">IFERROR('2.1 Skjult ventetid person A'!AC29/('1.1 Alternativ A'!AD151+'2.1 Skjult ventetid person A'!AC29),"")</f>
        <v/>
      </c>
      <c r="AD26" s="94" t="str">
        <f ca="1">IFERROR('2.1 Skjult ventetid person A'!AD29/('1.1 Alternativ A'!AE151+'2.1 Skjult ventetid person A'!AD29),"")</f>
        <v/>
      </c>
      <c r="AE26" s="94" t="str">
        <f ca="1">IFERROR('2.1 Skjult ventetid person A'!AE29/('1.1 Alternativ A'!AF151+'2.1 Skjult ventetid person A'!AE29),"")</f>
        <v/>
      </c>
      <c r="AF26" s="94" t="str">
        <f ca="1">IFERROR('2.1 Skjult ventetid person A'!AF29/('1.1 Alternativ A'!AG151+'2.1 Skjult ventetid person A'!AF29),"")</f>
        <v/>
      </c>
    </row>
    <row r="27" spans="2:32" s="67" customFormat="1" ht="12.75" customHeight="1" x14ac:dyDescent="0.2">
      <c r="B27" s="1" t="str">
        <f ca="1">IF(OFFSET('1.1 Alternativ A'!$E$19,0,ROW()-ROW($B$9))&gt;0,OFFSET('1.1 Alternativ A'!$E$19,0,ROW()-ROW($B$9)),"")</f>
        <v/>
      </c>
      <c r="C27" s="94" t="str">
        <f ca="1">IFERROR('2.1 Skjult ventetid person A'!C30/('1.1 Alternativ A'!D152+'2.1 Skjult ventetid person A'!C30),"")</f>
        <v/>
      </c>
      <c r="D27" s="94" t="str">
        <f ca="1">IFERROR('2.1 Skjult ventetid person A'!D30/('1.1 Alternativ A'!E152+'2.1 Skjult ventetid person A'!D30),"")</f>
        <v/>
      </c>
      <c r="E27" s="94" t="str">
        <f ca="1">IFERROR('2.1 Skjult ventetid person A'!E30/('1.1 Alternativ A'!F152+'2.1 Skjult ventetid person A'!E30),"")</f>
        <v/>
      </c>
      <c r="F27" s="94" t="str">
        <f ca="1">IFERROR('2.1 Skjult ventetid person A'!F30/('1.1 Alternativ A'!G152+'2.1 Skjult ventetid person A'!F30),"")</f>
        <v/>
      </c>
      <c r="G27" s="94" t="str">
        <f ca="1">IFERROR('2.1 Skjult ventetid person A'!G30/('1.1 Alternativ A'!H152+'2.1 Skjult ventetid person A'!G30),"")</f>
        <v/>
      </c>
      <c r="H27" s="94" t="str">
        <f ca="1">IFERROR('2.1 Skjult ventetid person A'!H30/('1.1 Alternativ A'!I152+'2.1 Skjult ventetid person A'!H30),"")</f>
        <v/>
      </c>
      <c r="I27" s="94" t="str">
        <f ca="1">IFERROR('2.1 Skjult ventetid person A'!I30/('1.1 Alternativ A'!J152+'2.1 Skjult ventetid person A'!I30),"")</f>
        <v/>
      </c>
      <c r="J27" s="94" t="str">
        <f ca="1">IFERROR('2.1 Skjult ventetid person A'!J30/('1.1 Alternativ A'!K152+'2.1 Skjult ventetid person A'!J30),"")</f>
        <v/>
      </c>
      <c r="K27" s="94" t="str">
        <f ca="1">IFERROR('2.1 Skjult ventetid person A'!K30/('1.1 Alternativ A'!L152+'2.1 Skjult ventetid person A'!K30),"")</f>
        <v/>
      </c>
      <c r="L27" s="94" t="str">
        <f ca="1">IFERROR('2.1 Skjult ventetid person A'!L30/('1.1 Alternativ A'!M152+'2.1 Skjult ventetid person A'!L30),"")</f>
        <v/>
      </c>
      <c r="M27" s="94" t="str">
        <f ca="1">IFERROR('2.1 Skjult ventetid person A'!M30/('1.1 Alternativ A'!N152+'2.1 Skjult ventetid person A'!M30),"")</f>
        <v/>
      </c>
      <c r="N27" s="94" t="str">
        <f ca="1">IFERROR('2.1 Skjult ventetid person A'!N30/('1.1 Alternativ A'!O152+'2.1 Skjult ventetid person A'!N30),"")</f>
        <v/>
      </c>
      <c r="O27" s="94" t="str">
        <f ca="1">IFERROR('2.1 Skjult ventetid person A'!O30/('1.1 Alternativ A'!P152+'2.1 Skjult ventetid person A'!O30),"")</f>
        <v/>
      </c>
      <c r="P27" s="94" t="str">
        <f ca="1">IFERROR('2.1 Skjult ventetid person A'!P30/('1.1 Alternativ A'!Q152+'2.1 Skjult ventetid person A'!P30),"")</f>
        <v/>
      </c>
      <c r="Q27" s="94" t="str">
        <f ca="1">IFERROR('2.1 Skjult ventetid person A'!Q30/('1.1 Alternativ A'!R152+'2.1 Skjult ventetid person A'!Q30),"")</f>
        <v/>
      </c>
      <c r="R27" s="94" t="str">
        <f ca="1">IFERROR('2.1 Skjult ventetid person A'!R30/('1.1 Alternativ A'!S152+'2.1 Skjult ventetid person A'!R30),"")</f>
        <v/>
      </c>
      <c r="S27" s="94" t="str">
        <f ca="1">IFERROR('2.1 Skjult ventetid person A'!S30/('1.1 Alternativ A'!T152+'2.1 Skjult ventetid person A'!S30),"")</f>
        <v/>
      </c>
      <c r="T27" s="94" t="str">
        <f ca="1">IFERROR('2.1 Skjult ventetid person A'!T30/('1.1 Alternativ A'!U152+'2.1 Skjult ventetid person A'!T30),"")</f>
        <v/>
      </c>
      <c r="U27" s="94" t="str">
        <f ca="1">IFERROR('2.1 Skjult ventetid person A'!U30/('1.1 Alternativ A'!V152+'2.1 Skjult ventetid person A'!U30),"")</f>
        <v/>
      </c>
      <c r="V27" s="94" t="str">
        <f ca="1">IFERROR('2.1 Skjult ventetid person A'!V30/('1.1 Alternativ A'!W152+'2.1 Skjult ventetid person A'!V30),"")</f>
        <v/>
      </c>
      <c r="W27" s="94" t="str">
        <f ca="1">IFERROR('2.1 Skjult ventetid person A'!W30/('1.1 Alternativ A'!X152+'2.1 Skjult ventetid person A'!W30),"")</f>
        <v/>
      </c>
      <c r="X27" s="94" t="str">
        <f ca="1">IFERROR('2.1 Skjult ventetid person A'!X30/('1.1 Alternativ A'!Y152+'2.1 Skjult ventetid person A'!X30),"")</f>
        <v/>
      </c>
      <c r="Y27" s="94" t="str">
        <f ca="1">IFERROR('2.1 Skjult ventetid person A'!Y30/('1.1 Alternativ A'!Z152+'2.1 Skjult ventetid person A'!Y30),"")</f>
        <v/>
      </c>
      <c r="Z27" s="94" t="str">
        <f ca="1">IFERROR('2.1 Skjult ventetid person A'!Z30/('1.1 Alternativ A'!AA152+'2.1 Skjult ventetid person A'!Z30),"")</f>
        <v/>
      </c>
      <c r="AA27" s="94" t="str">
        <f ca="1">IFERROR('2.1 Skjult ventetid person A'!AA30/('1.1 Alternativ A'!AB152+'2.1 Skjult ventetid person A'!AA30),"")</f>
        <v/>
      </c>
      <c r="AB27" s="94" t="str">
        <f ca="1">IFERROR('2.1 Skjult ventetid person A'!AB30/('1.1 Alternativ A'!AC152+'2.1 Skjult ventetid person A'!AB30),"")</f>
        <v/>
      </c>
      <c r="AC27" s="94" t="str">
        <f ca="1">IFERROR('2.1 Skjult ventetid person A'!AC30/('1.1 Alternativ A'!AD152+'2.1 Skjult ventetid person A'!AC30),"")</f>
        <v/>
      </c>
      <c r="AD27" s="94" t="str">
        <f ca="1">IFERROR('2.1 Skjult ventetid person A'!AD30/('1.1 Alternativ A'!AE152+'2.1 Skjult ventetid person A'!AD30),"")</f>
        <v/>
      </c>
      <c r="AE27" s="94" t="str">
        <f ca="1">IFERROR('2.1 Skjult ventetid person A'!AE30/('1.1 Alternativ A'!AF152+'2.1 Skjult ventetid person A'!AE30),"")</f>
        <v/>
      </c>
      <c r="AF27" s="94" t="str">
        <f ca="1">IFERROR('2.1 Skjult ventetid person A'!AF30/('1.1 Alternativ A'!AG152+'2.1 Skjult ventetid person A'!AF30),"")</f>
        <v/>
      </c>
    </row>
    <row r="28" spans="2:32" s="67" customFormat="1" ht="12.75" customHeight="1" x14ac:dyDescent="0.2">
      <c r="B28" s="1" t="str">
        <f ca="1">IF(OFFSET('1.1 Alternativ A'!$E$19,0,ROW()-ROW($B$9))&gt;0,OFFSET('1.1 Alternativ A'!$E$19,0,ROW()-ROW($B$9)),"")</f>
        <v/>
      </c>
      <c r="C28" s="94" t="str">
        <f ca="1">IFERROR('2.1 Skjult ventetid person A'!C31/('1.1 Alternativ A'!D153+'2.1 Skjult ventetid person A'!C31),"")</f>
        <v/>
      </c>
      <c r="D28" s="94" t="str">
        <f ca="1">IFERROR('2.1 Skjult ventetid person A'!D31/('1.1 Alternativ A'!E153+'2.1 Skjult ventetid person A'!D31),"")</f>
        <v/>
      </c>
      <c r="E28" s="94" t="str">
        <f ca="1">IFERROR('2.1 Skjult ventetid person A'!E31/('1.1 Alternativ A'!F153+'2.1 Skjult ventetid person A'!E31),"")</f>
        <v/>
      </c>
      <c r="F28" s="94" t="str">
        <f ca="1">IFERROR('2.1 Skjult ventetid person A'!F31/('1.1 Alternativ A'!G153+'2.1 Skjult ventetid person A'!F31),"")</f>
        <v/>
      </c>
      <c r="G28" s="94" t="str">
        <f ca="1">IFERROR('2.1 Skjult ventetid person A'!G31/('1.1 Alternativ A'!H153+'2.1 Skjult ventetid person A'!G31),"")</f>
        <v/>
      </c>
      <c r="H28" s="94" t="str">
        <f ca="1">IFERROR('2.1 Skjult ventetid person A'!H31/('1.1 Alternativ A'!I153+'2.1 Skjult ventetid person A'!H31),"")</f>
        <v/>
      </c>
      <c r="I28" s="94" t="str">
        <f ca="1">IFERROR('2.1 Skjult ventetid person A'!I31/('1.1 Alternativ A'!J153+'2.1 Skjult ventetid person A'!I31),"")</f>
        <v/>
      </c>
      <c r="J28" s="94" t="str">
        <f ca="1">IFERROR('2.1 Skjult ventetid person A'!J31/('1.1 Alternativ A'!K153+'2.1 Skjult ventetid person A'!J31),"")</f>
        <v/>
      </c>
      <c r="K28" s="94" t="str">
        <f ca="1">IFERROR('2.1 Skjult ventetid person A'!K31/('1.1 Alternativ A'!L153+'2.1 Skjult ventetid person A'!K31),"")</f>
        <v/>
      </c>
      <c r="L28" s="94" t="str">
        <f ca="1">IFERROR('2.1 Skjult ventetid person A'!L31/('1.1 Alternativ A'!M153+'2.1 Skjult ventetid person A'!L31),"")</f>
        <v/>
      </c>
      <c r="M28" s="94" t="str">
        <f ca="1">IFERROR('2.1 Skjult ventetid person A'!M31/('1.1 Alternativ A'!N153+'2.1 Skjult ventetid person A'!M31),"")</f>
        <v/>
      </c>
      <c r="N28" s="94" t="str">
        <f ca="1">IFERROR('2.1 Skjult ventetid person A'!N31/('1.1 Alternativ A'!O153+'2.1 Skjult ventetid person A'!N31),"")</f>
        <v/>
      </c>
      <c r="O28" s="94" t="str">
        <f ca="1">IFERROR('2.1 Skjult ventetid person A'!O31/('1.1 Alternativ A'!P153+'2.1 Skjult ventetid person A'!O31),"")</f>
        <v/>
      </c>
      <c r="P28" s="94" t="str">
        <f ca="1">IFERROR('2.1 Skjult ventetid person A'!P31/('1.1 Alternativ A'!Q153+'2.1 Skjult ventetid person A'!P31),"")</f>
        <v/>
      </c>
      <c r="Q28" s="94" t="str">
        <f ca="1">IFERROR('2.1 Skjult ventetid person A'!Q31/('1.1 Alternativ A'!R153+'2.1 Skjult ventetid person A'!Q31),"")</f>
        <v/>
      </c>
      <c r="R28" s="94" t="str">
        <f ca="1">IFERROR('2.1 Skjult ventetid person A'!R31/('1.1 Alternativ A'!S153+'2.1 Skjult ventetid person A'!R31),"")</f>
        <v/>
      </c>
      <c r="S28" s="94" t="str">
        <f ca="1">IFERROR('2.1 Skjult ventetid person A'!S31/('1.1 Alternativ A'!T153+'2.1 Skjult ventetid person A'!S31),"")</f>
        <v/>
      </c>
      <c r="T28" s="94" t="str">
        <f ca="1">IFERROR('2.1 Skjult ventetid person A'!T31/('1.1 Alternativ A'!U153+'2.1 Skjult ventetid person A'!T31),"")</f>
        <v/>
      </c>
      <c r="U28" s="94" t="str">
        <f ca="1">IFERROR('2.1 Skjult ventetid person A'!U31/('1.1 Alternativ A'!V153+'2.1 Skjult ventetid person A'!U31),"")</f>
        <v/>
      </c>
      <c r="V28" s="94" t="str">
        <f ca="1">IFERROR('2.1 Skjult ventetid person A'!V31/('1.1 Alternativ A'!W153+'2.1 Skjult ventetid person A'!V31),"")</f>
        <v/>
      </c>
      <c r="W28" s="94" t="str">
        <f ca="1">IFERROR('2.1 Skjult ventetid person A'!W31/('1.1 Alternativ A'!X153+'2.1 Skjult ventetid person A'!W31),"")</f>
        <v/>
      </c>
      <c r="X28" s="94" t="str">
        <f ca="1">IFERROR('2.1 Skjult ventetid person A'!X31/('1.1 Alternativ A'!Y153+'2.1 Skjult ventetid person A'!X31),"")</f>
        <v/>
      </c>
      <c r="Y28" s="94" t="str">
        <f ca="1">IFERROR('2.1 Skjult ventetid person A'!Y31/('1.1 Alternativ A'!Z153+'2.1 Skjult ventetid person A'!Y31),"")</f>
        <v/>
      </c>
      <c r="Z28" s="94" t="str">
        <f ca="1">IFERROR('2.1 Skjult ventetid person A'!Z31/('1.1 Alternativ A'!AA153+'2.1 Skjult ventetid person A'!Z31),"")</f>
        <v/>
      </c>
      <c r="AA28" s="94" t="str">
        <f ca="1">IFERROR('2.1 Skjult ventetid person A'!AA31/('1.1 Alternativ A'!AB153+'2.1 Skjult ventetid person A'!AA31),"")</f>
        <v/>
      </c>
      <c r="AB28" s="94" t="str">
        <f ca="1">IFERROR('2.1 Skjult ventetid person A'!AB31/('1.1 Alternativ A'!AC153+'2.1 Skjult ventetid person A'!AB31),"")</f>
        <v/>
      </c>
      <c r="AC28" s="94" t="str">
        <f ca="1">IFERROR('2.1 Skjult ventetid person A'!AC31/('1.1 Alternativ A'!AD153+'2.1 Skjult ventetid person A'!AC31),"")</f>
        <v/>
      </c>
      <c r="AD28" s="94" t="str">
        <f ca="1">IFERROR('2.1 Skjult ventetid person A'!AD31/('1.1 Alternativ A'!AE153+'2.1 Skjult ventetid person A'!AD31),"")</f>
        <v/>
      </c>
      <c r="AE28" s="94" t="str">
        <f ca="1">IFERROR('2.1 Skjult ventetid person A'!AE31/('1.1 Alternativ A'!AF153+'2.1 Skjult ventetid person A'!AE31),"")</f>
        <v/>
      </c>
      <c r="AF28" s="94" t="str">
        <f ca="1">IFERROR('2.1 Skjult ventetid person A'!AF31/('1.1 Alternativ A'!AG153+'2.1 Skjult ventetid person A'!AF31),"")</f>
        <v/>
      </c>
    </row>
    <row r="29" spans="2:32" s="67" customFormat="1" ht="12.75" customHeight="1" x14ac:dyDescent="0.2">
      <c r="B29" s="1" t="str">
        <f ca="1">IF(OFFSET('1.1 Alternativ A'!$E$19,0,ROW()-ROW($B$9))&gt;0,OFFSET('1.1 Alternativ A'!$E$19,0,ROW()-ROW($B$9)),"")</f>
        <v/>
      </c>
      <c r="C29" s="94" t="str">
        <f ca="1">IFERROR('2.1 Skjult ventetid person A'!C32/('1.1 Alternativ A'!D154+'2.1 Skjult ventetid person A'!C32),"")</f>
        <v/>
      </c>
      <c r="D29" s="94" t="str">
        <f ca="1">IFERROR('2.1 Skjult ventetid person A'!D32/('1.1 Alternativ A'!E154+'2.1 Skjult ventetid person A'!D32),"")</f>
        <v/>
      </c>
      <c r="E29" s="94" t="str">
        <f ca="1">IFERROR('2.1 Skjult ventetid person A'!E32/('1.1 Alternativ A'!F154+'2.1 Skjult ventetid person A'!E32),"")</f>
        <v/>
      </c>
      <c r="F29" s="94" t="str">
        <f ca="1">IFERROR('2.1 Skjult ventetid person A'!F32/('1.1 Alternativ A'!G154+'2.1 Skjult ventetid person A'!F32),"")</f>
        <v/>
      </c>
      <c r="G29" s="94" t="str">
        <f ca="1">IFERROR('2.1 Skjult ventetid person A'!G32/('1.1 Alternativ A'!H154+'2.1 Skjult ventetid person A'!G32),"")</f>
        <v/>
      </c>
      <c r="H29" s="94" t="str">
        <f ca="1">IFERROR('2.1 Skjult ventetid person A'!H32/('1.1 Alternativ A'!I154+'2.1 Skjult ventetid person A'!H32),"")</f>
        <v/>
      </c>
      <c r="I29" s="94" t="str">
        <f ca="1">IFERROR('2.1 Skjult ventetid person A'!I32/('1.1 Alternativ A'!J154+'2.1 Skjult ventetid person A'!I32),"")</f>
        <v/>
      </c>
      <c r="J29" s="94" t="str">
        <f ca="1">IFERROR('2.1 Skjult ventetid person A'!J32/('1.1 Alternativ A'!K154+'2.1 Skjult ventetid person A'!J32),"")</f>
        <v/>
      </c>
      <c r="K29" s="94" t="str">
        <f ca="1">IFERROR('2.1 Skjult ventetid person A'!K32/('1.1 Alternativ A'!L154+'2.1 Skjult ventetid person A'!K32),"")</f>
        <v/>
      </c>
      <c r="L29" s="94" t="str">
        <f ca="1">IFERROR('2.1 Skjult ventetid person A'!L32/('1.1 Alternativ A'!M154+'2.1 Skjult ventetid person A'!L32),"")</f>
        <v/>
      </c>
      <c r="M29" s="94" t="str">
        <f ca="1">IFERROR('2.1 Skjult ventetid person A'!M32/('1.1 Alternativ A'!N154+'2.1 Skjult ventetid person A'!M32),"")</f>
        <v/>
      </c>
      <c r="N29" s="94" t="str">
        <f ca="1">IFERROR('2.1 Skjult ventetid person A'!N32/('1.1 Alternativ A'!O154+'2.1 Skjult ventetid person A'!N32),"")</f>
        <v/>
      </c>
      <c r="O29" s="94" t="str">
        <f ca="1">IFERROR('2.1 Skjult ventetid person A'!O32/('1.1 Alternativ A'!P154+'2.1 Skjult ventetid person A'!O32),"")</f>
        <v/>
      </c>
      <c r="P29" s="94" t="str">
        <f ca="1">IFERROR('2.1 Skjult ventetid person A'!P32/('1.1 Alternativ A'!Q154+'2.1 Skjult ventetid person A'!P32),"")</f>
        <v/>
      </c>
      <c r="Q29" s="94" t="str">
        <f ca="1">IFERROR('2.1 Skjult ventetid person A'!Q32/('1.1 Alternativ A'!R154+'2.1 Skjult ventetid person A'!Q32),"")</f>
        <v/>
      </c>
      <c r="R29" s="94" t="str">
        <f ca="1">IFERROR('2.1 Skjult ventetid person A'!R32/('1.1 Alternativ A'!S154+'2.1 Skjult ventetid person A'!R32),"")</f>
        <v/>
      </c>
      <c r="S29" s="94" t="str">
        <f ca="1">IFERROR('2.1 Skjult ventetid person A'!S32/('1.1 Alternativ A'!T154+'2.1 Skjult ventetid person A'!S32),"")</f>
        <v/>
      </c>
      <c r="T29" s="94" t="str">
        <f ca="1">IFERROR('2.1 Skjult ventetid person A'!T32/('1.1 Alternativ A'!U154+'2.1 Skjult ventetid person A'!T32),"")</f>
        <v/>
      </c>
      <c r="U29" s="94" t="str">
        <f ca="1">IFERROR('2.1 Skjult ventetid person A'!U32/('1.1 Alternativ A'!V154+'2.1 Skjult ventetid person A'!U32),"")</f>
        <v/>
      </c>
      <c r="V29" s="94" t="str">
        <f ca="1">IFERROR('2.1 Skjult ventetid person A'!V32/('1.1 Alternativ A'!W154+'2.1 Skjult ventetid person A'!V32),"")</f>
        <v/>
      </c>
      <c r="W29" s="94" t="str">
        <f ca="1">IFERROR('2.1 Skjult ventetid person A'!W32/('1.1 Alternativ A'!X154+'2.1 Skjult ventetid person A'!W32),"")</f>
        <v/>
      </c>
      <c r="X29" s="94" t="str">
        <f ca="1">IFERROR('2.1 Skjult ventetid person A'!X32/('1.1 Alternativ A'!Y154+'2.1 Skjult ventetid person A'!X32),"")</f>
        <v/>
      </c>
      <c r="Y29" s="94" t="str">
        <f ca="1">IFERROR('2.1 Skjult ventetid person A'!Y32/('1.1 Alternativ A'!Z154+'2.1 Skjult ventetid person A'!Y32),"")</f>
        <v/>
      </c>
      <c r="Z29" s="94" t="str">
        <f ca="1">IFERROR('2.1 Skjult ventetid person A'!Z32/('1.1 Alternativ A'!AA154+'2.1 Skjult ventetid person A'!Z32),"")</f>
        <v/>
      </c>
      <c r="AA29" s="94" t="str">
        <f ca="1">IFERROR('2.1 Skjult ventetid person A'!AA32/('1.1 Alternativ A'!AB154+'2.1 Skjult ventetid person A'!AA32),"")</f>
        <v/>
      </c>
      <c r="AB29" s="94" t="str">
        <f ca="1">IFERROR('2.1 Skjult ventetid person A'!AB32/('1.1 Alternativ A'!AC154+'2.1 Skjult ventetid person A'!AB32),"")</f>
        <v/>
      </c>
      <c r="AC29" s="94" t="str">
        <f ca="1">IFERROR('2.1 Skjult ventetid person A'!AC32/('1.1 Alternativ A'!AD154+'2.1 Skjult ventetid person A'!AC32),"")</f>
        <v/>
      </c>
      <c r="AD29" s="94" t="str">
        <f ca="1">IFERROR('2.1 Skjult ventetid person A'!AD32/('1.1 Alternativ A'!AE154+'2.1 Skjult ventetid person A'!AD32),"")</f>
        <v/>
      </c>
      <c r="AE29" s="94" t="str">
        <f ca="1">IFERROR('2.1 Skjult ventetid person A'!AE32/('1.1 Alternativ A'!AF154+'2.1 Skjult ventetid person A'!AE32),"")</f>
        <v/>
      </c>
      <c r="AF29" s="94" t="str">
        <f ca="1">IFERROR('2.1 Skjult ventetid person A'!AF32/('1.1 Alternativ A'!AG154+'2.1 Skjult ventetid person A'!AF32),"")</f>
        <v/>
      </c>
    </row>
    <row r="30" spans="2:32" s="67" customFormat="1" ht="12.75" customHeight="1" x14ac:dyDescent="0.2">
      <c r="B30" s="1" t="str">
        <f ca="1">IF(OFFSET('1.1 Alternativ A'!$E$19,0,ROW()-ROW($B$9))&gt;0,OFFSET('1.1 Alternativ A'!$E$19,0,ROW()-ROW($B$9)),"")</f>
        <v/>
      </c>
      <c r="C30" s="94" t="str">
        <f ca="1">IFERROR('2.1 Skjult ventetid person A'!C33/('1.1 Alternativ A'!D155+'2.1 Skjult ventetid person A'!C33),"")</f>
        <v/>
      </c>
      <c r="D30" s="94" t="str">
        <f ca="1">IFERROR('2.1 Skjult ventetid person A'!D33/('1.1 Alternativ A'!E155+'2.1 Skjult ventetid person A'!D33),"")</f>
        <v/>
      </c>
      <c r="E30" s="94" t="str">
        <f ca="1">IFERROR('2.1 Skjult ventetid person A'!E33/('1.1 Alternativ A'!F155+'2.1 Skjult ventetid person A'!E33),"")</f>
        <v/>
      </c>
      <c r="F30" s="94" t="str">
        <f ca="1">IFERROR('2.1 Skjult ventetid person A'!F33/('1.1 Alternativ A'!G155+'2.1 Skjult ventetid person A'!F33),"")</f>
        <v/>
      </c>
      <c r="G30" s="94" t="str">
        <f ca="1">IFERROR('2.1 Skjult ventetid person A'!G33/('1.1 Alternativ A'!H155+'2.1 Skjult ventetid person A'!G33),"")</f>
        <v/>
      </c>
      <c r="H30" s="94" t="str">
        <f ca="1">IFERROR('2.1 Skjult ventetid person A'!H33/('1.1 Alternativ A'!I155+'2.1 Skjult ventetid person A'!H33),"")</f>
        <v/>
      </c>
      <c r="I30" s="94" t="str">
        <f ca="1">IFERROR('2.1 Skjult ventetid person A'!I33/('1.1 Alternativ A'!J155+'2.1 Skjult ventetid person A'!I33),"")</f>
        <v/>
      </c>
      <c r="J30" s="94" t="str">
        <f ca="1">IFERROR('2.1 Skjult ventetid person A'!J33/('1.1 Alternativ A'!K155+'2.1 Skjult ventetid person A'!J33),"")</f>
        <v/>
      </c>
      <c r="K30" s="94" t="str">
        <f ca="1">IFERROR('2.1 Skjult ventetid person A'!K33/('1.1 Alternativ A'!L155+'2.1 Skjult ventetid person A'!K33),"")</f>
        <v/>
      </c>
      <c r="L30" s="94" t="str">
        <f ca="1">IFERROR('2.1 Skjult ventetid person A'!L33/('1.1 Alternativ A'!M155+'2.1 Skjult ventetid person A'!L33),"")</f>
        <v/>
      </c>
      <c r="M30" s="94" t="str">
        <f ca="1">IFERROR('2.1 Skjult ventetid person A'!M33/('1.1 Alternativ A'!N155+'2.1 Skjult ventetid person A'!M33),"")</f>
        <v/>
      </c>
      <c r="N30" s="94" t="str">
        <f ca="1">IFERROR('2.1 Skjult ventetid person A'!N33/('1.1 Alternativ A'!O155+'2.1 Skjult ventetid person A'!N33),"")</f>
        <v/>
      </c>
      <c r="O30" s="94" t="str">
        <f ca="1">IFERROR('2.1 Skjult ventetid person A'!O33/('1.1 Alternativ A'!P155+'2.1 Skjult ventetid person A'!O33),"")</f>
        <v/>
      </c>
      <c r="P30" s="94" t="str">
        <f ca="1">IFERROR('2.1 Skjult ventetid person A'!P33/('1.1 Alternativ A'!Q155+'2.1 Skjult ventetid person A'!P33),"")</f>
        <v/>
      </c>
      <c r="Q30" s="94" t="str">
        <f ca="1">IFERROR('2.1 Skjult ventetid person A'!Q33/('1.1 Alternativ A'!R155+'2.1 Skjult ventetid person A'!Q33),"")</f>
        <v/>
      </c>
      <c r="R30" s="94" t="str">
        <f ca="1">IFERROR('2.1 Skjult ventetid person A'!R33/('1.1 Alternativ A'!S155+'2.1 Skjult ventetid person A'!R33),"")</f>
        <v/>
      </c>
      <c r="S30" s="94" t="str">
        <f ca="1">IFERROR('2.1 Skjult ventetid person A'!S33/('1.1 Alternativ A'!T155+'2.1 Skjult ventetid person A'!S33),"")</f>
        <v/>
      </c>
      <c r="T30" s="94" t="str">
        <f ca="1">IFERROR('2.1 Skjult ventetid person A'!T33/('1.1 Alternativ A'!U155+'2.1 Skjult ventetid person A'!T33),"")</f>
        <v/>
      </c>
      <c r="U30" s="94" t="str">
        <f ca="1">IFERROR('2.1 Skjult ventetid person A'!U33/('1.1 Alternativ A'!V155+'2.1 Skjult ventetid person A'!U33),"")</f>
        <v/>
      </c>
      <c r="V30" s="94" t="str">
        <f ca="1">IFERROR('2.1 Skjult ventetid person A'!V33/('1.1 Alternativ A'!W155+'2.1 Skjult ventetid person A'!V33),"")</f>
        <v/>
      </c>
      <c r="W30" s="94" t="str">
        <f ca="1">IFERROR('2.1 Skjult ventetid person A'!W33/('1.1 Alternativ A'!X155+'2.1 Skjult ventetid person A'!W33),"")</f>
        <v/>
      </c>
      <c r="X30" s="94" t="str">
        <f ca="1">IFERROR('2.1 Skjult ventetid person A'!X33/('1.1 Alternativ A'!Y155+'2.1 Skjult ventetid person A'!X33),"")</f>
        <v/>
      </c>
      <c r="Y30" s="94" t="str">
        <f ca="1">IFERROR('2.1 Skjult ventetid person A'!Y33/('1.1 Alternativ A'!Z155+'2.1 Skjult ventetid person A'!Y33),"")</f>
        <v/>
      </c>
      <c r="Z30" s="94" t="str">
        <f ca="1">IFERROR('2.1 Skjult ventetid person A'!Z33/('1.1 Alternativ A'!AA155+'2.1 Skjult ventetid person A'!Z33),"")</f>
        <v/>
      </c>
      <c r="AA30" s="94" t="str">
        <f ca="1">IFERROR('2.1 Skjult ventetid person A'!AA33/('1.1 Alternativ A'!AB155+'2.1 Skjult ventetid person A'!AA33),"")</f>
        <v/>
      </c>
      <c r="AB30" s="94" t="str">
        <f ca="1">IFERROR('2.1 Skjult ventetid person A'!AB33/('1.1 Alternativ A'!AC155+'2.1 Skjult ventetid person A'!AB33),"")</f>
        <v/>
      </c>
      <c r="AC30" s="94" t="str">
        <f ca="1">IFERROR('2.1 Skjult ventetid person A'!AC33/('1.1 Alternativ A'!AD155+'2.1 Skjult ventetid person A'!AC33),"")</f>
        <v/>
      </c>
      <c r="AD30" s="94" t="str">
        <f ca="1">IFERROR('2.1 Skjult ventetid person A'!AD33/('1.1 Alternativ A'!AE155+'2.1 Skjult ventetid person A'!AD33),"")</f>
        <v/>
      </c>
      <c r="AE30" s="94" t="str">
        <f ca="1">IFERROR('2.1 Skjult ventetid person A'!AE33/('1.1 Alternativ A'!AF155+'2.1 Skjult ventetid person A'!AE33),"")</f>
        <v/>
      </c>
      <c r="AF30" s="94" t="str">
        <f ca="1">IFERROR('2.1 Skjult ventetid person A'!AF33/('1.1 Alternativ A'!AG155+'2.1 Skjult ventetid person A'!AF33),"")</f>
        <v/>
      </c>
    </row>
    <row r="31" spans="2:32" s="67" customFormat="1" ht="12.75" customHeight="1" x14ac:dyDescent="0.2">
      <c r="B31" s="1" t="str">
        <f ca="1">IF(OFFSET('1.1 Alternativ A'!$E$19,0,ROW()-ROW($B$9))&gt;0,OFFSET('1.1 Alternativ A'!$E$19,0,ROW()-ROW($B$9)),"")</f>
        <v/>
      </c>
      <c r="C31" s="94" t="str">
        <f ca="1">IFERROR('2.1 Skjult ventetid person A'!C34/('1.1 Alternativ A'!D156+'2.1 Skjult ventetid person A'!C34),"")</f>
        <v/>
      </c>
      <c r="D31" s="94" t="str">
        <f ca="1">IFERROR('2.1 Skjult ventetid person A'!D34/('1.1 Alternativ A'!E156+'2.1 Skjult ventetid person A'!D34),"")</f>
        <v/>
      </c>
      <c r="E31" s="94" t="str">
        <f ca="1">IFERROR('2.1 Skjult ventetid person A'!E34/('1.1 Alternativ A'!F156+'2.1 Skjult ventetid person A'!E34),"")</f>
        <v/>
      </c>
      <c r="F31" s="94" t="str">
        <f ca="1">IFERROR('2.1 Skjult ventetid person A'!F34/('1.1 Alternativ A'!G156+'2.1 Skjult ventetid person A'!F34),"")</f>
        <v/>
      </c>
      <c r="G31" s="94" t="str">
        <f ca="1">IFERROR('2.1 Skjult ventetid person A'!G34/('1.1 Alternativ A'!H156+'2.1 Skjult ventetid person A'!G34),"")</f>
        <v/>
      </c>
      <c r="H31" s="94" t="str">
        <f ca="1">IFERROR('2.1 Skjult ventetid person A'!H34/('1.1 Alternativ A'!I156+'2.1 Skjult ventetid person A'!H34),"")</f>
        <v/>
      </c>
      <c r="I31" s="94" t="str">
        <f ca="1">IFERROR('2.1 Skjult ventetid person A'!I34/('1.1 Alternativ A'!J156+'2.1 Skjult ventetid person A'!I34),"")</f>
        <v/>
      </c>
      <c r="J31" s="94" t="str">
        <f ca="1">IFERROR('2.1 Skjult ventetid person A'!J34/('1.1 Alternativ A'!K156+'2.1 Skjult ventetid person A'!J34),"")</f>
        <v/>
      </c>
      <c r="K31" s="94" t="str">
        <f ca="1">IFERROR('2.1 Skjult ventetid person A'!K34/('1.1 Alternativ A'!L156+'2.1 Skjult ventetid person A'!K34),"")</f>
        <v/>
      </c>
      <c r="L31" s="94" t="str">
        <f ca="1">IFERROR('2.1 Skjult ventetid person A'!L34/('1.1 Alternativ A'!M156+'2.1 Skjult ventetid person A'!L34),"")</f>
        <v/>
      </c>
      <c r="M31" s="94" t="str">
        <f ca="1">IFERROR('2.1 Skjult ventetid person A'!M34/('1.1 Alternativ A'!N156+'2.1 Skjult ventetid person A'!M34),"")</f>
        <v/>
      </c>
      <c r="N31" s="94" t="str">
        <f ca="1">IFERROR('2.1 Skjult ventetid person A'!N34/('1.1 Alternativ A'!O156+'2.1 Skjult ventetid person A'!N34),"")</f>
        <v/>
      </c>
      <c r="O31" s="94" t="str">
        <f ca="1">IFERROR('2.1 Skjult ventetid person A'!O34/('1.1 Alternativ A'!P156+'2.1 Skjult ventetid person A'!O34),"")</f>
        <v/>
      </c>
      <c r="P31" s="94" t="str">
        <f ca="1">IFERROR('2.1 Skjult ventetid person A'!P34/('1.1 Alternativ A'!Q156+'2.1 Skjult ventetid person A'!P34),"")</f>
        <v/>
      </c>
      <c r="Q31" s="94" t="str">
        <f ca="1">IFERROR('2.1 Skjult ventetid person A'!Q34/('1.1 Alternativ A'!R156+'2.1 Skjult ventetid person A'!Q34),"")</f>
        <v/>
      </c>
      <c r="R31" s="94" t="str">
        <f ca="1">IFERROR('2.1 Skjult ventetid person A'!R34/('1.1 Alternativ A'!S156+'2.1 Skjult ventetid person A'!R34),"")</f>
        <v/>
      </c>
      <c r="S31" s="94" t="str">
        <f ca="1">IFERROR('2.1 Skjult ventetid person A'!S34/('1.1 Alternativ A'!T156+'2.1 Skjult ventetid person A'!S34),"")</f>
        <v/>
      </c>
      <c r="T31" s="94" t="str">
        <f ca="1">IFERROR('2.1 Skjult ventetid person A'!T34/('1.1 Alternativ A'!U156+'2.1 Skjult ventetid person A'!T34),"")</f>
        <v/>
      </c>
      <c r="U31" s="94" t="str">
        <f ca="1">IFERROR('2.1 Skjult ventetid person A'!U34/('1.1 Alternativ A'!V156+'2.1 Skjult ventetid person A'!U34),"")</f>
        <v/>
      </c>
      <c r="V31" s="94" t="str">
        <f ca="1">IFERROR('2.1 Skjult ventetid person A'!V34/('1.1 Alternativ A'!W156+'2.1 Skjult ventetid person A'!V34),"")</f>
        <v/>
      </c>
      <c r="W31" s="94" t="str">
        <f ca="1">IFERROR('2.1 Skjult ventetid person A'!W34/('1.1 Alternativ A'!X156+'2.1 Skjult ventetid person A'!W34),"")</f>
        <v/>
      </c>
      <c r="X31" s="94" t="str">
        <f ca="1">IFERROR('2.1 Skjult ventetid person A'!X34/('1.1 Alternativ A'!Y156+'2.1 Skjult ventetid person A'!X34),"")</f>
        <v/>
      </c>
      <c r="Y31" s="94" t="str">
        <f ca="1">IFERROR('2.1 Skjult ventetid person A'!Y34/('1.1 Alternativ A'!Z156+'2.1 Skjult ventetid person A'!Y34),"")</f>
        <v/>
      </c>
      <c r="Z31" s="94" t="str">
        <f ca="1">IFERROR('2.1 Skjult ventetid person A'!Z34/('1.1 Alternativ A'!AA156+'2.1 Skjult ventetid person A'!Z34),"")</f>
        <v/>
      </c>
      <c r="AA31" s="94" t="str">
        <f ca="1">IFERROR('2.1 Skjult ventetid person A'!AA34/('1.1 Alternativ A'!AB156+'2.1 Skjult ventetid person A'!AA34),"")</f>
        <v/>
      </c>
      <c r="AB31" s="94" t="str">
        <f ca="1">IFERROR('2.1 Skjult ventetid person A'!AB34/('1.1 Alternativ A'!AC156+'2.1 Skjult ventetid person A'!AB34),"")</f>
        <v/>
      </c>
      <c r="AC31" s="94" t="str">
        <f ca="1">IFERROR('2.1 Skjult ventetid person A'!AC34/('1.1 Alternativ A'!AD156+'2.1 Skjult ventetid person A'!AC34),"")</f>
        <v/>
      </c>
      <c r="AD31" s="94" t="str">
        <f ca="1">IFERROR('2.1 Skjult ventetid person A'!AD34/('1.1 Alternativ A'!AE156+'2.1 Skjult ventetid person A'!AD34),"")</f>
        <v/>
      </c>
      <c r="AE31" s="94" t="str">
        <f ca="1">IFERROR('2.1 Skjult ventetid person A'!AE34/('1.1 Alternativ A'!AF156+'2.1 Skjult ventetid person A'!AE34),"")</f>
        <v/>
      </c>
      <c r="AF31" s="94" t="str">
        <f ca="1">IFERROR('2.1 Skjult ventetid person A'!AF34/('1.1 Alternativ A'!AG156+'2.1 Skjult ventetid person A'!AF34),"")</f>
        <v/>
      </c>
    </row>
    <row r="32" spans="2:32" s="67" customFormat="1" ht="12.75" customHeight="1" x14ac:dyDescent="0.2">
      <c r="B32" s="1" t="str">
        <f ca="1">IF(OFFSET('1.1 Alternativ A'!$E$19,0,ROW()-ROW($B$9))&gt;0,OFFSET('1.1 Alternativ A'!$E$19,0,ROW()-ROW($B$9)),"")</f>
        <v/>
      </c>
      <c r="C32" s="94" t="str">
        <f ca="1">IFERROR('2.1 Skjult ventetid person A'!C35/('1.1 Alternativ A'!D157+'2.1 Skjult ventetid person A'!C35),"")</f>
        <v/>
      </c>
      <c r="D32" s="94" t="str">
        <f ca="1">IFERROR('2.1 Skjult ventetid person A'!D35/('1.1 Alternativ A'!E157+'2.1 Skjult ventetid person A'!D35),"")</f>
        <v/>
      </c>
      <c r="E32" s="94" t="str">
        <f ca="1">IFERROR('2.1 Skjult ventetid person A'!E35/('1.1 Alternativ A'!F157+'2.1 Skjult ventetid person A'!E35),"")</f>
        <v/>
      </c>
      <c r="F32" s="94" t="str">
        <f ca="1">IFERROR('2.1 Skjult ventetid person A'!F35/('1.1 Alternativ A'!G157+'2.1 Skjult ventetid person A'!F35),"")</f>
        <v/>
      </c>
      <c r="G32" s="94" t="str">
        <f ca="1">IFERROR('2.1 Skjult ventetid person A'!G35/('1.1 Alternativ A'!H157+'2.1 Skjult ventetid person A'!G35),"")</f>
        <v/>
      </c>
      <c r="H32" s="94" t="str">
        <f ca="1">IFERROR('2.1 Skjult ventetid person A'!H35/('1.1 Alternativ A'!I157+'2.1 Skjult ventetid person A'!H35),"")</f>
        <v/>
      </c>
      <c r="I32" s="94" t="str">
        <f ca="1">IFERROR('2.1 Skjult ventetid person A'!I35/('1.1 Alternativ A'!J157+'2.1 Skjult ventetid person A'!I35),"")</f>
        <v/>
      </c>
      <c r="J32" s="94" t="str">
        <f ca="1">IFERROR('2.1 Skjult ventetid person A'!J35/('1.1 Alternativ A'!K157+'2.1 Skjult ventetid person A'!J35),"")</f>
        <v/>
      </c>
      <c r="K32" s="94" t="str">
        <f ca="1">IFERROR('2.1 Skjult ventetid person A'!K35/('1.1 Alternativ A'!L157+'2.1 Skjult ventetid person A'!K35),"")</f>
        <v/>
      </c>
      <c r="L32" s="94" t="str">
        <f ca="1">IFERROR('2.1 Skjult ventetid person A'!L35/('1.1 Alternativ A'!M157+'2.1 Skjult ventetid person A'!L35),"")</f>
        <v/>
      </c>
      <c r="M32" s="94" t="str">
        <f ca="1">IFERROR('2.1 Skjult ventetid person A'!M35/('1.1 Alternativ A'!N157+'2.1 Skjult ventetid person A'!M35),"")</f>
        <v/>
      </c>
      <c r="N32" s="94" t="str">
        <f ca="1">IFERROR('2.1 Skjult ventetid person A'!N35/('1.1 Alternativ A'!O157+'2.1 Skjult ventetid person A'!N35),"")</f>
        <v/>
      </c>
      <c r="O32" s="94" t="str">
        <f ca="1">IFERROR('2.1 Skjult ventetid person A'!O35/('1.1 Alternativ A'!P157+'2.1 Skjult ventetid person A'!O35),"")</f>
        <v/>
      </c>
      <c r="P32" s="94" t="str">
        <f ca="1">IFERROR('2.1 Skjult ventetid person A'!P35/('1.1 Alternativ A'!Q157+'2.1 Skjult ventetid person A'!P35),"")</f>
        <v/>
      </c>
      <c r="Q32" s="94" t="str">
        <f ca="1">IFERROR('2.1 Skjult ventetid person A'!Q35/('1.1 Alternativ A'!R157+'2.1 Skjult ventetid person A'!Q35),"")</f>
        <v/>
      </c>
      <c r="R32" s="94" t="str">
        <f ca="1">IFERROR('2.1 Skjult ventetid person A'!R35/('1.1 Alternativ A'!S157+'2.1 Skjult ventetid person A'!R35),"")</f>
        <v/>
      </c>
      <c r="S32" s="94" t="str">
        <f ca="1">IFERROR('2.1 Skjult ventetid person A'!S35/('1.1 Alternativ A'!T157+'2.1 Skjult ventetid person A'!S35),"")</f>
        <v/>
      </c>
      <c r="T32" s="94" t="str">
        <f ca="1">IFERROR('2.1 Skjult ventetid person A'!T35/('1.1 Alternativ A'!U157+'2.1 Skjult ventetid person A'!T35),"")</f>
        <v/>
      </c>
      <c r="U32" s="94" t="str">
        <f ca="1">IFERROR('2.1 Skjult ventetid person A'!U35/('1.1 Alternativ A'!V157+'2.1 Skjult ventetid person A'!U35),"")</f>
        <v/>
      </c>
      <c r="V32" s="94" t="str">
        <f ca="1">IFERROR('2.1 Skjult ventetid person A'!V35/('1.1 Alternativ A'!W157+'2.1 Skjult ventetid person A'!V35),"")</f>
        <v/>
      </c>
      <c r="W32" s="94" t="str">
        <f ca="1">IFERROR('2.1 Skjult ventetid person A'!W35/('1.1 Alternativ A'!X157+'2.1 Skjult ventetid person A'!W35),"")</f>
        <v/>
      </c>
      <c r="X32" s="94" t="str">
        <f ca="1">IFERROR('2.1 Skjult ventetid person A'!X35/('1.1 Alternativ A'!Y157+'2.1 Skjult ventetid person A'!X35),"")</f>
        <v/>
      </c>
      <c r="Y32" s="94" t="str">
        <f ca="1">IFERROR('2.1 Skjult ventetid person A'!Y35/('1.1 Alternativ A'!Z157+'2.1 Skjult ventetid person A'!Y35),"")</f>
        <v/>
      </c>
      <c r="Z32" s="94" t="str">
        <f ca="1">IFERROR('2.1 Skjult ventetid person A'!Z35/('1.1 Alternativ A'!AA157+'2.1 Skjult ventetid person A'!Z35),"")</f>
        <v/>
      </c>
      <c r="AA32" s="94" t="str">
        <f ca="1">IFERROR('2.1 Skjult ventetid person A'!AA35/('1.1 Alternativ A'!AB157+'2.1 Skjult ventetid person A'!AA35),"")</f>
        <v/>
      </c>
      <c r="AB32" s="94" t="str">
        <f ca="1">IFERROR('2.1 Skjult ventetid person A'!AB35/('1.1 Alternativ A'!AC157+'2.1 Skjult ventetid person A'!AB35),"")</f>
        <v/>
      </c>
      <c r="AC32" s="94" t="str">
        <f ca="1">IFERROR('2.1 Skjult ventetid person A'!AC35/('1.1 Alternativ A'!AD157+'2.1 Skjult ventetid person A'!AC35),"")</f>
        <v/>
      </c>
      <c r="AD32" s="94" t="str">
        <f ca="1">IFERROR('2.1 Skjult ventetid person A'!AD35/('1.1 Alternativ A'!AE157+'2.1 Skjult ventetid person A'!AD35),"")</f>
        <v/>
      </c>
      <c r="AE32" s="94" t="str">
        <f ca="1">IFERROR('2.1 Skjult ventetid person A'!AE35/('1.1 Alternativ A'!AF157+'2.1 Skjult ventetid person A'!AE35),"")</f>
        <v/>
      </c>
      <c r="AF32" s="94" t="str">
        <f ca="1">IFERROR('2.1 Skjult ventetid person A'!AF35/('1.1 Alternativ A'!AG157+'2.1 Skjult ventetid person A'!AF35),"")</f>
        <v/>
      </c>
    </row>
    <row r="33" spans="2:32" s="67" customFormat="1" ht="12.75" customHeight="1" x14ac:dyDescent="0.2">
      <c r="B33" s="1" t="str">
        <f ca="1">IF(OFFSET('1.1 Alternativ A'!$E$19,0,ROW()-ROW($B$9))&gt;0,OFFSET('1.1 Alternativ A'!$E$19,0,ROW()-ROW($B$9)),"")</f>
        <v/>
      </c>
      <c r="C33" s="94" t="str">
        <f ca="1">IFERROR('2.1 Skjult ventetid person A'!C36/('1.1 Alternativ A'!D158+'2.1 Skjult ventetid person A'!C36),"")</f>
        <v/>
      </c>
      <c r="D33" s="94" t="str">
        <f ca="1">IFERROR('2.1 Skjult ventetid person A'!D36/('1.1 Alternativ A'!E158+'2.1 Skjult ventetid person A'!D36),"")</f>
        <v/>
      </c>
      <c r="E33" s="94" t="str">
        <f ca="1">IFERROR('2.1 Skjult ventetid person A'!E36/('1.1 Alternativ A'!F158+'2.1 Skjult ventetid person A'!E36),"")</f>
        <v/>
      </c>
      <c r="F33" s="94" t="str">
        <f ca="1">IFERROR('2.1 Skjult ventetid person A'!F36/('1.1 Alternativ A'!G158+'2.1 Skjult ventetid person A'!F36),"")</f>
        <v/>
      </c>
      <c r="G33" s="94" t="str">
        <f ca="1">IFERROR('2.1 Skjult ventetid person A'!G36/('1.1 Alternativ A'!H158+'2.1 Skjult ventetid person A'!G36),"")</f>
        <v/>
      </c>
      <c r="H33" s="94" t="str">
        <f ca="1">IFERROR('2.1 Skjult ventetid person A'!H36/('1.1 Alternativ A'!I158+'2.1 Skjult ventetid person A'!H36),"")</f>
        <v/>
      </c>
      <c r="I33" s="94" t="str">
        <f ca="1">IFERROR('2.1 Skjult ventetid person A'!I36/('1.1 Alternativ A'!J158+'2.1 Skjult ventetid person A'!I36),"")</f>
        <v/>
      </c>
      <c r="J33" s="94" t="str">
        <f ca="1">IFERROR('2.1 Skjult ventetid person A'!J36/('1.1 Alternativ A'!K158+'2.1 Skjult ventetid person A'!J36),"")</f>
        <v/>
      </c>
      <c r="K33" s="94" t="str">
        <f ca="1">IFERROR('2.1 Skjult ventetid person A'!K36/('1.1 Alternativ A'!L158+'2.1 Skjult ventetid person A'!K36),"")</f>
        <v/>
      </c>
      <c r="L33" s="94" t="str">
        <f ca="1">IFERROR('2.1 Skjult ventetid person A'!L36/('1.1 Alternativ A'!M158+'2.1 Skjult ventetid person A'!L36),"")</f>
        <v/>
      </c>
      <c r="M33" s="94" t="str">
        <f ca="1">IFERROR('2.1 Skjult ventetid person A'!M36/('1.1 Alternativ A'!N158+'2.1 Skjult ventetid person A'!M36),"")</f>
        <v/>
      </c>
      <c r="N33" s="94" t="str">
        <f ca="1">IFERROR('2.1 Skjult ventetid person A'!N36/('1.1 Alternativ A'!O158+'2.1 Skjult ventetid person A'!N36),"")</f>
        <v/>
      </c>
      <c r="O33" s="94" t="str">
        <f ca="1">IFERROR('2.1 Skjult ventetid person A'!O36/('1.1 Alternativ A'!P158+'2.1 Skjult ventetid person A'!O36),"")</f>
        <v/>
      </c>
      <c r="P33" s="94" t="str">
        <f ca="1">IFERROR('2.1 Skjult ventetid person A'!P36/('1.1 Alternativ A'!Q158+'2.1 Skjult ventetid person A'!P36),"")</f>
        <v/>
      </c>
      <c r="Q33" s="94" t="str">
        <f ca="1">IFERROR('2.1 Skjult ventetid person A'!Q36/('1.1 Alternativ A'!R158+'2.1 Skjult ventetid person A'!Q36),"")</f>
        <v/>
      </c>
      <c r="R33" s="94" t="str">
        <f ca="1">IFERROR('2.1 Skjult ventetid person A'!R36/('1.1 Alternativ A'!S158+'2.1 Skjult ventetid person A'!R36),"")</f>
        <v/>
      </c>
      <c r="S33" s="94" t="str">
        <f ca="1">IFERROR('2.1 Skjult ventetid person A'!S36/('1.1 Alternativ A'!T158+'2.1 Skjult ventetid person A'!S36),"")</f>
        <v/>
      </c>
      <c r="T33" s="94" t="str">
        <f ca="1">IFERROR('2.1 Skjult ventetid person A'!T36/('1.1 Alternativ A'!U158+'2.1 Skjult ventetid person A'!T36),"")</f>
        <v/>
      </c>
      <c r="U33" s="94" t="str">
        <f ca="1">IFERROR('2.1 Skjult ventetid person A'!U36/('1.1 Alternativ A'!V158+'2.1 Skjult ventetid person A'!U36),"")</f>
        <v/>
      </c>
      <c r="V33" s="94" t="str">
        <f ca="1">IFERROR('2.1 Skjult ventetid person A'!V36/('1.1 Alternativ A'!W158+'2.1 Skjult ventetid person A'!V36),"")</f>
        <v/>
      </c>
      <c r="W33" s="94" t="str">
        <f ca="1">IFERROR('2.1 Skjult ventetid person A'!W36/('1.1 Alternativ A'!X158+'2.1 Skjult ventetid person A'!W36),"")</f>
        <v/>
      </c>
      <c r="X33" s="94" t="str">
        <f ca="1">IFERROR('2.1 Skjult ventetid person A'!X36/('1.1 Alternativ A'!Y158+'2.1 Skjult ventetid person A'!X36),"")</f>
        <v/>
      </c>
      <c r="Y33" s="94" t="str">
        <f ca="1">IFERROR('2.1 Skjult ventetid person A'!Y36/('1.1 Alternativ A'!Z158+'2.1 Skjult ventetid person A'!Y36),"")</f>
        <v/>
      </c>
      <c r="Z33" s="94" t="str">
        <f ca="1">IFERROR('2.1 Skjult ventetid person A'!Z36/('1.1 Alternativ A'!AA158+'2.1 Skjult ventetid person A'!Z36),"")</f>
        <v/>
      </c>
      <c r="AA33" s="94" t="str">
        <f ca="1">IFERROR('2.1 Skjult ventetid person A'!AA36/('1.1 Alternativ A'!AB158+'2.1 Skjult ventetid person A'!AA36),"")</f>
        <v/>
      </c>
      <c r="AB33" s="94" t="str">
        <f ca="1">IFERROR('2.1 Skjult ventetid person A'!AB36/('1.1 Alternativ A'!AC158+'2.1 Skjult ventetid person A'!AB36),"")</f>
        <v/>
      </c>
      <c r="AC33" s="94" t="str">
        <f ca="1">IFERROR('2.1 Skjult ventetid person A'!AC36/('1.1 Alternativ A'!AD158+'2.1 Skjult ventetid person A'!AC36),"")</f>
        <v/>
      </c>
      <c r="AD33" s="94" t="str">
        <f ca="1">IFERROR('2.1 Skjult ventetid person A'!AD36/('1.1 Alternativ A'!AE158+'2.1 Skjult ventetid person A'!AD36),"")</f>
        <v/>
      </c>
      <c r="AE33" s="94" t="str">
        <f ca="1">IFERROR('2.1 Skjult ventetid person A'!AE36/('1.1 Alternativ A'!AF158+'2.1 Skjult ventetid person A'!AE36),"")</f>
        <v/>
      </c>
      <c r="AF33" s="94" t="str">
        <f ca="1">IFERROR('2.1 Skjult ventetid person A'!AF36/('1.1 Alternativ A'!AG158+'2.1 Skjult ventetid person A'!AF36),"")</f>
        <v/>
      </c>
    </row>
    <row r="34" spans="2:32" s="67" customFormat="1" ht="12.75" customHeight="1" x14ac:dyDescent="0.2">
      <c r="B34" s="1" t="str">
        <f ca="1">IF(OFFSET('1.1 Alternativ A'!$E$19,0,ROW()-ROW($B$9))&gt;0,OFFSET('1.1 Alternativ A'!$E$19,0,ROW()-ROW($B$9)),"")</f>
        <v/>
      </c>
      <c r="C34" s="94" t="str">
        <f ca="1">IFERROR('2.1 Skjult ventetid person A'!C37/('1.1 Alternativ A'!D159+'2.1 Skjult ventetid person A'!C37),"")</f>
        <v/>
      </c>
      <c r="D34" s="94" t="str">
        <f ca="1">IFERROR('2.1 Skjult ventetid person A'!D37/('1.1 Alternativ A'!E159+'2.1 Skjult ventetid person A'!D37),"")</f>
        <v/>
      </c>
      <c r="E34" s="94" t="str">
        <f ca="1">IFERROR('2.1 Skjult ventetid person A'!E37/('1.1 Alternativ A'!F159+'2.1 Skjult ventetid person A'!E37),"")</f>
        <v/>
      </c>
      <c r="F34" s="94" t="str">
        <f ca="1">IFERROR('2.1 Skjult ventetid person A'!F37/('1.1 Alternativ A'!G159+'2.1 Skjult ventetid person A'!F37),"")</f>
        <v/>
      </c>
      <c r="G34" s="94" t="str">
        <f ca="1">IFERROR('2.1 Skjult ventetid person A'!G37/('1.1 Alternativ A'!H159+'2.1 Skjult ventetid person A'!G37),"")</f>
        <v/>
      </c>
      <c r="H34" s="94" t="str">
        <f ca="1">IFERROR('2.1 Skjult ventetid person A'!H37/('1.1 Alternativ A'!I159+'2.1 Skjult ventetid person A'!H37),"")</f>
        <v/>
      </c>
      <c r="I34" s="94" t="str">
        <f ca="1">IFERROR('2.1 Skjult ventetid person A'!I37/('1.1 Alternativ A'!J159+'2.1 Skjult ventetid person A'!I37),"")</f>
        <v/>
      </c>
      <c r="J34" s="94" t="str">
        <f ca="1">IFERROR('2.1 Skjult ventetid person A'!J37/('1.1 Alternativ A'!K159+'2.1 Skjult ventetid person A'!J37),"")</f>
        <v/>
      </c>
      <c r="K34" s="94" t="str">
        <f ca="1">IFERROR('2.1 Skjult ventetid person A'!K37/('1.1 Alternativ A'!L159+'2.1 Skjult ventetid person A'!K37),"")</f>
        <v/>
      </c>
      <c r="L34" s="94" t="str">
        <f ca="1">IFERROR('2.1 Skjult ventetid person A'!L37/('1.1 Alternativ A'!M159+'2.1 Skjult ventetid person A'!L37),"")</f>
        <v/>
      </c>
      <c r="M34" s="94" t="str">
        <f ca="1">IFERROR('2.1 Skjult ventetid person A'!M37/('1.1 Alternativ A'!N159+'2.1 Skjult ventetid person A'!M37),"")</f>
        <v/>
      </c>
      <c r="N34" s="94" t="str">
        <f ca="1">IFERROR('2.1 Skjult ventetid person A'!N37/('1.1 Alternativ A'!O159+'2.1 Skjult ventetid person A'!N37),"")</f>
        <v/>
      </c>
      <c r="O34" s="94" t="str">
        <f ca="1">IFERROR('2.1 Skjult ventetid person A'!O37/('1.1 Alternativ A'!P159+'2.1 Skjult ventetid person A'!O37),"")</f>
        <v/>
      </c>
      <c r="P34" s="94" t="str">
        <f ca="1">IFERROR('2.1 Skjult ventetid person A'!P37/('1.1 Alternativ A'!Q159+'2.1 Skjult ventetid person A'!P37),"")</f>
        <v/>
      </c>
      <c r="Q34" s="94" t="str">
        <f ca="1">IFERROR('2.1 Skjult ventetid person A'!Q37/('1.1 Alternativ A'!R159+'2.1 Skjult ventetid person A'!Q37),"")</f>
        <v/>
      </c>
      <c r="R34" s="94" t="str">
        <f ca="1">IFERROR('2.1 Skjult ventetid person A'!R37/('1.1 Alternativ A'!S159+'2.1 Skjult ventetid person A'!R37),"")</f>
        <v/>
      </c>
      <c r="S34" s="94" t="str">
        <f ca="1">IFERROR('2.1 Skjult ventetid person A'!S37/('1.1 Alternativ A'!T159+'2.1 Skjult ventetid person A'!S37),"")</f>
        <v/>
      </c>
      <c r="T34" s="94" t="str">
        <f ca="1">IFERROR('2.1 Skjult ventetid person A'!T37/('1.1 Alternativ A'!U159+'2.1 Skjult ventetid person A'!T37),"")</f>
        <v/>
      </c>
      <c r="U34" s="94" t="str">
        <f ca="1">IFERROR('2.1 Skjult ventetid person A'!U37/('1.1 Alternativ A'!V159+'2.1 Skjult ventetid person A'!U37),"")</f>
        <v/>
      </c>
      <c r="V34" s="94" t="str">
        <f ca="1">IFERROR('2.1 Skjult ventetid person A'!V37/('1.1 Alternativ A'!W159+'2.1 Skjult ventetid person A'!V37),"")</f>
        <v/>
      </c>
      <c r="W34" s="94" t="str">
        <f ca="1">IFERROR('2.1 Skjult ventetid person A'!W37/('1.1 Alternativ A'!X159+'2.1 Skjult ventetid person A'!W37),"")</f>
        <v/>
      </c>
      <c r="X34" s="94" t="str">
        <f ca="1">IFERROR('2.1 Skjult ventetid person A'!X37/('1.1 Alternativ A'!Y159+'2.1 Skjult ventetid person A'!X37),"")</f>
        <v/>
      </c>
      <c r="Y34" s="94" t="str">
        <f ca="1">IFERROR('2.1 Skjult ventetid person A'!Y37/('1.1 Alternativ A'!Z159+'2.1 Skjult ventetid person A'!Y37),"")</f>
        <v/>
      </c>
      <c r="Z34" s="94" t="str">
        <f ca="1">IFERROR('2.1 Skjult ventetid person A'!Z37/('1.1 Alternativ A'!AA159+'2.1 Skjult ventetid person A'!Z37),"")</f>
        <v/>
      </c>
      <c r="AA34" s="94" t="str">
        <f ca="1">IFERROR('2.1 Skjult ventetid person A'!AA37/('1.1 Alternativ A'!AB159+'2.1 Skjult ventetid person A'!AA37),"")</f>
        <v/>
      </c>
      <c r="AB34" s="94" t="str">
        <f ca="1">IFERROR('2.1 Skjult ventetid person A'!AB37/('1.1 Alternativ A'!AC159+'2.1 Skjult ventetid person A'!AB37),"")</f>
        <v/>
      </c>
      <c r="AC34" s="94" t="str">
        <f ca="1">IFERROR('2.1 Skjult ventetid person A'!AC37/('1.1 Alternativ A'!AD159+'2.1 Skjult ventetid person A'!AC37),"")</f>
        <v/>
      </c>
      <c r="AD34" s="94" t="str">
        <f ca="1">IFERROR('2.1 Skjult ventetid person A'!AD37/('1.1 Alternativ A'!AE159+'2.1 Skjult ventetid person A'!AD37),"")</f>
        <v/>
      </c>
      <c r="AE34" s="94" t="str">
        <f ca="1">IFERROR('2.1 Skjult ventetid person A'!AE37/('1.1 Alternativ A'!AF159+'2.1 Skjult ventetid person A'!AE37),"")</f>
        <v/>
      </c>
      <c r="AF34" s="94" t="str">
        <f ca="1">IFERROR('2.1 Skjult ventetid person A'!AF37/('1.1 Alternativ A'!AG159+'2.1 Skjult ventetid person A'!AF37),"")</f>
        <v/>
      </c>
    </row>
    <row r="35" spans="2:32" s="67" customFormat="1" ht="12.75" customHeight="1" x14ac:dyDescent="0.2">
      <c r="B35" s="1" t="str">
        <f ca="1">IF(OFFSET('1.1 Alternativ A'!$E$19,0,ROW()-ROW($B$9))&gt;0,OFFSET('1.1 Alternativ A'!$E$19,0,ROW()-ROW($B$9)),"")</f>
        <v/>
      </c>
      <c r="C35" s="94" t="str">
        <f ca="1">IFERROR('2.1 Skjult ventetid person A'!C38/('1.1 Alternativ A'!D160+'2.1 Skjult ventetid person A'!C38),"")</f>
        <v/>
      </c>
      <c r="D35" s="94" t="str">
        <f ca="1">IFERROR('2.1 Skjult ventetid person A'!D38/('1.1 Alternativ A'!E160+'2.1 Skjult ventetid person A'!D38),"")</f>
        <v/>
      </c>
      <c r="E35" s="94" t="str">
        <f ca="1">IFERROR('2.1 Skjult ventetid person A'!E38/('1.1 Alternativ A'!F160+'2.1 Skjult ventetid person A'!E38),"")</f>
        <v/>
      </c>
      <c r="F35" s="94" t="str">
        <f ca="1">IFERROR('2.1 Skjult ventetid person A'!F38/('1.1 Alternativ A'!G160+'2.1 Skjult ventetid person A'!F38),"")</f>
        <v/>
      </c>
      <c r="G35" s="94" t="str">
        <f ca="1">IFERROR('2.1 Skjult ventetid person A'!G38/('1.1 Alternativ A'!H160+'2.1 Skjult ventetid person A'!G38),"")</f>
        <v/>
      </c>
      <c r="H35" s="94" t="str">
        <f ca="1">IFERROR('2.1 Skjult ventetid person A'!H38/('1.1 Alternativ A'!I160+'2.1 Skjult ventetid person A'!H38),"")</f>
        <v/>
      </c>
      <c r="I35" s="94" t="str">
        <f ca="1">IFERROR('2.1 Skjult ventetid person A'!I38/('1.1 Alternativ A'!J160+'2.1 Skjult ventetid person A'!I38),"")</f>
        <v/>
      </c>
      <c r="J35" s="94" t="str">
        <f ca="1">IFERROR('2.1 Skjult ventetid person A'!J38/('1.1 Alternativ A'!K160+'2.1 Skjult ventetid person A'!J38),"")</f>
        <v/>
      </c>
      <c r="K35" s="94" t="str">
        <f ca="1">IFERROR('2.1 Skjult ventetid person A'!K38/('1.1 Alternativ A'!L160+'2.1 Skjult ventetid person A'!K38),"")</f>
        <v/>
      </c>
      <c r="L35" s="94" t="str">
        <f ca="1">IFERROR('2.1 Skjult ventetid person A'!L38/('1.1 Alternativ A'!M160+'2.1 Skjult ventetid person A'!L38),"")</f>
        <v/>
      </c>
      <c r="M35" s="94" t="str">
        <f ca="1">IFERROR('2.1 Skjult ventetid person A'!M38/('1.1 Alternativ A'!N160+'2.1 Skjult ventetid person A'!M38),"")</f>
        <v/>
      </c>
      <c r="N35" s="94" t="str">
        <f ca="1">IFERROR('2.1 Skjult ventetid person A'!N38/('1.1 Alternativ A'!O160+'2.1 Skjult ventetid person A'!N38),"")</f>
        <v/>
      </c>
      <c r="O35" s="94" t="str">
        <f ca="1">IFERROR('2.1 Skjult ventetid person A'!O38/('1.1 Alternativ A'!P160+'2.1 Skjult ventetid person A'!O38),"")</f>
        <v/>
      </c>
      <c r="P35" s="94" t="str">
        <f ca="1">IFERROR('2.1 Skjult ventetid person A'!P38/('1.1 Alternativ A'!Q160+'2.1 Skjult ventetid person A'!P38),"")</f>
        <v/>
      </c>
      <c r="Q35" s="94" t="str">
        <f ca="1">IFERROR('2.1 Skjult ventetid person A'!Q38/('1.1 Alternativ A'!R160+'2.1 Skjult ventetid person A'!Q38),"")</f>
        <v/>
      </c>
      <c r="R35" s="94" t="str">
        <f ca="1">IFERROR('2.1 Skjult ventetid person A'!R38/('1.1 Alternativ A'!S160+'2.1 Skjult ventetid person A'!R38),"")</f>
        <v/>
      </c>
      <c r="S35" s="94" t="str">
        <f ca="1">IFERROR('2.1 Skjult ventetid person A'!S38/('1.1 Alternativ A'!T160+'2.1 Skjult ventetid person A'!S38),"")</f>
        <v/>
      </c>
      <c r="T35" s="94" t="str">
        <f ca="1">IFERROR('2.1 Skjult ventetid person A'!T38/('1.1 Alternativ A'!U160+'2.1 Skjult ventetid person A'!T38),"")</f>
        <v/>
      </c>
      <c r="U35" s="94" t="str">
        <f ca="1">IFERROR('2.1 Skjult ventetid person A'!U38/('1.1 Alternativ A'!V160+'2.1 Skjult ventetid person A'!U38),"")</f>
        <v/>
      </c>
      <c r="V35" s="94" t="str">
        <f ca="1">IFERROR('2.1 Skjult ventetid person A'!V38/('1.1 Alternativ A'!W160+'2.1 Skjult ventetid person A'!V38),"")</f>
        <v/>
      </c>
      <c r="W35" s="94" t="str">
        <f ca="1">IFERROR('2.1 Skjult ventetid person A'!W38/('1.1 Alternativ A'!X160+'2.1 Skjult ventetid person A'!W38),"")</f>
        <v/>
      </c>
      <c r="X35" s="94" t="str">
        <f ca="1">IFERROR('2.1 Skjult ventetid person A'!X38/('1.1 Alternativ A'!Y160+'2.1 Skjult ventetid person A'!X38),"")</f>
        <v/>
      </c>
      <c r="Y35" s="94" t="str">
        <f ca="1">IFERROR('2.1 Skjult ventetid person A'!Y38/('1.1 Alternativ A'!Z160+'2.1 Skjult ventetid person A'!Y38),"")</f>
        <v/>
      </c>
      <c r="Z35" s="94" t="str">
        <f ca="1">IFERROR('2.1 Skjult ventetid person A'!Z38/('1.1 Alternativ A'!AA160+'2.1 Skjult ventetid person A'!Z38),"")</f>
        <v/>
      </c>
      <c r="AA35" s="94" t="str">
        <f ca="1">IFERROR('2.1 Skjult ventetid person A'!AA38/('1.1 Alternativ A'!AB160+'2.1 Skjult ventetid person A'!AA38),"")</f>
        <v/>
      </c>
      <c r="AB35" s="94" t="str">
        <f ca="1">IFERROR('2.1 Skjult ventetid person A'!AB38/('1.1 Alternativ A'!AC160+'2.1 Skjult ventetid person A'!AB38),"")</f>
        <v/>
      </c>
      <c r="AC35" s="94" t="str">
        <f ca="1">IFERROR('2.1 Skjult ventetid person A'!AC38/('1.1 Alternativ A'!AD160+'2.1 Skjult ventetid person A'!AC38),"")</f>
        <v/>
      </c>
      <c r="AD35" s="94" t="str">
        <f ca="1">IFERROR('2.1 Skjult ventetid person A'!AD38/('1.1 Alternativ A'!AE160+'2.1 Skjult ventetid person A'!AD38),"")</f>
        <v/>
      </c>
      <c r="AE35" s="94" t="str">
        <f ca="1">IFERROR('2.1 Skjult ventetid person A'!AE38/('1.1 Alternativ A'!AF160+'2.1 Skjult ventetid person A'!AE38),"")</f>
        <v/>
      </c>
      <c r="AF35" s="94" t="str">
        <f ca="1">IFERROR('2.1 Skjult ventetid person A'!AF38/('1.1 Alternativ A'!AG160+'2.1 Skjult ventetid person A'!AF38),"")</f>
        <v/>
      </c>
    </row>
    <row r="36" spans="2:32" s="67" customFormat="1" ht="12.75" customHeight="1" x14ac:dyDescent="0.2">
      <c r="B36" s="1" t="str">
        <f ca="1">IF(OFFSET('1.1 Alternativ A'!$E$19,0,ROW()-ROW($B$9))&gt;0,OFFSET('1.1 Alternativ A'!$E$19,0,ROW()-ROW($B$9)),"")</f>
        <v/>
      </c>
      <c r="C36" s="94" t="str">
        <f ca="1">IFERROR('2.1 Skjult ventetid person A'!C39/('1.1 Alternativ A'!D161+'2.1 Skjult ventetid person A'!C39),"")</f>
        <v/>
      </c>
      <c r="D36" s="94" t="str">
        <f ca="1">IFERROR('2.1 Skjult ventetid person A'!D39/('1.1 Alternativ A'!E161+'2.1 Skjult ventetid person A'!D39),"")</f>
        <v/>
      </c>
      <c r="E36" s="94" t="str">
        <f ca="1">IFERROR('2.1 Skjult ventetid person A'!E39/('1.1 Alternativ A'!F161+'2.1 Skjult ventetid person A'!E39),"")</f>
        <v/>
      </c>
      <c r="F36" s="94" t="str">
        <f ca="1">IFERROR('2.1 Skjult ventetid person A'!F39/('1.1 Alternativ A'!G161+'2.1 Skjult ventetid person A'!F39),"")</f>
        <v/>
      </c>
      <c r="G36" s="94" t="str">
        <f ca="1">IFERROR('2.1 Skjult ventetid person A'!G39/('1.1 Alternativ A'!H161+'2.1 Skjult ventetid person A'!G39),"")</f>
        <v/>
      </c>
      <c r="H36" s="94" t="str">
        <f ca="1">IFERROR('2.1 Skjult ventetid person A'!H39/('1.1 Alternativ A'!I161+'2.1 Skjult ventetid person A'!H39),"")</f>
        <v/>
      </c>
      <c r="I36" s="94" t="str">
        <f ca="1">IFERROR('2.1 Skjult ventetid person A'!I39/('1.1 Alternativ A'!J161+'2.1 Skjult ventetid person A'!I39),"")</f>
        <v/>
      </c>
      <c r="J36" s="94" t="str">
        <f ca="1">IFERROR('2.1 Skjult ventetid person A'!J39/('1.1 Alternativ A'!K161+'2.1 Skjult ventetid person A'!J39),"")</f>
        <v/>
      </c>
      <c r="K36" s="94" t="str">
        <f ca="1">IFERROR('2.1 Skjult ventetid person A'!K39/('1.1 Alternativ A'!L161+'2.1 Skjult ventetid person A'!K39),"")</f>
        <v/>
      </c>
      <c r="L36" s="94" t="str">
        <f ca="1">IFERROR('2.1 Skjult ventetid person A'!L39/('1.1 Alternativ A'!M161+'2.1 Skjult ventetid person A'!L39),"")</f>
        <v/>
      </c>
      <c r="M36" s="94" t="str">
        <f ca="1">IFERROR('2.1 Skjult ventetid person A'!M39/('1.1 Alternativ A'!N161+'2.1 Skjult ventetid person A'!M39),"")</f>
        <v/>
      </c>
      <c r="N36" s="94" t="str">
        <f ca="1">IFERROR('2.1 Skjult ventetid person A'!N39/('1.1 Alternativ A'!O161+'2.1 Skjult ventetid person A'!N39),"")</f>
        <v/>
      </c>
      <c r="O36" s="94" t="str">
        <f ca="1">IFERROR('2.1 Skjult ventetid person A'!O39/('1.1 Alternativ A'!P161+'2.1 Skjult ventetid person A'!O39),"")</f>
        <v/>
      </c>
      <c r="P36" s="94" t="str">
        <f ca="1">IFERROR('2.1 Skjult ventetid person A'!P39/('1.1 Alternativ A'!Q161+'2.1 Skjult ventetid person A'!P39),"")</f>
        <v/>
      </c>
      <c r="Q36" s="94" t="str">
        <f ca="1">IFERROR('2.1 Skjult ventetid person A'!Q39/('1.1 Alternativ A'!R161+'2.1 Skjult ventetid person A'!Q39),"")</f>
        <v/>
      </c>
      <c r="R36" s="94" t="str">
        <f ca="1">IFERROR('2.1 Skjult ventetid person A'!R39/('1.1 Alternativ A'!S161+'2.1 Skjult ventetid person A'!R39),"")</f>
        <v/>
      </c>
      <c r="S36" s="94" t="str">
        <f ca="1">IFERROR('2.1 Skjult ventetid person A'!S39/('1.1 Alternativ A'!T161+'2.1 Skjult ventetid person A'!S39),"")</f>
        <v/>
      </c>
      <c r="T36" s="94" t="str">
        <f ca="1">IFERROR('2.1 Skjult ventetid person A'!T39/('1.1 Alternativ A'!U161+'2.1 Skjult ventetid person A'!T39),"")</f>
        <v/>
      </c>
      <c r="U36" s="94" t="str">
        <f ca="1">IFERROR('2.1 Skjult ventetid person A'!U39/('1.1 Alternativ A'!V161+'2.1 Skjult ventetid person A'!U39),"")</f>
        <v/>
      </c>
      <c r="V36" s="94" t="str">
        <f ca="1">IFERROR('2.1 Skjult ventetid person A'!V39/('1.1 Alternativ A'!W161+'2.1 Skjult ventetid person A'!V39),"")</f>
        <v/>
      </c>
      <c r="W36" s="94" t="str">
        <f ca="1">IFERROR('2.1 Skjult ventetid person A'!W39/('1.1 Alternativ A'!X161+'2.1 Skjult ventetid person A'!W39),"")</f>
        <v/>
      </c>
      <c r="X36" s="94" t="str">
        <f ca="1">IFERROR('2.1 Skjult ventetid person A'!X39/('1.1 Alternativ A'!Y161+'2.1 Skjult ventetid person A'!X39),"")</f>
        <v/>
      </c>
      <c r="Y36" s="94" t="str">
        <f ca="1">IFERROR('2.1 Skjult ventetid person A'!Y39/('1.1 Alternativ A'!Z161+'2.1 Skjult ventetid person A'!Y39),"")</f>
        <v/>
      </c>
      <c r="Z36" s="94" t="str">
        <f ca="1">IFERROR('2.1 Skjult ventetid person A'!Z39/('1.1 Alternativ A'!AA161+'2.1 Skjult ventetid person A'!Z39),"")</f>
        <v/>
      </c>
      <c r="AA36" s="94" t="str">
        <f ca="1">IFERROR('2.1 Skjult ventetid person A'!AA39/('1.1 Alternativ A'!AB161+'2.1 Skjult ventetid person A'!AA39),"")</f>
        <v/>
      </c>
      <c r="AB36" s="94" t="str">
        <f ca="1">IFERROR('2.1 Skjult ventetid person A'!AB39/('1.1 Alternativ A'!AC161+'2.1 Skjult ventetid person A'!AB39),"")</f>
        <v/>
      </c>
      <c r="AC36" s="94" t="str">
        <f ca="1">IFERROR('2.1 Skjult ventetid person A'!AC39/('1.1 Alternativ A'!AD161+'2.1 Skjult ventetid person A'!AC39),"")</f>
        <v/>
      </c>
      <c r="AD36" s="94" t="str">
        <f ca="1">IFERROR('2.1 Skjult ventetid person A'!AD39/('1.1 Alternativ A'!AE161+'2.1 Skjult ventetid person A'!AD39),"")</f>
        <v/>
      </c>
      <c r="AE36" s="94" t="str">
        <f ca="1">IFERROR('2.1 Skjult ventetid person A'!AE39/('1.1 Alternativ A'!AF161+'2.1 Skjult ventetid person A'!AE39),"")</f>
        <v/>
      </c>
      <c r="AF36" s="94" t="str">
        <f ca="1">IFERROR('2.1 Skjult ventetid person A'!AF39/('1.1 Alternativ A'!AG161+'2.1 Skjult ventetid person A'!AF39),"")</f>
        <v/>
      </c>
    </row>
    <row r="37" spans="2:32" s="67" customFormat="1" ht="12.75" customHeight="1" x14ac:dyDescent="0.2">
      <c r="B37" s="1" t="str">
        <f ca="1">IF(OFFSET('1.1 Alternativ A'!$E$19,0,ROW()-ROW($B$9))&gt;0,OFFSET('1.1 Alternativ A'!$E$19,0,ROW()-ROW($B$9)),"")</f>
        <v/>
      </c>
      <c r="C37" s="94" t="str">
        <f ca="1">IFERROR('2.1 Skjult ventetid person A'!C40/('1.1 Alternativ A'!D162+'2.1 Skjult ventetid person A'!C40),"")</f>
        <v/>
      </c>
      <c r="D37" s="94" t="str">
        <f ca="1">IFERROR('2.1 Skjult ventetid person A'!D40/('1.1 Alternativ A'!E162+'2.1 Skjult ventetid person A'!D40),"")</f>
        <v/>
      </c>
      <c r="E37" s="94" t="str">
        <f ca="1">IFERROR('2.1 Skjult ventetid person A'!E40/('1.1 Alternativ A'!F162+'2.1 Skjult ventetid person A'!E40),"")</f>
        <v/>
      </c>
      <c r="F37" s="94" t="str">
        <f ca="1">IFERROR('2.1 Skjult ventetid person A'!F40/('1.1 Alternativ A'!G162+'2.1 Skjult ventetid person A'!F40),"")</f>
        <v/>
      </c>
      <c r="G37" s="94" t="str">
        <f ca="1">IFERROR('2.1 Skjult ventetid person A'!G40/('1.1 Alternativ A'!H162+'2.1 Skjult ventetid person A'!G40),"")</f>
        <v/>
      </c>
      <c r="H37" s="94" t="str">
        <f ca="1">IFERROR('2.1 Skjult ventetid person A'!H40/('1.1 Alternativ A'!I162+'2.1 Skjult ventetid person A'!H40),"")</f>
        <v/>
      </c>
      <c r="I37" s="94" t="str">
        <f ca="1">IFERROR('2.1 Skjult ventetid person A'!I40/('1.1 Alternativ A'!J162+'2.1 Skjult ventetid person A'!I40),"")</f>
        <v/>
      </c>
      <c r="J37" s="94" t="str">
        <f ca="1">IFERROR('2.1 Skjult ventetid person A'!J40/('1.1 Alternativ A'!K162+'2.1 Skjult ventetid person A'!J40),"")</f>
        <v/>
      </c>
      <c r="K37" s="94" t="str">
        <f ca="1">IFERROR('2.1 Skjult ventetid person A'!K40/('1.1 Alternativ A'!L162+'2.1 Skjult ventetid person A'!K40),"")</f>
        <v/>
      </c>
      <c r="L37" s="94" t="str">
        <f ca="1">IFERROR('2.1 Skjult ventetid person A'!L40/('1.1 Alternativ A'!M162+'2.1 Skjult ventetid person A'!L40),"")</f>
        <v/>
      </c>
      <c r="M37" s="94" t="str">
        <f ca="1">IFERROR('2.1 Skjult ventetid person A'!M40/('1.1 Alternativ A'!N162+'2.1 Skjult ventetid person A'!M40),"")</f>
        <v/>
      </c>
      <c r="N37" s="94" t="str">
        <f ca="1">IFERROR('2.1 Skjult ventetid person A'!N40/('1.1 Alternativ A'!O162+'2.1 Skjult ventetid person A'!N40),"")</f>
        <v/>
      </c>
      <c r="O37" s="94" t="str">
        <f ca="1">IFERROR('2.1 Skjult ventetid person A'!O40/('1.1 Alternativ A'!P162+'2.1 Skjult ventetid person A'!O40),"")</f>
        <v/>
      </c>
      <c r="P37" s="94" t="str">
        <f ca="1">IFERROR('2.1 Skjult ventetid person A'!P40/('1.1 Alternativ A'!Q162+'2.1 Skjult ventetid person A'!P40),"")</f>
        <v/>
      </c>
      <c r="Q37" s="94" t="str">
        <f ca="1">IFERROR('2.1 Skjult ventetid person A'!Q40/('1.1 Alternativ A'!R162+'2.1 Skjult ventetid person A'!Q40),"")</f>
        <v/>
      </c>
      <c r="R37" s="94" t="str">
        <f ca="1">IFERROR('2.1 Skjult ventetid person A'!R40/('1.1 Alternativ A'!S162+'2.1 Skjult ventetid person A'!R40),"")</f>
        <v/>
      </c>
      <c r="S37" s="94" t="str">
        <f ca="1">IFERROR('2.1 Skjult ventetid person A'!S40/('1.1 Alternativ A'!T162+'2.1 Skjult ventetid person A'!S40),"")</f>
        <v/>
      </c>
      <c r="T37" s="94" t="str">
        <f ca="1">IFERROR('2.1 Skjult ventetid person A'!T40/('1.1 Alternativ A'!U162+'2.1 Skjult ventetid person A'!T40),"")</f>
        <v/>
      </c>
      <c r="U37" s="94" t="str">
        <f ca="1">IFERROR('2.1 Skjult ventetid person A'!U40/('1.1 Alternativ A'!V162+'2.1 Skjult ventetid person A'!U40),"")</f>
        <v/>
      </c>
      <c r="V37" s="94" t="str">
        <f ca="1">IFERROR('2.1 Skjult ventetid person A'!V40/('1.1 Alternativ A'!W162+'2.1 Skjult ventetid person A'!V40),"")</f>
        <v/>
      </c>
      <c r="W37" s="94" t="str">
        <f ca="1">IFERROR('2.1 Skjult ventetid person A'!W40/('1.1 Alternativ A'!X162+'2.1 Skjult ventetid person A'!W40),"")</f>
        <v/>
      </c>
      <c r="X37" s="94" t="str">
        <f ca="1">IFERROR('2.1 Skjult ventetid person A'!X40/('1.1 Alternativ A'!Y162+'2.1 Skjult ventetid person A'!X40),"")</f>
        <v/>
      </c>
      <c r="Y37" s="94" t="str">
        <f ca="1">IFERROR('2.1 Skjult ventetid person A'!Y40/('1.1 Alternativ A'!Z162+'2.1 Skjult ventetid person A'!Y40),"")</f>
        <v/>
      </c>
      <c r="Z37" s="94" t="str">
        <f ca="1">IFERROR('2.1 Skjult ventetid person A'!Z40/('1.1 Alternativ A'!AA162+'2.1 Skjult ventetid person A'!Z40),"")</f>
        <v/>
      </c>
      <c r="AA37" s="94" t="str">
        <f ca="1">IFERROR('2.1 Skjult ventetid person A'!AA40/('1.1 Alternativ A'!AB162+'2.1 Skjult ventetid person A'!AA40),"")</f>
        <v/>
      </c>
      <c r="AB37" s="94" t="str">
        <f ca="1">IFERROR('2.1 Skjult ventetid person A'!AB40/('1.1 Alternativ A'!AC162+'2.1 Skjult ventetid person A'!AB40),"")</f>
        <v/>
      </c>
      <c r="AC37" s="94" t="str">
        <f ca="1">IFERROR('2.1 Skjult ventetid person A'!AC40/('1.1 Alternativ A'!AD162+'2.1 Skjult ventetid person A'!AC40),"")</f>
        <v/>
      </c>
      <c r="AD37" s="94" t="str">
        <f ca="1">IFERROR('2.1 Skjult ventetid person A'!AD40/('1.1 Alternativ A'!AE162+'2.1 Skjult ventetid person A'!AD40),"")</f>
        <v/>
      </c>
      <c r="AE37" s="94" t="str">
        <f ca="1">IFERROR('2.1 Skjult ventetid person A'!AE40/('1.1 Alternativ A'!AF162+'2.1 Skjult ventetid person A'!AE40),"")</f>
        <v/>
      </c>
      <c r="AF37" s="94" t="str">
        <f ca="1">IFERROR('2.1 Skjult ventetid person A'!AF40/('1.1 Alternativ A'!AG162+'2.1 Skjult ventetid person A'!AF40),"")</f>
        <v/>
      </c>
    </row>
    <row r="38" spans="2:32" s="67" customFormat="1" ht="12.75" customHeight="1" x14ac:dyDescent="0.2">
      <c r="B38" s="1" t="str">
        <f ca="1">IF(OFFSET('1.1 Alternativ A'!$E$19,0,ROW()-ROW($B$9))&gt;0,OFFSET('1.1 Alternativ A'!$E$19,0,ROW()-ROW($B$9)),"")</f>
        <v/>
      </c>
      <c r="C38" s="94" t="str">
        <f ca="1">IFERROR('2.1 Skjult ventetid person A'!C41/('1.1 Alternativ A'!D163+'2.1 Skjult ventetid person A'!C41),"")</f>
        <v/>
      </c>
      <c r="D38" s="94" t="str">
        <f ca="1">IFERROR('2.1 Skjult ventetid person A'!D41/('1.1 Alternativ A'!E163+'2.1 Skjult ventetid person A'!D41),"")</f>
        <v/>
      </c>
      <c r="E38" s="94" t="str">
        <f ca="1">IFERROR('2.1 Skjult ventetid person A'!E41/('1.1 Alternativ A'!F163+'2.1 Skjult ventetid person A'!E41),"")</f>
        <v/>
      </c>
      <c r="F38" s="94" t="str">
        <f ca="1">IFERROR('2.1 Skjult ventetid person A'!F41/('1.1 Alternativ A'!G163+'2.1 Skjult ventetid person A'!F41),"")</f>
        <v/>
      </c>
      <c r="G38" s="94" t="str">
        <f ca="1">IFERROR('2.1 Skjult ventetid person A'!G41/('1.1 Alternativ A'!H163+'2.1 Skjult ventetid person A'!G41),"")</f>
        <v/>
      </c>
      <c r="H38" s="94" t="str">
        <f ca="1">IFERROR('2.1 Skjult ventetid person A'!H41/('1.1 Alternativ A'!I163+'2.1 Skjult ventetid person A'!H41),"")</f>
        <v/>
      </c>
      <c r="I38" s="94" t="str">
        <f ca="1">IFERROR('2.1 Skjult ventetid person A'!I41/('1.1 Alternativ A'!J163+'2.1 Skjult ventetid person A'!I41),"")</f>
        <v/>
      </c>
      <c r="J38" s="94" t="str">
        <f ca="1">IFERROR('2.1 Skjult ventetid person A'!J41/('1.1 Alternativ A'!K163+'2.1 Skjult ventetid person A'!J41),"")</f>
        <v/>
      </c>
      <c r="K38" s="94" t="str">
        <f ca="1">IFERROR('2.1 Skjult ventetid person A'!K41/('1.1 Alternativ A'!L163+'2.1 Skjult ventetid person A'!K41),"")</f>
        <v/>
      </c>
      <c r="L38" s="94" t="str">
        <f ca="1">IFERROR('2.1 Skjult ventetid person A'!L41/('1.1 Alternativ A'!M163+'2.1 Skjult ventetid person A'!L41),"")</f>
        <v/>
      </c>
      <c r="M38" s="94" t="str">
        <f ca="1">IFERROR('2.1 Skjult ventetid person A'!M41/('1.1 Alternativ A'!N163+'2.1 Skjult ventetid person A'!M41),"")</f>
        <v/>
      </c>
      <c r="N38" s="94" t="str">
        <f ca="1">IFERROR('2.1 Skjult ventetid person A'!N41/('1.1 Alternativ A'!O163+'2.1 Skjult ventetid person A'!N41),"")</f>
        <v/>
      </c>
      <c r="O38" s="94" t="str">
        <f ca="1">IFERROR('2.1 Skjult ventetid person A'!O41/('1.1 Alternativ A'!P163+'2.1 Skjult ventetid person A'!O41),"")</f>
        <v/>
      </c>
      <c r="P38" s="94" t="str">
        <f ca="1">IFERROR('2.1 Skjult ventetid person A'!P41/('1.1 Alternativ A'!Q163+'2.1 Skjult ventetid person A'!P41),"")</f>
        <v/>
      </c>
      <c r="Q38" s="94" t="str">
        <f ca="1">IFERROR('2.1 Skjult ventetid person A'!Q41/('1.1 Alternativ A'!R163+'2.1 Skjult ventetid person A'!Q41),"")</f>
        <v/>
      </c>
      <c r="R38" s="94" t="str">
        <f ca="1">IFERROR('2.1 Skjult ventetid person A'!R41/('1.1 Alternativ A'!S163+'2.1 Skjult ventetid person A'!R41),"")</f>
        <v/>
      </c>
      <c r="S38" s="94" t="str">
        <f ca="1">IFERROR('2.1 Skjult ventetid person A'!S41/('1.1 Alternativ A'!T163+'2.1 Skjult ventetid person A'!S41),"")</f>
        <v/>
      </c>
      <c r="T38" s="94" t="str">
        <f ca="1">IFERROR('2.1 Skjult ventetid person A'!T41/('1.1 Alternativ A'!U163+'2.1 Skjult ventetid person A'!T41),"")</f>
        <v/>
      </c>
      <c r="U38" s="94" t="str">
        <f ca="1">IFERROR('2.1 Skjult ventetid person A'!U41/('1.1 Alternativ A'!V163+'2.1 Skjult ventetid person A'!U41),"")</f>
        <v/>
      </c>
      <c r="V38" s="94" t="str">
        <f ca="1">IFERROR('2.1 Skjult ventetid person A'!V41/('1.1 Alternativ A'!W163+'2.1 Skjult ventetid person A'!V41),"")</f>
        <v/>
      </c>
      <c r="W38" s="94" t="str">
        <f ca="1">IFERROR('2.1 Skjult ventetid person A'!W41/('1.1 Alternativ A'!X163+'2.1 Skjult ventetid person A'!W41),"")</f>
        <v/>
      </c>
      <c r="X38" s="94" t="str">
        <f ca="1">IFERROR('2.1 Skjult ventetid person A'!X41/('1.1 Alternativ A'!Y163+'2.1 Skjult ventetid person A'!X41),"")</f>
        <v/>
      </c>
      <c r="Y38" s="94" t="str">
        <f ca="1">IFERROR('2.1 Skjult ventetid person A'!Y41/('1.1 Alternativ A'!Z163+'2.1 Skjult ventetid person A'!Y41),"")</f>
        <v/>
      </c>
      <c r="Z38" s="94" t="str">
        <f ca="1">IFERROR('2.1 Skjult ventetid person A'!Z41/('1.1 Alternativ A'!AA163+'2.1 Skjult ventetid person A'!Z41),"")</f>
        <v/>
      </c>
      <c r="AA38" s="94" t="str">
        <f ca="1">IFERROR('2.1 Skjult ventetid person A'!AA41/('1.1 Alternativ A'!AB163+'2.1 Skjult ventetid person A'!AA41),"")</f>
        <v/>
      </c>
      <c r="AB38" s="94" t="str">
        <f ca="1">IFERROR('2.1 Skjult ventetid person A'!AB41/('1.1 Alternativ A'!AC163+'2.1 Skjult ventetid person A'!AB41),"")</f>
        <v/>
      </c>
      <c r="AC38" s="94" t="str">
        <f ca="1">IFERROR('2.1 Skjult ventetid person A'!AC41/('1.1 Alternativ A'!AD163+'2.1 Skjult ventetid person A'!AC41),"")</f>
        <v/>
      </c>
      <c r="AD38" s="94" t="str">
        <f ca="1">IFERROR('2.1 Skjult ventetid person A'!AD41/('1.1 Alternativ A'!AE163+'2.1 Skjult ventetid person A'!AD41),"")</f>
        <v/>
      </c>
      <c r="AE38" s="94" t="str">
        <f ca="1">IFERROR('2.1 Skjult ventetid person A'!AE41/('1.1 Alternativ A'!AF163+'2.1 Skjult ventetid person A'!AE41),"")</f>
        <v/>
      </c>
      <c r="AF38" s="94" t="str">
        <f ca="1">IFERROR('2.1 Skjult ventetid person A'!AF41/('1.1 Alternativ A'!AG163+'2.1 Skjult ventetid person A'!AF41),"")</f>
        <v/>
      </c>
    </row>
    <row r="39" spans="2:32" s="67" customFormat="1" ht="12.75" customHeight="1" x14ac:dyDescent="0.2">
      <c r="B39" s="1"/>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row>
    <row r="40" spans="2:32" s="67" customFormat="1" ht="12.75" customHeight="1" x14ac:dyDescent="0.2">
      <c r="B40" s="81"/>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row>
    <row r="41" spans="2:32" s="67" customFormat="1" ht="12.75" customHeight="1" x14ac:dyDescent="0.2">
      <c r="B41" s="75" t="s">
        <v>473</v>
      </c>
      <c r="C41" s="78"/>
      <c r="D41" s="78"/>
      <c r="E41" s="50"/>
      <c r="F41" s="78"/>
      <c r="G41" s="1"/>
      <c r="H41" s="75"/>
      <c r="I41" s="1"/>
      <c r="J41" s="1"/>
      <c r="K41" s="1"/>
      <c r="L41" s="1"/>
      <c r="M41" s="1"/>
      <c r="N41" s="1"/>
      <c r="O41" s="1"/>
      <c r="P41" s="1"/>
      <c r="Q41" s="1"/>
      <c r="R41" s="1"/>
      <c r="S41" s="1"/>
      <c r="T41" s="1"/>
      <c r="U41" s="1"/>
      <c r="V41" s="1"/>
      <c r="W41" s="1"/>
      <c r="X41" s="1"/>
      <c r="Y41" s="1"/>
      <c r="Z41" s="1"/>
      <c r="AA41" s="1"/>
      <c r="AB41" s="1"/>
      <c r="AC41" s="1"/>
      <c r="AD41" s="1"/>
      <c r="AE41" s="1"/>
      <c r="AF41" s="1"/>
    </row>
    <row r="42" spans="2:32" s="67" customFormat="1" ht="12.75" customHeight="1" x14ac:dyDescent="0.2">
      <c r="B42" s="1"/>
      <c r="C42" s="78" t="str">
        <f>IF('1.1 Alternativ A'!E19&gt;0,'1.1 Alternativ A'!E19,"")</f>
        <v/>
      </c>
      <c r="D42" s="78" t="str">
        <f>IF('1.1 Alternativ A'!F19&gt;0,'1.1 Alternativ A'!F19,"")</f>
        <v/>
      </c>
      <c r="E42" s="78" t="str">
        <f>IF('1.1 Alternativ A'!G19&gt;0,'1.1 Alternativ A'!G19,"")</f>
        <v/>
      </c>
      <c r="F42" s="78" t="str">
        <f>IF('1.1 Alternativ A'!H19&gt;0,'1.1 Alternativ A'!H19,"")</f>
        <v/>
      </c>
      <c r="G42" s="78" t="str">
        <f>IF('1.1 Alternativ A'!I19&gt;0,'1.1 Alternativ A'!I19,"")</f>
        <v/>
      </c>
      <c r="H42" s="78" t="str">
        <f>IF('1.1 Alternativ A'!J19&gt;0,'1.1 Alternativ A'!J19,"")</f>
        <v/>
      </c>
      <c r="I42" s="78" t="str">
        <f>IF('1.1 Alternativ A'!K19&gt;0,'1.1 Alternativ A'!K19,"")</f>
        <v/>
      </c>
      <c r="J42" s="78" t="str">
        <f>IF('1.1 Alternativ A'!L19&gt;0,'1.1 Alternativ A'!L19,"")</f>
        <v/>
      </c>
      <c r="K42" s="78" t="str">
        <f>IF('1.1 Alternativ A'!M19&gt;0,'1.1 Alternativ A'!M19,"")</f>
        <v/>
      </c>
      <c r="L42" s="78" t="str">
        <f>IF('1.1 Alternativ A'!N19&gt;0,'1.1 Alternativ A'!N19,"")</f>
        <v/>
      </c>
      <c r="M42" s="78" t="str">
        <f>IF('1.1 Alternativ A'!O19&gt;0,'1.1 Alternativ A'!O19,"")</f>
        <v/>
      </c>
      <c r="N42" s="78" t="str">
        <f>IF('1.1 Alternativ A'!P19&gt;0,'1.1 Alternativ A'!P19,"")</f>
        <v/>
      </c>
      <c r="O42" s="78" t="str">
        <f>IF('1.1 Alternativ A'!Q19&gt;0,'1.1 Alternativ A'!Q19,"")</f>
        <v/>
      </c>
      <c r="P42" s="78" t="str">
        <f>IF('1.1 Alternativ A'!R19&gt;0,'1.1 Alternativ A'!R19,"")</f>
        <v/>
      </c>
      <c r="Q42" s="78" t="str">
        <f>IF('1.1 Alternativ A'!S19&gt;0,'1.1 Alternativ A'!S19,"")</f>
        <v/>
      </c>
      <c r="R42" s="78" t="str">
        <f>IF('1.1 Alternativ A'!T19&gt;0,'1.1 Alternativ A'!T19,"")</f>
        <v/>
      </c>
      <c r="S42" s="78" t="str">
        <f>IF('1.1 Alternativ A'!U19&gt;0,'1.1 Alternativ A'!U19,"")</f>
        <v/>
      </c>
      <c r="T42" s="78" t="str">
        <f>IF('1.1 Alternativ A'!V19&gt;0,'1.1 Alternativ A'!V19,"")</f>
        <v/>
      </c>
      <c r="U42" s="78" t="str">
        <f>IF('1.1 Alternativ A'!W19&gt;0,'1.1 Alternativ A'!W19,"")</f>
        <v/>
      </c>
      <c r="V42" s="78" t="str">
        <f>IF('1.1 Alternativ A'!X19&gt;0,'1.1 Alternativ A'!X19,"")</f>
        <v/>
      </c>
      <c r="W42" s="78" t="str">
        <f>IF('1.1 Alternativ A'!Y19&gt;0,'1.1 Alternativ A'!Y19,"")</f>
        <v/>
      </c>
      <c r="X42" s="78" t="str">
        <f>IF('1.1 Alternativ A'!Z19&gt;0,'1.1 Alternativ A'!Z19,"")</f>
        <v/>
      </c>
      <c r="Y42" s="78" t="str">
        <f>IF('1.1 Alternativ A'!AA19&gt;0,'1.1 Alternativ A'!AA19,"")</f>
        <v/>
      </c>
      <c r="Z42" s="78" t="str">
        <f>IF('1.1 Alternativ A'!AB19&gt;0,'1.1 Alternativ A'!AB19,"")</f>
        <v/>
      </c>
      <c r="AA42" s="78" t="str">
        <f>IF('1.1 Alternativ A'!AC19&gt;0,'1.1 Alternativ A'!AC19,"")</f>
        <v/>
      </c>
      <c r="AB42" s="78" t="str">
        <f>IF('1.1 Alternativ A'!AD19&gt;0,'1.1 Alternativ A'!AD19,"")</f>
        <v/>
      </c>
      <c r="AC42" s="78" t="str">
        <f>IF('1.1 Alternativ A'!AE19&gt;0,'1.1 Alternativ A'!AE19,"")</f>
        <v/>
      </c>
      <c r="AD42" s="78" t="str">
        <f>IF('1.1 Alternativ A'!AF19&gt;0,'1.1 Alternativ A'!AF19,"")</f>
        <v/>
      </c>
      <c r="AE42" s="78" t="str">
        <f>IF('1.1 Alternativ A'!AG19&gt;0,'1.1 Alternativ A'!AG19,"")</f>
        <v/>
      </c>
      <c r="AF42" s="78" t="str">
        <f>IF('1.1 Alternativ A'!AH19&gt;0,'1.1 Alternativ A'!AH19,"")</f>
        <v/>
      </c>
    </row>
    <row r="43" spans="2:32" s="67" customFormat="1" ht="12.75" customHeight="1" x14ac:dyDescent="0.2">
      <c r="B43" s="1" t="str">
        <f ca="1">IF(OFFSET('1.1 Alternativ A'!$E$19,0,ROW()-ROW($B$43))&gt;0,OFFSET('1.1 Alternativ A'!$E$19,0,ROW()-ROW($B$43)),"")</f>
        <v/>
      </c>
      <c r="C43" s="94">
        <f ca="1">IFERROR(MAXA(-'1.1 Alternativ A'!D32,'1.1 Alternativ A'!D32*C9*IF('1.1 Alternativ A'!D236&lt;70,'1.4 Øvrige forutsetninger'!$C$42,IF('1.1 Alternativ A'!D236&gt;=200,'1.4 Øvrige forutsetninger'!$C$44,'1.4 Øvrige forutsetninger'!$C$43))),0)</f>
        <v>0</v>
      </c>
      <c r="D43" s="94">
        <f ca="1">IFERROR(MAXA(-'1.1 Alternativ A'!E32,'1.1 Alternativ A'!E32*D9*IF('1.1 Alternativ A'!E236&lt;70,'1.4 Øvrige forutsetninger'!$C$42,IF('1.1 Alternativ A'!E236&gt;=200,'1.4 Øvrige forutsetninger'!$C$44,'1.4 Øvrige forutsetninger'!$C$43))),0)</f>
        <v>0</v>
      </c>
      <c r="E43" s="94">
        <f ca="1">IFERROR(MAXA(-'1.1 Alternativ A'!F32,'1.1 Alternativ A'!F32*E9*IF('1.1 Alternativ A'!F236&lt;70,'1.4 Øvrige forutsetninger'!$C$42,IF('1.1 Alternativ A'!F236&gt;=200,'1.4 Øvrige forutsetninger'!$C$44,'1.4 Øvrige forutsetninger'!$C$43))),0)</f>
        <v>0</v>
      </c>
      <c r="F43" s="94">
        <f ca="1">IFERROR(MAXA(-'1.1 Alternativ A'!G32,'1.1 Alternativ A'!G32*F9*IF('1.1 Alternativ A'!G236&lt;70,'1.4 Øvrige forutsetninger'!$C$42,IF('1.1 Alternativ A'!G236&gt;=200,'1.4 Øvrige forutsetninger'!$C$44,'1.4 Øvrige forutsetninger'!$C$43))),0)</f>
        <v>0</v>
      </c>
      <c r="G43" s="94">
        <f ca="1">IFERROR(MAXA(-'1.1 Alternativ A'!H32,'1.1 Alternativ A'!H32*G9*IF('1.1 Alternativ A'!H236&lt;70,'1.4 Øvrige forutsetninger'!$C$42,IF('1.1 Alternativ A'!H236&gt;=200,'1.4 Øvrige forutsetninger'!$C$44,'1.4 Øvrige forutsetninger'!$C$43))),0)</f>
        <v>0</v>
      </c>
      <c r="H43" s="94">
        <f ca="1">IFERROR(MAXA(-'1.1 Alternativ A'!I32,'1.1 Alternativ A'!I32*H9*IF('1.1 Alternativ A'!I236&lt;70,'1.4 Øvrige forutsetninger'!$C$42,IF('1.1 Alternativ A'!I236&gt;=200,'1.4 Øvrige forutsetninger'!$C$44,'1.4 Øvrige forutsetninger'!$C$43))),0)</f>
        <v>0</v>
      </c>
      <c r="I43" s="94">
        <f ca="1">IFERROR(MAXA(-'1.1 Alternativ A'!J32,'1.1 Alternativ A'!J32*I9*IF('1.1 Alternativ A'!J236&lt;70,'1.4 Øvrige forutsetninger'!$C$42,IF('1.1 Alternativ A'!J236&gt;=200,'1.4 Øvrige forutsetninger'!$C$44,'1.4 Øvrige forutsetninger'!$C$43))),0)</f>
        <v>0</v>
      </c>
      <c r="J43" s="94">
        <f ca="1">IFERROR(MAXA(-'1.1 Alternativ A'!K32,'1.1 Alternativ A'!K32*J9*IF('1.1 Alternativ A'!K236&lt;70,'1.4 Øvrige forutsetninger'!$C$42,IF('1.1 Alternativ A'!K236&gt;=200,'1.4 Øvrige forutsetninger'!$C$44,'1.4 Øvrige forutsetninger'!$C$43))),0)</f>
        <v>0</v>
      </c>
      <c r="K43" s="94">
        <f ca="1">IFERROR(MAXA(-'1.1 Alternativ A'!L32,'1.1 Alternativ A'!L32*K9*IF('1.1 Alternativ A'!L236&lt;70,'1.4 Øvrige forutsetninger'!$C$42,IF('1.1 Alternativ A'!L236&gt;=200,'1.4 Øvrige forutsetninger'!$C$44,'1.4 Øvrige forutsetninger'!$C$43))),0)</f>
        <v>0</v>
      </c>
      <c r="L43" s="94">
        <f ca="1">IFERROR(MAXA(-'1.1 Alternativ A'!M32,'1.1 Alternativ A'!M32*L9*IF('1.1 Alternativ A'!M236&lt;70,'1.4 Øvrige forutsetninger'!$C$42,IF('1.1 Alternativ A'!M236&gt;=200,'1.4 Øvrige forutsetninger'!$C$44,'1.4 Øvrige forutsetninger'!$C$43))),0)</f>
        <v>0</v>
      </c>
      <c r="M43" s="94">
        <f ca="1">IFERROR(MAXA(-'1.1 Alternativ A'!N32,'1.1 Alternativ A'!N32*M9*IF('1.1 Alternativ A'!N236&lt;70,'1.4 Øvrige forutsetninger'!$C$42,IF('1.1 Alternativ A'!N236&gt;=200,'1.4 Øvrige forutsetninger'!$C$44,'1.4 Øvrige forutsetninger'!$C$43))),0)</f>
        <v>0</v>
      </c>
      <c r="N43" s="94">
        <f ca="1">IFERROR(MAXA(-'1.1 Alternativ A'!O32,'1.1 Alternativ A'!O32*N9*IF('1.1 Alternativ A'!O236&lt;70,'1.4 Øvrige forutsetninger'!$C$42,IF('1.1 Alternativ A'!O236&gt;=200,'1.4 Øvrige forutsetninger'!$C$44,'1.4 Øvrige forutsetninger'!$C$43))),0)</f>
        <v>0</v>
      </c>
      <c r="O43" s="94">
        <f ca="1">IFERROR(MAXA(-'1.1 Alternativ A'!P32,'1.1 Alternativ A'!P32*O9*IF('1.1 Alternativ A'!P236&lt;70,'1.4 Øvrige forutsetninger'!$C$42,IF('1.1 Alternativ A'!P236&gt;=200,'1.4 Øvrige forutsetninger'!$C$44,'1.4 Øvrige forutsetninger'!$C$43))),0)</f>
        <v>0</v>
      </c>
      <c r="P43" s="94">
        <f ca="1">IFERROR(MAXA(-'1.1 Alternativ A'!Q32,'1.1 Alternativ A'!Q32*P9*IF('1.1 Alternativ A'!Q236&lt;70,'1.4 Øvrige forutsetninger'!$C$42,IF('1.1 Alternativ A'!Q236&gt;=200,'1.4 Øvrige forutsetninger'!$C$44,'1.4 Øvrige forutsetninger'!$C$43))),0)</f>
        <v>0</v>
      </c>
      <c r="Q43" s="94">
        <f ca="1">IFERROR(MAXA(-'1.1 Alternativ A'!R32,'1.1 Alternativ A'!R32*Q9*IF('1.1 Alternativ A'!R236&lt;70,'1.4 Øvrige forutsetninger'!$C$42,IF('1.1 Alternativ A'!R236&gt;=200,'1.4 Øvrige forutsetninger'!$C$44,'1.4 Øvrige forutsetninger'!$C$43))),0)</f>
        <v>0</v>
      </c>
      <c r="R43" s="94">
        <f ca="1">IFERROR(MAXA(-'1.1 Alternativ A'!S32,'1.1 Alternativ A'!S32*R9*IF('1.1 Alternativ A'!S236&lt;70,'1.4 Øvrige forutsetninger'!$C$42,IF('1.1 Alternativ A'!S236&gt;=200,'1.4 Øvrige forutsetninger'!$C$44,'1.4 Øvrige forutsetninger'!$C$43))),0)</f>
        <v>0</v>
      </c>
      <c r="S43" s="94">
        <f ca="1">IFERROR(MAXA(-'1.1 Alternativ A'!T32,'1.1 Alternativ A'!T32*S9*IF('1.1 Alternativ A'!T236&lt;70,'1.4 Øvrige forutsetninger'!$C$42,IF('1.1 Alternativ A'!T236&gt;=200,'1.4 Øvrige forutsetninger'!$C$44,'1.4 Øvrige forutsetninger'!$C$43))),0)</f>
        <v>0</v>
      </c>
      <c r="T43" s="94">
        <f ca="1">IFERROR(MAXA(-'1.1 Alternativ A'!U32,'1.1 Alternativ A'!U32*T9*IF('1.1 Alternativ A'!U236&lt;70,'1.4 Øvrige forutsetninger'!$C$42,IF('1.1 Alternativ A'!U236&gt;=200,'1.4 Øvrige forutsetninger'!$C$44,'1.4 Øvrige forutsetninger'!$C$43))),0)</f>
        <v>0</v>
      </c>
      <c r="U43" s="94">
        <f ca="1">IFERROR(MAXA(-'1.1 Alternativ A'!V32,'1.1 Alternativ A'!V32*U9*IF('1.1 Alternativ A'!V236&lt;70,'1.4 Øvrige forutsetninger'!$C$42,IF('1.1 Alternativ A'!V236&gt;=200,'1.4 Øvrige forutsetninger'!$C$44,'1.4 Øvrige forutsetninger'!$C$43))),0)</f>
        <v>0</v>
      </c>
      <c r="V43" s="94">
        <f ca="1">IFERROR(MAXA(-'1.1 Alternativ A'!W32,'1.1 Alternativ A'!W32*V9*IF('1.1 Alternativ A'!W236&lt;70,'1.4 Øvrige forutsetninger'!$C$42,IF('1.1 Alternativ A'!W236&gt;=200,'1.4 Øvrige forutsetninger'!$C$44,'1.4 Øvrige forutsetninger'!$C$43))),0)</f>
        <v>0</v>
      </c>
      <c r="W43" s="94">
        <f ca="1">IFERROR(MAXA(-'1.1 Alternativ A'!X32,'1.1 Alternativ A'!X32*W9*IF('1.1 Alternativ A'!X236&lt;70,'1.4 Øvrige forutsetninger'!$C$42,IF('1.1 Alternativ A'!X236&gt;=200,'1.4 Øvrige forutsetninger'!$C$44,'1.4 Øvrige forutsetninger'!$C$43))),0)</f>
        <v>0</v>
      </c>
      <c r="X43" s="94">
        <f ca="1">IFERROR(MAXA(-'1.1 Alternativ A'!Y32,'1.1 Alternativ A'!Y32*X9*IF('1.1 Alternativ A'!Y236&lt;70,'1.4 Øvrige forutsetninger'!$C$42,IF('1.1 Alternativ A'!Y236&gt;=200,'1.4 Øvrige forutsetninger'!$C$44,'1.4 Øvrige forutsetninger'!$C$43))),0)</f>
        <v>0</v>
      </c>
      <c r="Y43" s="94">
        <f ca="1">IFERROR(MAXA(-'1.1 Alternativ A'!Z32,'1.1 Alternativ A'!Z32*Y9*IF('1.1 Alternativ A'!Z236&lt;70,'1.4 Øvrige forutsetninger'!$C$42,IF('1.1 Alternativ A'!Z236&gt;=200,'1.4 Øvrige forutsetninger'!$C$44,'1.4 Øvrige forutsetninger'!$C$43))),0)</f>
        <v>0</v>
      </c>
      <c r="Z43" s="94">
        <f ca="1">IFERROR(MAXA(-'1.1 Alternativ A'!AA32,'1.1 Alternativ A'!AA32*Z9*IF('1.1 Alternativ A'!AA236&lt;70,'1.4 Øvrige forutsetninger'!$C$42,IF('1.1 Alternativ A'!AA236&gt;=200,'1.4 Øvrige forutsetninger'!$C$44,'1.4 Øvrige forutsetninger'!$C$43))),0)</f>
        <v>0</v>
      </c>
      <c r="AA43" s="94">
        <f ca="1">IFERROR(MAXA(-'1.1 Alternativ A'!AB32,'1.1 Alternativ A'!AB32*AA9*IF('1.1 Alternativ A'!AB236&lt;70,'1.4 Øvrige forutsetninger'!$C$42,IF('1.1 Alternativ A'!AB236&gt;=200,'1.4 Øvrige forutsetninger'!$C$44,'1.4 Øvrige forutsetninger'!$C$43))),0)</f>
        <v>0</v>
      </c>
      <c r="AB43" s="94">
        <f ca="1">IFERROR(MAXA(-'1.1 Alternativ A'!AC32,'1.1 Alternativ A'!AC32*AB9*IF('1.1 Alternativ A'!AC236&lt;70,'1.4 Øvrige forutsetninger'!$C$42,IF('1.1 Alternativ A'!AC236&gt;=200,'1.4 Øvrige forutsetninger'!$C$44,'1.4 Øvrige forutsetninger'!$C$43))),0)</f>
        <v>0</v>
      </c>
      <c r="AC43" s="94">
        <f ca="1">IFERROR(MAXA(-'1.1 Alternativ A'!AD32,'1.1 Alternativ A'!AD32*AC9*IF('1.1 Alternativ A'!AD236&lt;70,'1.4 Øvrige forutsetninger'!$C$42,IF('1.1 Alternativ A'!AD236&gt;=200,'1.4 Øvrige forutsetninger'!$C$44,'1.4 Øvrige forutsetninger'!$C$43))),0)</f>
        <v>0</v>
      </c>
      <c r="AD43" s="94">
        <f ca="1">IFERROR(MAXA(-'1.1 Alternativ A'!AE32,'1.1 Alternativ A'!AE32*AD9*IF('1.1 Alternativ A'!AE236&lt;70,'1.4 Øvrige forutsetninger'!$C$42,IF('1.1 Alternativ A'!AE236&gt;=200,'1.4 Øvrige forutsetninger'!$C$44,'1.4 Øvrige forutsetninger'!$C$43))),0)</f>
        <v>0</v>
      </c>
      <c r="AE43" s="94">
        <f ca="1">IFERROR(MAXA(-'1.1 Alternativ A'!AF32,'1.1 Alternativ A'!AF32*AE9*IF('1.1 Alternativ A'!AF236&lt;70,'1.4 Øvrige forutsetninger'!$C$42,IF('1.1 Alternativ A'!AF236&gt;=200,'1.4 Øvrige forutsetninger'!$C$44,'1.4 Øvrige forutsetninger'!$C$43))),0)</f>
        <v>0</v>
      </c>
      <c r="AF43" s="94">
        <f ca="1">IFERROR(MAXA(-'1.1 Alternativ A'!AG32,'1.1 Alternativ A'!AG32*AF9*IF('1.1 Alternativ A'!AG236&lt;70,'1.4 Øvrige forutsetninger'!$C$42,IF('1.1 Alternativ A'!AG236&gt;=200,'1.4 Øvrige forutsetninger'!$C$44,'1.4 Øvrige forutsetninger'!$C$43))),0)</f>
        <v>0</v>
      </c>
    </row>
    <row r="44" spans="2:32" s="67" customFormat="1" ht="12.75" customHeight="1" x14ac:dyDescent="0.2">
      <c r="B44" s="1" t="str">
        <f ca="1">IF(OFFSET('1.1 Alternativ A'!$E$19,0,ROW()-ROW($B$43))&gt;0,OFFSET('1.1 Alternativ A'!$E$19,0,ROW()-ROW($B$43)),"")</f>
        <v/>
      </c>
      <c r="C44" s="94">
        <f ca="1">IFERROR(MAXA(-'1.1 Alternativ A'!D33,'1.1 Alternativ A'!D33*C10*IF('1.1 Alternativ A'!D237&lt;70,'1.4 Øvrige forutsetninger'!$C$42,IF('1.1 Alternativ A'!D237&gt;=200,'1.4 Øvrige forutsetninger'!$C$44,'1.4 Øvrige forutsetninger'!$C$43))),0)</f>
        <v>0</v>
      </c>
      <c r="D44" s="94">
        <f ca="1">IFERROR(MAXA(-'1.1 Alternativ A'!E33,'1.1 Alternativ A'!E33*D10*IF('1.1 Alternativ A'!E237&lt;70,'1.4 Øvrige forutsetninger'!$C$42,IF('1.1 Alternativ A'!E237&gt;=200,'1.4 Øvrige forutsetninger'!$C$44,'1.4 Øvrige forutsetninger'!$C$43))),0)</f>
        <v>0</v>
      </c>
      <c r="E44" s="94">
        <f ca="1">IFERROR(MAXA(-'1.1 Alternativ A'!F33,'1.1 Alternativ A'!F33*E10*IF('1.1 Alternativ A'!F237&lt;70,'1.4 Øvrige forutsetninger'!$C$42,IF('1.1 Alternativ A'!F237&gt;=200,'1.4 Øvrige forutsetninger'!$C$44,'1.4 Øvrige forutsetninger'!$C$43))),0)</f>
        <v>0</v>
      </c>
      <c r="F44" s="94">
        <f ca="1">IFERROR(MAXA(-'1.1 Alternativ A'!G33,'1.1 Alternativ A'!G33*F10*IF('1.1 Alternativ A'!G237&lt;70,'1.4 Øvrige forutsetninger'!$C$42,IF('1.1 Alternativ A'!G237&gt;=200,'1.4 Øvrige forutsetninger'!$C$44,'1.4 Øvrige forutsetninger'!$C$43))),0)</f>
        <v>0</v>
      </c>
      <c r="G44" s="94">
        <f ca="1">IFERROR(MAXA(-'1.1 Alternativ A'!H33,'1.1 Alternativ A'!H33*G10*IF('1.1 Alternativ A'!H237&lt;70,'1.4 Øvrige forutsetninger'!$C$42,IF('1.1 Alternativ A'!H237&gt;=200,'1.4 Øvrige forutsetninger'!$C$44,'1.4 Øvrige forutsetninger'!$C$43))),0)</f>
        <v>0</v>
      </c>
      <c r="H44" s="94">
        <f ca="1">IFERROR(MAXA(-'1.1 Alternativ A'!I33,'1.1 Alternativ A'!I33*H10*IF('1.1 Alternativ A'!I237&lt;70,'1.4 Øvrige forutsetninger'!$C$42,IF('1.1 Alternativ A'!I237&gt;=200,'1.4 Øvrige forutsetninger'!$C$44,'1.4 Øvrige forutsetninger'!$C$43))),0)</f>
        <v>0</v>
      </c>
      <c r="I44" s="94">
        <f ca="1">IFERROR(MAXA(-'1.1 Alternativ A'!J33,'1.1 Alternativ A'!J33*I10*IF('1.1 Alternativ A'!J237&lt;70,'1.4 Øvrige forutsetninger'!$C$42,IF('1.1 Alternativ A'!J237&gt;=200,'1.4 Øvrige forutsetninger'!$C$44,'1.4 Øvrige forutsetninger'!$C$43))),0)</f>
        <v>0</v>
      </c>
      <c r="J44" s="94">
        <f ca="1">IFERROR(MAXA(-'1.1 Alternativ A'!K33,'1.1 Alternativ A'!K33*J10*IF('1.1 Alternativ A'!K237&lt;70,'1.4 Øvrige forutsetninger'!$C$42,IF('1.1 Alternativ A'!K237&gt;=200,'1.4 Øvrige forutsetninger'!$C$44,'1.4 Øvrige forutsetninger'!$C$43))),0)</f>
        <v>0</v>
      </c>
      <c r="K44" s="94">
        <f ca="1">IFERROR(MAXA(-'1.1 Alternativ A'!L33,'1.1 Alternativ A'!L33*K10*IF('1.1 Alternativ A'!L237&lt;70,'1.4 Øvrige forutsetninger'!$C$42,IF('1.1 Alternativ A'!L237&gt;=200,'1.4 Øvrige forutsetninger'!$C$44,'1.4 Øvrige forutsetninger'!$C$43))),0)</f>
        <v>0</v>
      </c>
      <c r="L44" s="94">
        <f ca="1">IFERROR(MAXA(-'1.1 Alternativ A'!M33,'1.1 Alternativ A'!M33*L10*IF('1.1 Alternativ A'!M237&lt;70,'1.4 Øvrige forutsetninger'!$C$42,IF('1.1 Alternativ A'!M237&gt;=200,'1.4 Øvrige forutsetninger'!$C$44,'1.4 Øvrige forutsetninger'!$C$43))),0)</f>
        <v>0</v>
      </c>
      <c r="M44" s="94">
        <f ca="1">IFERROR(MAXA(-'1.1 Alternativ A'!N33,'1.1 Alternativ A'!N33*M10*IF('1.1 Alternativ A'!N237&lt;70,'1.4 Øvrige forutsetninger'!$C$42,IF('1.1 Alternativ A'!N237&gt;=200,'1.4 Øvrige forutsetninger'!$C$44,'1.4 Øvrige forutsetninger'!$C$43))),0)</f>
        <v>0</v>
      </c>
      <c r="N44" s="94">
        <f ca="1">IFERROR(MAXA(-'1.1 Alternativ A'!O33,'1.1 Alternativ A'!O33*N10*IF('1.1 Alternativ A'!O237&lt;70,'1.4 Øvrige forutsetninger'!$C$42,IF('1.1 Alternativ A'!O237&gt;=200,'1.4 Øvrige forutsetninger'!$C$44,'1.4 Øvrige forutsetninger'!$C$43))),0)</f>
        <v>0</v>
      </c>
      <c r="O44" s="94">
        <f ca="1">IFERROR(MAXA(-'1.1 Alternativ A'!P33,'1.1 Alternativ A'!P33*O10*IF('1.1 Alternativ A'!P237&lt;70,'1.4 Øvrige forutsetninger'!$C$42,IF('1.1 Alternativ A'!P237&gt;=200,'1.4 Øvrige forutsetninger'!$C$44,'1.4 Øvrige forutsetninger'!$C$43))),0)</f>
        <v>0</v>
      </c>
      <c r="P44" s="94">
        <f ca="1">IFERROR(MAXA(-'1.1 Alternativ A'!Q33,'1.1 Alternativ A'!Q33*P10*IF('1.1 Alternativ A'!Q237&lt;70,'1.4 Øvrige forutsetninger'!$C$42,IF('1.1 Alternativ A'!Q237&gt;=200,'1.4 Øvrige forutsetninger'!$C$44,'1.4 Øvrige forutsetninger'!$C$43))),0)</f>
        <v>0</v>
      </c>
      <c r="Q44" s="94">
        <f ca="1">IFERROR(MAXA(-'1.1 Alternativ A'!R33,'1.1 Alternativ A'!R33*Q10*IF('1.1 Alternativ A'!R237&lt;70,'1.4 Øvrige forutsetninger'!$C$42,IF('1.1 Alternativ A'!R237&gt;=200,'1.4 Øvrige forutsetninger'!$C$44,'1.4 Øvrige forutsetninger'!$C$43))),0)</f>
        <v>0</v>
      </c>
      <c r="R44" s="94">
        <f ca="1">IFERROR(MAXA(-'1.1 Alternativ A'!S33,'1.1 Alternativ A'!S33*R10*IF('1.1 Alternativ A'!S237&lt;70,'1.4 Øvrige forutsetninger'!$C$42,IF('1.1 Alternativ A'!S237&gt;=200,'1.4 Øvrige forutsetninger'!$C$44,'1.4 Øvrige forutsetninger'!$C$43))),0)</f>
        <v>0</v>
      </c>
      <c r="S44" s="94">
        <f ca="1">IFERROR(MAXA(-'1.1 Alternativ A'!T33,'1.1 Alternativ A'!T33*S10*IF('1.1 Alternativ A'!T237&lt;70,'1.4 Øvrige forutsetninger'!$C$42,IF('1.1 Alternativ A'!T237&gt;=200,'1.4 Øvrige forutsetninger'!$C$44,'1.4 Øvrige forutsetninger'!$C$43))),0)</f>
        <v>0</v>
      </c>
      <c r="T44" s="94">
        <f ca="1">IFERROR(MAXA(-'1.1 Alternativ A'!U33,'1.1 Alternativ A'!U33*T10*IF('1.1 Alternativ A'!U237&lt;70,'1.4 Øvrige forutsetninger'!$C$42,IF('1.1 Alternativ A'!U237&gt;=200,'1.4 Øvrige forutsetninger'!$C$44,'1.4 Øvrige forutsetninger'!$C$43))),0)</f>
        <v>0</v>
      </c>
      <c r="U44" s="94">
        <f ca="1">IFERROR(MAXA(-'1.1 Alternativ A'!V33,'1.1 Alternativ A'!V33*U10*IF('1.1 Alternativ A'!V237&lt;70,'1.4 Øvrige forutsetninger'!$C$42,IF('1.1 Alternativ A'!V237&gt;=200,'1.4 Øvrige forutsetninger'!$C$44,'1.4 Øvrige forutsetninger'!$C$43))),0)</f>
        <v>0</v>
      </c>
      <c r="V44" s="94">
        <f ca="1">IFERROR(MAXA(-'1.1 Alternativ A'!W33,'1.1 Alternativ A'!W33*V10*IF('1.1 Alternativ A'!W237&lt;70,'1.4 Øvrige forutsetninger'!$C$42,IF('1.1 Alternativ A'!W237&gt;=200,'1.4 Øvrige forutsetninger'!$C$44,'1.4 Øvrige forutsetninger'!$C$43))),0)</f>
        <v>0</v>
      </c>
      <c r="W44" s="94">
        <f ca="1">IFERROR(MAXA(-'1.1 Alternativ A'!X33,'1.1 Alternativ A'!X33*W10*IF('1.1 Alternativ A'!X237&lt;70,'1.4 Øvrige forutsetninger'!$C$42,IF('1.1 Alternativ A'!X237&gt;=200,'1.4 Øvrige forutsetninger'!$C$44,'1.4 Øvrige forutsetninger'!$C$43))),0)</f>
        <v>0</v>
      </c>
      <c r="X44" s="94">
        <f ca="1">IFERROR(MAXA(-'1.1 Alternativ A'!Y33,'1.1 Alternativ A'!Y33*X10*IF('1.1 Alternativ A'!Y237&lt;70,'1.4 Øvrige forutsetninger'!$C$42,IF('1.1 Alternativ A'!Y237&gt;=200,'1.4 Øvrige forutsetninger'!$C$44,'1.4 Øvrige forutsetninger'!$C$43))),0)</f>
        <v>0</v>
      </c>
      <c r="Y44" s="94">
        <f ca="1">IFERROR(MAXA(-'1.1 Alternativ A'!Z33,'1.1 Alternativ A'!Z33*Y10*IF('1.1 Alternativ A'!Z237&lt;70,'1.4 Øvrige forutsetninger'!$C$42,IF('1.1 Alternativ A'!Z237&gt;=200,'1.4 Øvrige forutsetninger'!$C$44,'1.4 Øvrige forutsetninger'!$C$43))),0)</f>
        <v>0</v>
      </c>
      <c r="Z44" s="94">
        <f ca="1">IFERROR(MAXA(-'1.1 Alternativ A'!AA33,'1.1 Alternativ A'!AA33*Z10*IF('1.1 Alternativ A'!AA237&lt;70,'1.4 Øvrige forutsetninger'!$C$42,IF('1.1 Alternativ A'!AA237&gt;=200,'1.4 Øvrige forutsetninger'!$C$44,'1.4 Øvrige forutsetninger'!$C$43))),0)</f>
        <v>0</v>
      </c>
      <c r="AA44" s="94">
        <f ca="1">IFERROR(MAXA(-'1.1 Alternativ A'!AB33,'1.1 Alternativ A'!AB33*AA10*IF('1.1 Alternativ A'!AB237&lt;70,'1.4 Øvrige forutsetninger'!$C$42,IF('1.1 Alternativ A'!AB237&gt;=200,'1.4 Øvrige forutsetninger'!$C$44,'1.4 Øvrige forutsetninger'!$C$43))),0)</f>
        <v>0</v>
      </c>
      <c r="AB44" s="94">
        <f ca="1">IFERROR(MAXA(-'1.1 Alternativ A'!AC33,'1.1 Alternativ A'!AC33*AB10*IF('1.1 Alternativ A'!AC237&lt;70,'1.4 Øvrige forutsetninger'!$C$42,IF('1.1 Alternativ A'!AC237&gt;=200,'1.4 Øvrige forutsetninger'!$C$44,'1.4 Øvrige forutsetninger'!$C$43))),0)</f>
        <v>0</v>
      </c>
      <c r="AC44" s="94">
        <f ca="1">IFERROR(MAXA(-'1.1 Alternativ A'!AD33,'1.1 Alternativ A'!AD33*AC10*IF('1.1 Alternativ A'!AD237&lt;70,'1.4 Øvrige forutsetninger'!$C$42,IF('1.1 Alternativ A'!AD237&gt;=200,'1.4 Øvrige forutsetninger'!$C$44,'1.4 Øvrige forutsetninger'!$C$43))),0)</f>
        <v>0</v>
      </c>
      <c r="AD44" s="94">
        <f ca="1">IFERROR(MAXA(-'1.1 Alternativ A'!AE33,'1.1 Alternativ A'!AE33*AD10*IF('1.1 Alternativ A'!AE237&lt;70,'1.4 Øvrige forutsetninger'!$C$42,IF('1.1 Alternativ A'!AE237&gt;=200,'1.4 Øvrige forutsetninger'!$C$44,'1.4 Øvrige forutsetninger'!$C$43))),0)</f>
        <v>0</v>
      </c>
      <c r="AE44" s="94">
        <f ca="1">IFERROR(MAXA(-'1.1 Alternativ A'!AF33,'1.1 Alternativ A'!AF33*AE10*IF('1.1 Alternativ A'!AF237&lt;70,'1.4 Øvrige forutsetninger'!$C$42,IF('1.1 Alternativ A'!AF237&gt;=200,'1.4 Øvrige forutsetninger'!$C$44,'1.4 Øvrige forutsetninger'!$C$43))),0)</f>
        <v>0</v>
      </c>
      <c r="AF44" s="94">
        <f ca="1">IFERROR(MAXA(-'1.1 Alternativ A'!AG33,'1.1 Alternativ A'!AG33*AF10*IF('1.1 Alternativ A'!AG237&lt;70,'1.4 Øvrige forutsetninger'!$C$42,IF('1.1 Alternativ A'!AG237&gt;=200,'1.4 Øvrige forutsetninger'!$C$44,'1.4 Øvrige forutsetninger'!$C$43))),0)</f>
        <v>0</v>
      </c>
    </row>
    <row r="45" spans="2:32" s="67" customFormat="1" ht="12.75" customHeight="1" x14ac:dyDescent="0.2">
      <c r="B45" s="1" t="str">
        <f ca="1">IF(OFFSET('1.1 Alternativ A'!$E$19,0,ROW()-ROW($B$43))&gt;0,OFFSET('1.1 Alternativ A'!$E$19,0,ROW()-ROW($B$43)),"")</f>
        <v/>
      </c>
      <c r="C45" s="94">
        <f ca="1">IFERROR(MAXA(-'1.1 Alternativ A'!D34,'1.1 Alternativ A'!D34*C11*IF('1.1 Alternativ A'!D238&lt;70,'1.4 Øvrige forutsetninger'!$C$42,IF('1.1 Alternativ A'!D238&gt;=200,'1.4 Øvrige forutsetninger'!$C$44,'1.4 Øvrige forutsetninger'!$C$43))),0)</f>
        <v>0</v>
      </c>
      <c r="D45" s="94">
        <f ca="1">IFERROR(MAXA(-'1.1 Alternativ A'!E34,'1.1 Alternativ A'!E34*D11*IF('1.1 Alternativ A'!E238&lt;70,'1.4 Øvrige forutsetninger'!$C$42,IF('1.1 Alternativ A'!E238&gt;=200,'1.4 Øvrige forutsetninger'!$C$44,'1.4 Øvrige forutsetninger'!$C$43))),0)</f>
        <v>0</v>
      </c>
      <c r="E45" s="94">
        <f ca="1">IFERROR(MAXA(-'1.1 Alternativ A'!F34,'1.1 Alternativ A'!F34*E11*IF('1.1 Alternativ A'!F238&lt;70,'1.4 Øvrige forutsetninger'!$C$42,IF('1.1 Alternativ A'!F238&gt;=200,'1.4 Øvrige forutsetninger'!$C$44,'1.4 Øvrige forutsetninger'!$C$43))),0)</f>
        <v>0</v>
      </c>
      <c r="F45" s="94">
        <f ca="1">IFERROR(MAXA(-'1.1 Alternativ A'!G34,'1.1 Alternativ A'!G34*F11*IF('1.1 Alternativ A'!G238&lt;70,'1.4 Øvrige forutsetninger'!$C$42,IF('1.1 Alternativ A'!G238&gt;=200,'1.4 Øvrige forutsetninger'!$C$44,'1.4 Øvrige forutsetninger'!$C$43))),0)</f>
        <v>0</v>
      </c>
      <c r="G45" s="94">
        <f ca="1">IFERROR(MAXA(-'1.1 Alternativ A'!H34,'1.1 Alternativ A'!H34*G11*IF('1.1 Alternativ A'!H238&lt;70,'1.4 Øvrige forutsetninger'!$C$42,IF('1.1 Alternativ A'!H238&gt;=200,'1.4 Øvrige forutsetninger'!$C$44,'1.4 Øvrige forutsetninger'!$C$43))),0)</f>
        <v>0</v>
      </c>
      <c r="H45" s="94">
        <f ca="1">IFERROR(MAXA(-'1.1 Alternativ A'!I34,'1.1 Alternativ A'!I34*H11*IF('1.1 Alternativ A'!I238&lt;70,'1.4 Øvrige forutsetninger'!$C$42,IF('1.1 Alternativ A'!I238&gt;=200,'1.4 Øvrige forutsetninger'!$C$44,'1.4 Øvrige forutsetninger'!$C$43))),0)</f>
        <v>0</v>
      </c>
      <c r="I45" s="94">
        <f ca="1">IFERROR(MAXA(-'1.1 Alternativ A'!J34,'1.1 Alternativ A'!J34*I11*IF('1.1 Alternativ A'!J238&lt;70,'1.4 Øvrige forutsetninger'!$C$42,IF('1.1 Alternativ A'!J238&gt;=200,'1.4 Øvrige forutsetninger'!$C$44,'1.4 Øvrige forutsetninger'!$C$43))),0)</f>
        <v>0</v>
      </c>
      <c r="J45" s="94">
        <f ca="1">IFERROR(MAXA(-'1.1 Alternativ A'!K34,'1.1 Alternativ A'!K34*J11*IF('1.1 Alternativ A'!K238&lt;70,'1.4 Øvrige forutsetninger'!$C$42,IF('1.1 Alternativ A'!K238&gt;=200,'1.4 Øvrige forutsetninger'!$C$44,'1.4 Øvrige forutsetninger'!$C$43))),0)</f>
        <v>0</v>
      </c>
      <c r="K45" s="94">
        <f ca="1">IFERROR(MAXA(-'1.1 Alternativ A'!L34,'1.1 Alternativ A'!L34*K11*IF('1.1 Alternativ A'!L238&lt;70,'1.4 Øvrige forutsetninger'!$C$42,IF('1.1 Alternativ A'!L238&gt;=200,'1.4 Øvrige forutsetninger'!$C$44,'1.4 Øvrige forutsetninger'!$C$43))),0)</f>
        <v>0</v>
      </c>
      <c r="L45" s="94">
        <f ca="1">IFERROR(MAXA(-'1.1 Alternativ A'!M34,'1.1 Alternativ A'!M34*L11*IF('1.1 Alternativ A'!M238&lt;70,'1.4 Øvrige forutsetninger'!$C$42,IF('1.1 Alternativ A'!M238&gt;=200,'1.4 Øvrige forutsetninger'!$C$44,'1.4 Øvrige forutsetninger'!$C$43))),0)</f>
        <v>0</v>
      </c>
      <c r="M45" s="94">
        <f ca="1">IFERROR(MAXA(-'1.1 Alternativ A'!N34,'1.1 Alternativ A'!N34*M11*IF('1.1 Alternativ A'!N238&lt;70,'1.4 Øvrige forutsetninger'!$C$42,IF('1.1 Alternativ A'!N238&gt;=200,'1.4 Øvrige forutsetninger'!$C$44,'1.4 Øvrige forutsetninger'!$C$43))),0)</f>
        <v>0</v>
      </c>
      <c r="N45" s="94">
        <f ca="1">IFERROR(MAXA(-'1.1 Alternativ A'!O34,'1.1 Alternativ A'!O34*N11*IF('1.1 Alternativ A'!O238&lt;70,'1.4 Øvrige forutsetninger'!$C$42,IF('1.1 Alternativ A'!O238&gt;=200,'1.4 Øvrige forutsetninger'!$C$44,'1.4 Øvrige forutsetninger'!$C$43))),0)</f>
        <v>0</v>
      </c>
      <c r="O45" s="94">
        <f ca="1">IFERROR(MAXA(-'1.1 Alternativ A'!P34,'1.1 Alternativ A'!P34*O11*IF('1.1 Alternativ A'!P238&lt;70,'1.4 Øvrige forutsetninger'!$C$42,IF('1.1 Alternativ A'!P238&gt;=200,'1.4 Øvrige forutsetninger'!$C$44,'1.4 Øvrige forutsetninger'!$C$43))),0)</f>
        <v>0</v>
      </c>
      <c r="P45" s="94">
        <f ca="1">IFERROR(MAXA(-'1.1 Alternativ A'!Q34,'1.1 Alternativ A'!Q34*P11*IF('1.1 Alternativ A'!Q238&lt;70,'1.4 Øvrige forutsetninger'!$C$42,IF('1.1 Alternativ A'!Q238&gt;=200,'1.4 Øvrige forutsetninger'!$C$44,'1.4 Øvrige forutsetninger'!$C$43))),0)</f>
        <v>0</v>
      </c>
      <c r="Q45" s="94">
        <f ca="1">IFERROR(MAXA(-'1.1 Alternativ A'!R34,'1.1 Alternativ A'!R34*Q11*IF('1.1 Alternativ A'!R238&lt;70,'1.4 Øvrige forutsetninger'!$C$42,IF('1.1 Alternativ A'!R238&gt;=200,'1.4 Øvrige forutsetninger'!$C$44,'1.4 Øvrige forutsetninger'!$C$43))),0)</f>
        <v>0</v>
      </c>
      <c r="R45" s="94">
        <f ca="1">IFERROR(MAXA(-'1.1 Alternativ A'!S34,'1.1 Alternativ A'!S34*R11*IF('1.1 Alternativ A'!S238&lt;70,'1.4 Øvrige forutsetninger'!$C$42,IF('1.1 Alternativ A'!S238&gt;=200,'1.4 Øvrige forutsetninger'!$C$44,'1.4 Øvrige forutsetninger'!$C$43))),0)</f>
        <v>0</v>
      </c>
      <c r="S45" s="94">
        <f ca="1">IFERROR(MAXA(-'1.1 Alternativ A'!T34,'1.1 Alternativ A'!T34*S11*IF('1.1 Alternativ A'!T238&lt;70,'1.4 Øvrige forutsetninger'!$C$42,IF('1.1 Alternativ A'!T238&gt;=200,'1.4 Øvrige forutsetninger'!$C$44,'1.4 Øvrige forutsetninger'!$C$43))),0)</f>
        <v>0</v>
      </c>
      <c r="T45" s="94">
        <f ca="1">IFERROR(MAXA(-'1.1 Alternativ A'!U34,'1.1 Alternativ A'!U34*T11*IF('1.1 Alternativ A'!U238&lt;70,'1.4 Øvrige forutsetninger'!$C$42,IF('1.1 Alternativ A'!U238&gt;=200,'1.4 Øvrige forutsetninger'!$C$44,'1.4 Øvrige forutsetninger'!$C$43))),0)</f>
        <v>0</v>
      </c>
      <c r="U45" s="94">
        <f ca="1">IFERROR(MAXA(-'1.1 Alternativ A'!V34,'1.1 Alternativ A'!V34*U11*IF('1.1 Alternativ A'!V238&lt;70,'1.4 Øvrige forutsetninger'!$C$42,IF('1.1 Alternativ A'!V238&gt;=200,'1.4 Øvrige forutsetninger'!$C$44,'1.4 Øvrige forutsetninger'!$C$43))),0)</f>
        <v>0</v>
      </c>
      <c r="V45" s="94">
        <f ca="1">IFERROR(MAXA(-'1.1 Alternativ A'!W34,'1.1 Alternativ A'!W34*V11*IF('1.1 Alternativ A'!W238&lt;70,'1.4 Øvrige forutsetninger'!$C$42,IF('1.1 Alternativ A'!W238&gt;=200,'1.4 Øvrige forutsetninger'!$C$44,'1.4 Øvrige forutsetninger'!$C$43))),0)</f>
        <v>0</v>
      </c>
      <c r="W45" s="94">
        <f ca="1">IFERROR(MAXA(-'1.1 Alternativ A'!X34,'1.1 Alternativ A'!X34*W11*IF('1.1 Alternativ A'!X238&lt;70,'1.4 Øvrige forutsetninger'!$C$42,IF('1.1 Alternativ A'!X238&gt;=200,'1.4 Øvrige forutsetninger'!$C$44,'1.4 Øvrige forutsetninger'!$C$43))),0)</f>
        <v>0</v>
      </c>
      <c r="X45" s="94">
        <f ca="1">IFERROR(MAXA(-'1.1 Alternativ A'!Y34,'1.1 Alternativ A'!Y34*X11*IF('1.1 Alternativ A'!Y238&lt;70,'1.4 Øvrige forutsetninger'!$C$42,IF('1.1 Alternativ A'!Y238&gt;=200,'1.4 Øvrige forutsetninger'!$C$44,'1.4 Øvrige forutsetninger'!$C$43))),0)</f>
        <v>0</v>
      </c>
      <c r="Y45" s="94">
        <f ca="1">IFERROR(MAXA(-'1.1 Alternativ A'!Z34,'1.1 Alternativ A'!Z34*Y11*IF('1.1 Alternativ A'!Z238&lt;70,'1.4 Øvrige forutsetninger'!$C$42,IF('1.1 Alternativ A'!Z238&gt;=200,'1.4 Øvrige forutsetninger'!$C$44,'1.4 Øvrige forutsetninger'!$C$43))),0)</f>
        <v>0</v>
      </c>
      <c r="Z45" s="94">
        <f ca="1">IFERROR(MAXA(-'1.1 Alternativ A'!AA34,'1.1 Alternativ A'!AA34*Z11*IF('1.1 Alternativ A'!AA238&lt;70,'1.4 Øvrige forutsetninger'!$C$42,IF('1.1 Alternativ A'!AA238&gt;=200,'1.4 Øvrige forutsetninger'!$C$44,'1.4 Øvrige forutsetninger'!$C$43))),0)</f>
        <v>0</v>
      </c>
      <c r="AA45" s="94">
        <f ca="1">IFERROR(MAXA(-'1.1 Alternativ A'!AB34,'1.1 Alternativ A'!AB34*AA11*IF('1.1 Alternativ A'!AB238&lt;70,'1.4 Øvrige forutsetninger'!$C$42,IF('1.1 Alternativ A'!AB238&gt;=200,'1.4 Øvrige forutsetninger'!$C$44,'1.4 Øvrige forutsetninger'!$C$43))),0)</f>
        <v>0</v>
      </c>
      <c r="AB45" s="94">
        <f ca="1">IFERROR(MAXA(-'1.1 Alternativ A'!AC34,'1.1 Alternativ A'!AC34*AB11*IF('1.1 Alternativ A'!AC238&lt;70,'1.4 Øvrige forutsetninger'!$C$42,IF('1.1 Alternativ A'!AC238&gt;=200,'1.4 Øvrige forutsetninger'!$C$44,'1.4 Øvrige forutsetninger'!$C$43))),0)</f>
        <v>0</v>
      </c>
      <c r="AC45" s="94">
        <f ca="1">IFERROR(MAXA(-'1.1 Alternativ A'!AD34,'1.1 Alternativ A'!AD34*AC11*IF('1.1 Alternativ A'!AD238&lt;70,'1.4 Øvrige forutsetninger'!$C$42,IF('1.1 Alternativ A'!AD238&gt;=200,'1.4 Øvrige forutsetninger'!$C$44,'1.4 Øvrige forutsetninger'!$C$43))),0)</f>
        <v>0</v>
      </c>
      <c r="AD45" s="94">
        <f ca="1">IFERROR(MAXA(-'1.1 Alternativ A'!AE34,'1.1 Alternativ A'!AE34*AD11*IF('1.1 Alternativ A'!AE238&lt;70,'1.4 Øvrige forutsetninger'!$C$42,IF('1.1 Alternativ A'!AE238&gt;=200,'1.4 Øvrige forutsetninger'!$C$44,'1.4 Øvrige forutsetninger'!$C$43))),0)</f>
        <v>0</v>
      </c>
      <c r="AE45" s="94">
        <f ca="1">IFERROR(MAXA(-'1.1 Alternativ A'!AF34,'1.1 Alternativ A'!AF34*AE11*IF('1.1 Alternativ A'!AF238&lt;70,'1.4 Øvrige forutsetninger'!$C$42,IF('1.1 Alternativ A'!AF238&gt;=200,'1.4 Øvrige forutsetninger'!$C$44,'1.4 Øvrige forutsetninger'!$C$43))),0)</f>
        <v>0</v>
      </c>
      <c r="AF45" s="94">
        <f ca="1">IFERROR(MAXA(-'1.1 Alternativ A'!AG34,'1.1 Alternativ A'!AG34*AF11*IF('1.1 Alternativ A'!AG238&lt;70,'1.4 Øvrige forutsetninger'!$C$42,IF('1.1 Alternativ A'!AG238&gt;=200,'1.4 Øvrige forutsetninger'!$C$44,'1.4 Øvrige forutsetninger'!$C$43))),0)</f>
        <v>0</v>
      </c>
    </row>
    <row r="46" spans="2:32" s="67" customFormat="1" x14ac:dyDescent="0.2">
      <c r="B46" s="1" t="str">
        <f ca="1">IF(OFFSET('1.1 Alternativ A'!$E$19,0,ROW()-ROW($B$43))&gt;0,OFFSET('1.1 Alternativ A'!$E$19,0,ROW()-ROW($B$43)),"")</f>
        <v/>
      </c>
      <c r="C46" s="94">
        <f ca="1">IFERROR(MAXA(-'1.1 Alternativ A'!D35,'1.1 Alternativ A'!D35*C12*IF('1.1 Alternativ A'!D239&lt;70,'1.4 Øvrige forutsetninger'!$C$42,IF('1.1 Alternativ A'!D239&gt;=200,'1.4 Øvrige forutsetninger'!$C$44,'1.4 Øvrige forutsetninger'!$C$43))),0)</f>
        <v>0</v>
      </c>
      <c r="D46" s="94">
        <f ca="1">IFERROR(MAXA(-'1.1 Alternativ A'!E35,'1.1 Alternativ A'!E35*D12*IF('1.1 Alternativ A'!E239&lt;70,'1.4 Øvrige forutsetninger'!$C$42,IF('1.1 Alternativ A'!E239&gt;=200,'1.4 Øvrige forutsetninger'!$C$44,'1.4 Øvrige forutsetninger'!$C$43))),0)</f>
        <v>0</v>
      </c>
      <c r="E46" s="94">
        <f ca="1">IFERROR(MAXA(-'1.1 Alternativ A'!F35,'1.1 Alternativ A'!F35*E12*IF('1.1 Alternativ A'!F239&lt;70,'1.4 Øvrige forutsetninger'!$C$42,IF('1.1 Alternativ A'!F239&gt;=200,'1.4 Øvrige forutsetninger'!$C$44,'1.4 Øvrige forutsetninger'!$C$43))),0)</f>
        <v>0</v>
      </c>
      <c r="F46" s="94">
        <f ca="1">IFERROR(MAXA(-'1.1 Alternativ A'!G35,'1.1 Alternativ A'!G35*F12*IF('1.1 Alternativ A'!G239&lt;70,'1.4 Øvrige forutsetninger'!$C$42,IF('1.1 Alternativ A'!G239&gt;=200,'1.4 Øvrige forutsetninger'!$C$44,'1.4 Øvrige forutsetninger'!$C$43))),0)</f>
        <v>0</v>
      </c>
      <c r="G46" s="94">
        <f ca="1">IFERROR(MAXA(-'1.1 Alternativ A'!H35,'1.1 Alternativ A'!H35*G12*IF('1.1 Alternativ A'!H239&lt;70,'1.4 Øvrige forutsetninger'!$C$42,IF('1.1 Alternativ A'!H239&gt;=200,'1.4 Øvrige forutsetninger'!$C$44,'1.4 Øvrige forutsetninger'!$C$43))),0)</f>
        <v>0</v>
      </c>
      <c r="H46" s="94">
        <f ca="1">IFERROR(MAXA(-'1.1 Alternativ A'!I35,'1.1 Alternativ A'!I35*H12*IF('1.1 Alternativ A'!I239&lt;70,'1.4 Øvrige forutsetninger'!$C$42,IF('1.1 Alternativ A'!I239&gt;=200,'1.4 Øvrige forutsetninger'!$C$44,'1.4 Øvrige forutsetninger'!$C$43))),0)</f>
        <v>0</v>
      </c>
      <c r="I46" s="94">
        <f ca="1">IFERROR(MAXA(-'1.1 Alternativ A'!J35,'1.1 Alternativ A'!J35*I12*IF('1.1 Alternativ A'!J239&lt;70,'1.4 Øvrige forutsetninger'!$C$42,IF('1.1 Alternativ A'!J239&gt;=200,'1.4 Øvrige forutsetninger'!$C$44,'1.4 Øvrige forutsetninger'!$C$43))),0)</f>
        <v>0</v>
      </c>
      <c r="J46" s="94">
        <f ca="1">IFERROR(MAXA(-'1.1 Alternativ A'!K35,'1.1 Alternativ A'!K35*J12*IF('1.1 Alternativ A'!K239&lt;70,'1.4 Øvrige forutsetninger'!$C$42,IF('1.1 Alternativ A'!K239&gt;=200,'1.4 Øvrige forutsetninger'!$C$44,'1.4 Øvrige forutsetninger'!$C$43))),0)</f>
        <v>0</v>
      </c>
      <c r="K46" s="94">
        <f ca="1">IFERROR(MAXA(-'1.1 Alternativ A'!L35,'1.1 Alternativ A'!L35*K12*IF('1.1 Alternativ A'!L239&lt;70,'1.4 Øvrige forutsetninger'!$C$42,IF('1.1 Alternativ A'!L239&gt;=200,'1.4 Øvrige forutsetninger'!$C$44,'1.4 Øvrige forutsetninger'!$C$43))),0)</f>
        <v>0</v>
      </c>
      <c r="L46" s="94">
        <f ca="1">IFERROR(MAXA(-'1.1 Alternativ A'!M35,'1.1 Alternativ A'!M35*L12*IF('1.1 Alternativ A'!M239&lt;70,'1.4 Øvrige forutsetninger'!$C$42,IF('1.1 Alternativ A'!M239&gt;=200,'1.4 Øvrige forutsetninger'!$C$44,'1.4 Øvrige forutsetninger'!$C$43))),0)</f>
        <v>0</v>
      </c>
      <c r="M46" s="94">
        <f ca="1">IFERROR(MAXA(-'1.1 Alternativ A'!N35,'1.1 Alternativ A'!N35*M12*IF('1.1 Alternativ A'!N239&lt;70,'1.4 Øvrige forutsetninger'!$C$42,IF('1.1 Alternativ A'!N239&gt;=200,'1.4 Øvrige forutsetninger'!$C$44,'1.4 Øvrige forutsetninger'!$C$43))),0)</f>
        <v>0</v>
      </c>
      <c r="N46" s="94">
        <f ca="1">IFERROR(MAXA(-'1.1 Alternativ A'!O35,'1.1 Alternativ A'!O35*N12*IF('1.1 Alternativ A'!O239&lt;70,'1.4 Øvrige forutsetninger'!$C$42,IF('1.1 Alternativ A'!O239&gt;=200,'1.4 Øvrige forutsetninger'!$C$44,'1.4 Øvrige forutsetninger'!$C$43))),0)</f>
        <v>0</v>
      </c>
      <c r="O46" s="94">
        <f ca="1">IFERROR(MAXA(-'1.1 Alternativ A'!P35,'1.1 Alternativ A'!P35*O12*IF('1.1 Alternativ A'!P239&lt;70,'1.4 Øvrige forutsetninger'!$C$42,IF('1.1 Alternativ A'!P239&gt;=200,'1.4 Øvrige forutsetninger'!$C$44,'1.4 Øvrige forutsetninger'!$C$43))),0)</f>
        <v>0</v>
      </c>
      <c r="P46" s="94">
        <f ca="1">IFERROR(MAXA(-'1.1 Alternativ A'!Q35,'1.1 Alternativ A'!Q35*P12*IF('1.1 Alternativ A'!Q239&lt;70,'1.4 Øvrige forutsetninger'!$C$42,IF('1.1 Alternativ A'!Q239&gt;=200,'1.4 Øvrige forutsetninger'!$C$44,'1.4 Øvrige forutsetninger'!$C$43))),0)</f>
        <v>0</v>
      </c>
      <c r="Q46" s="94">
        <f ca="1">IFERROR(MAXA(-'1.1 Alternativ A'!R35,'1.1 Alternativ A'!R35*Q12*IF('1.1 Alternativ A'!R239&lt;70,'1.4 Øvrige forutsetninger'!$C$42,IF('1.1 Alternativ A'!R239&gt;=200,'1.4 Øvrige forutsetninger'!$C$44,'1.4 Øvrige forutsetninger'!$C$43))),0)</f>
        <v>0</v>
      </c>
      <c r="R46" s="94">
        <f ca="1">IFERROR(MAXA(-'1.1 Alternativ A'!S35,'1.1 Alternativ A'!S35*R12*IF('1.1 Alternativ A'!S239&lt;70,'1.4 Øvrige forutsetninger'!$C$42,IF('1.1 Alternativ A'!S239&gt;=200,'1.4 Øvrige forutsetninger'!$C$44,'1.4 Øvrige forutsetninger'!$C$43))),0)</f>
        <v>0</v>
      </c>
      <c r="S46" s="94">
        <f ca="1">IFERROR(MAXA(-'1.1 Alternativ A'!T35,'1.1 Alternativ A'!T35*S12*IF('1.1 Alternativ A'!T239&lt;70,'1.4 Øvrige forutsetninger'!$C$42,IF('1.1 Alternativ A'!T239&gt;=200,'1.4 Øvrige forutsetninger'!$C$44,'1.4 Øvrige forutsetninger'!$C$43))),0)</f>
        <v>0</v>
      </c>
      <c r="T46" s="94">
        <f ca="1">IFERROR(MAXA(-'1.1 Alternativ A'!U35,'1.1 Alternativ A'!U35*T12*IF('1.1 Alternativ A'!U239&lt;70,'1.4 Øvrige forutsetninger'!$C$42,IF('1.1 Alternativ A'!U239&gt;=200,'1.4 Øvrige forutsetninger'!$C$44,'1.4 Øvrige forutsetninger'!$C$43))),0)</f>
        <v>0</v>
      </c>
      <c r="U46" s="94">
        <f ca="1">IFERROR(MAXA(-'1.1 Alternativ A'!V35,'1.1 Alternativ A'!V35*U12*IF('1.1 Alternativ A'!V239&lt;70,'1.4 Øvrige forutsetninger'!$C$42,IF('1.1 Alternativ A'!V239&gt;=200,'1.4 Øvrige forutsetninger'!$C$44,'1.4 Øvrige forutsetninger'!$C$43))),0)</f>
        <v>0</v>
      </c>
      <c r="V46" s="94">
        <f ca="1">IFERROR(MAXA(-'1.1 Alternativ A'!W35,'1.1 Alternativ A'!W35*V12*IF('1.1 Alternativ A'!W239&lt;70,'1.4 Øvrige forutsetninger'!$C$42,IF('1.1 Alternativ A'!W239&gt;=200,'1.4 Øvrige forutsetninger'!$C$44,'1.4 Øvrige forutsetninger'!$C$43))),0)</f>
        <v>0</v>
      </c>
      <c r="W46" s="94">
        <f ca="1">IFERROR(MAXA(-'1.1 Alternativ A'!X35,'1.1 Alternativ A'!X35*W12*IF('1.1 Alternativ A'!X239&lt;70,'1.4 Øvrige forutsetninger'!$C$42,IF('1.1 Alternativ A'!X239&gt;=200,'1.4 Øvrige forutsetninger'!$C$44,'1.4 Øvrige forutsetninger'!$C$43))),0)</f>
        <v>0</v>
      </c>
      <c r="X46" s="94">
        <f ca="1">IFERROR(MAXA(-'1.1 Alternativ A'!Y35,'1.1 Alternativ A'!Y35*X12*IF('1.1 Alternativ A'!Y239&lt;70,'1.4 Øvrige forutsetninger'!$C$42,IF('1.1 Alternativ A'!Y239&gt;=200,'1.4 Øvrige forutsetninger'!$C$44,'1.4 Øvrige forutsetninger'!$C$43))),0)</f>
        <v>0</v>
      </c>
      <c r="Y46" s="94">
        <f ca="1">IFERROR(MAXA(-'1.1 Alternativ A'!Z35,'1.1 Alternativ A'!Z35*Y12*IF('1.1 Alternativ A'!Z239&lt;70,'1.4 Øvrige forutsetninger'!$C$42,IF('1.1 Alternativ A'!Z239&gt;=200,'1.4 Øvrige forutsetninger'!$C$44,'1.4 Øvrige forutsetninger'!$C$43))),0)</f>
        <v>0</v>
      </c>
      <c r="Z46" s="94">
        <f ca="1">IFERROR(MAXA(-'1.1 Alternativ A'!AA35,'1.1 Alternativ A'!AA35*Z12*IF('1.1 Alternativ A'!AA239&lt;70,'1.4 Øvrige forutsetninger'!$C$42,IF('1.1 Alternativ A'!AA239&gt;=200,'1.4 Øvrige forutsetninger'!$C$44,'1.4 Øvrige forutsetninger'!$C$43))),0)</f>
        <v>0</v>
      </c>
      <c r="AA46" s="94">
        <f ca="1">IFERROR(MAXA(-'1.1 Alternativ A'!AB35,'1.1 Alternativ A'!AB35*AA12*IF('1.1 Alternativ A'!AB239&lt;70,'1.4 Øvrige forutsetninger'!$C$42,IF('1.1 Alternativ A'!AB239&gt;=200,'1.4 Øvrige forutsetninger'!$C$44,'1.4 Øvrige forutsetninger'!$C$43))),0)</f>
        <v>0</v>
      </c>
      <c r="AB46" s="94">
        <f ca="1">IFERROR(MAXA(-'1.1 Alternativ A'!AC35,'1.1 Alternativ A'!AC35*AB12*IF('1.1 Alternativ A'!AC239&lt;70,'1.4 Øvrige forutsetninger'!$C$42,IF('1.1 Alternativ A'!AC239&gt;=200,'1.4 Øvrige forutsetninger'!$C$44,'1.4 Øvrige forutsetninger'!$C$43))),0)</f>
        <v>0</v>
      </c>
      <c r="AC46" s="94">
        <f ca="1">IFERROR(MAXA(-'1.1 Alternativ A'!AD35,'1.1 Alternativ A'!AD35*AC12*IF('1.1 Alternativ A'!AD239&lt;70,'1.4 Øvrige forutsetninger'!$C$42,IF('1.1 Alternativ A'!AD239&gt;=200,'1.4 Øvrige forutsetninger'!$C$44,'1.4 Øvrige forutsetninger'!$C$43))),0)</f>
        <v>0</v>
      </c>
      <c r="AD46" s="94">
        <f ca="1">IFERROR(MAXA(-'1.1 Alternativ A'!AE35,'1.1 Alternativ A'!AE35*AD12*IF('1.1 Alternativ A'!AE239&lt;70,'1.4 Øvrige forutsetninger'!$C$42,IF('1.1 Alternativ A'!AE239&gt;=200,'1.4 Øvrige forutsetninger'!$C$44,'1.4 Øvrige forutsetninger'!$C$43))),0)</f>
        <v>0</v>
      </c>
      <c r="AE46" s="94">
        <f ca="1">IFERROR(MAXA(-'1.1 Alternativ A'!AF35,'1.1 Alternativ A'!AF35*AE12*IF('1.1 Alternativ A'!AF239&lt;70,'1.4 Øvrige forutsetninger'!$C$42,IF('1.1 Alternativ A'!AF239&gt;=200,'1.4 Øvrige forutsetninger'!$C$44,'1.4 Øvrige forutsetninger'!$C$43))),0)</f>
        <v>0</v>
      </c>
      <c r="AF46" s="94">
        <f ca="1">IFERROR(MAXA(-'1.1 Alternativ A'!AG35,'1.1 Alternativ A'!AG35*AF12*IF('1.1 Alternativ A'!AG239&lt;70,'1.4 Øvrige forutsetninger'!$C$42,IF('1.1 Alternativ A'!AG239&gt;=200,'1.4 Øvrige forutsetninger'!$C$44,'1.4 Øvrige forutsetninger'!$C$43))),0)</f>
        <v>0</v>
      </c>
    </row>
    <row r="47" spans="2:32" s="67" customFormat="1" x14ac:dyDescent="0.2">
      <c r="B47" s="1" t="str">
        <f ca="1">IF(OFFSET('1.1 Alternativ A'!$E$19,0,ROW()-ROW($B$43))&gt;0,OFFSET('1.1 Alternativ A'!$E$19,0,ROW()-ROW($B$43)),"")</f>
        <v/>
      </c>
      <c r="C47" s="94">
        <f ca="1">IFERROR(MAXA(-'1.1 Alternativ A'!D36,'1.1 Alternativ A'!D36*C13*IF('1.1 Alternativ A'!D240&lt;70,'1.4 Øvrige forutsetninger'!$C$42,IF('1.1 Alternativ A'!D240&gt;=200,'1.4 Øvrige forutsetninger'!$C$44,'1.4 Øvrige forutsetninger'!$C$43))),0)</f>
        <v>0</v>
      </c>
      <c r="D47" s="94">
        <f ca="1">IFERROR(MAXA(-'1.1 Alternativ A'!E36,'1.1 Alternativ A'!E36*D13*IF('1.1 Alternativ A'!E240&lt;70,'1.4 Øvrige forutsetninger'!$C$42,IF('1.1 Alternativ A'!E240&gt;=200,'1.4 Øvrige forutsetninger'!$C$44,'1.4 Øvrige forutsetninger'!$C$43))),0)</f>
        <v>0</v>
      </c>
      <c r="E47" s="94">
        <f ca="1">IFERROR(MAXA(-'1.1 Alternativ A'!F36,'1.1 Alternativ A'!F36*E13*IF('1.1 Alternativ A'!F240&lt;70,'1.4 Øvrige forutsetninger'!$C$42,IF('1.1 Alternativ A'!F240&gt;=200,'1.4 Øvrige forutsetninger'!$C$44,'1.4 Øvrige forutsetninger'!$C$43))),0)</f>
        <v>0</v>
      </c>
      <c r="F47" s="94">
        <f ca="1">IFERROR(MAXA(-'1.1 Alternativ A'!G36,'1.1 Alternativ A'!G36*F13*IF('1.1 Alternativ A'!G240&lt;70,'1.4 Øvrige forutsetninger'!$C$42,IF('1.1 Alternativ A'!G240&gt;=200,'1.4 Øvrige forutsetninger'!$C$44,'1.4 Øvrige forutsetninger'!$C$43))),0)</f>
        <v>0</v>
      </c>
      <c r="G47" s="94">
        <f ca="1">IFERROR(MAXA(-'1.1 Alternativ A'!H36,'1.1 Alternativ A'!H36*G13*IF('1.1 Alternativ A'!H240&lt;70,'1.4 Øvrige forutsetninger'!$C$42,IF('1.1 Alternativ A'!H240&gt;=200,'1.4 Øvrige forutsetninger'!$C$44,'1.4 Øvrige forutsetninger'!$C$43))),0)</f>
        <v>0</v>
      </c>
      <c r="H47" s="94">
        <f ca="1">IFERROR(MAXA(-'1.1 Alternativ A'!I36,'1.1 Alternativ A'!I36*H13*IF('1.1 Alternativ A'!I240&lt;70,'1.4 Øvrige forutsetninger'!$C$42,IF('1.1 Alternativ A'!I240&gt;=200,'1.4 Øvrige forutsetninger'!$C$44,'1.4 Øvrige forutsetninger'!$C$43))),0)</f>
        <v>0</v>
      </c>
      <c r="I47" s="94">
        <f ca="1">IFERROR(MAXA(-'1.1 Alternativ A'!J36,'1.1 Alternativ A'!J36*I13*IF('1.1 Alternativ A'!J240&lt;70,'1.4 Øvrige forutsetninger'!$C$42,IF('1.1 Alternativ A'!J240&gt;=200,'1.4 Øvrige forutsetninger'!$C$44,'1.4 Øvrige forutsetninger'!$C$43))),0)</f>
        <v>0</v>
      </c>
      <c r="J47" s="94">
        <f ca="1">IFERROR(MAXA(-'1.1 Alternativ A'!K36,'1.1 Alternativ A'!K36*J13*IF('1.1 Alternativ A'!K240&lt;70,'1.4 Øvrige forutsetninger'!$C$42,IF('1.1 Alternativ A'!K240&gt;=200,'1.4 Øvrige forutsetninger'!$C$44,'1.4 Øvrige forutsetninger'!$C$43))),0)</f>
        <v>0</v>
      </c>
      <c r="K47" s="94">
        <f ca="1">IFERROR(MAXA(-'1.1 Alternativ A'!L36,'1.1 Alternativ A'!L36*K13*IF('1.1 Alternativ A'!L240&lt;70,'1.4 Øvrige forutsetninger'!$C$42,IF('1.1 Alternativ A'!L240&gt;=200,'1.4 Øvrige forutsetninger'!$C$44,'1.4 Øvrige forutsetninger'!$C$43))),0)</f>
        <v>0</v>
      </c>
      <c r="L47" s="94">
        <f ca="1">IFERROR(MAXA(-'1.1 Alternativ A'!M36,'1.1 Alternativ A'!M36*L13*IF('1.1 Alternativ A'!M240&lt;70,'1.4 Øvrige forutsetninger'!$C$42,IF('1.1 Alternativ A'!M240&gt;=200,'1.4 Øvrige forutsetninger'!$C$44,'1.4 Øvrige forutsetninger'!$C$43))),0)</f>
        <v>0</v>
      </c>
      <c r="M47" s="94">
        <f ca="1">IFERROR(MAXA(-'1.1 Alternativ A'!N36,'1.1 Alternativ A'!N36*M13*IF('1.1 Alternativ A'!N240&lt;70,'1.4 Øvrige forutsetninger'!$C$42,IF('1.1 Alternativ A'!N240&gt;=200,'1.4 Øvrige forutsetninger'!$C$44,'1.4 Øvrige forutsetninger'!$C$43))),0)</f>
        <v>0</v>
      </c>
      <c r="N47" s="94">
        <f ca="1">IFERROR(MAXA(-'1.1 Alternativ A'!O36,'1.1 Alternativ A'!O36*N13*IF('1.1 Alternativ A'!O240&lt;70,'1.4 Øvrige forutsetninger'!$C$42,IF('1.1 Alternativ A'!O240&gt;=200,'1.4 Øvrige forutsetninger'!$C$44,'1.4 Øvrige forutsetninger'!$C$43))),0)</f>
        <v>0</v>
      </c>
      <c r="O47" s="94">
        <f ca="1">IFERROR(MAXA(-'1.1 Alternativ A'!P36,'1.1 Alternativ A'!P36*O13*IF('1.1 Alternativ A'!P240&lt;70,'1.4 Øvrige forutsetninger'!$C$42,IF('1.1 Alternativ A'!P240&gt;=200,'1.4 Øvrige forutsetninger'!$C$44,'1.4 Øvrige forutsetninger'!$C$43))),0)</f>
        <v>0</v>
      </c>
      <c r="P47" s="94">
        <f ca="1">IFERROR(MAXA(-'1.1 Alternativ A'!Q36,'1.1 Alternativ A'!Q36*P13*IF('1.1 Alternativ A'!Q240&lt;70,'1.4 Øvrige forutsetninger'!$C$42,IF('1.1 Alternativ A'!Q240&gt;=200,'1.4 Øvrige forutsetninger'!$C$44,'1.4 Øvrige forutsetninger'!$C$43))),0)</f>
        <v>0</v>
      </c>
      <c r="Q47" s="94">
        <f ca="1">IFERROR(MAXA(-'1.1 Alternativ A'!R36,'1.1 Alternativ A'!R36*Q13*IF('1.1 Alternativ A'!R240&lt;70,'1.4 Øvrige forutsetninger'!$C$42,IF('1.1 Alternativ A'!R240&gt;=200,'1.4 Øvrige forutsetninger'!$C$44,'1.4 Øvrige forutsetninger'!$C$43))),0)</f>
        <v>0</v>
      </c>
      <c r="R47" s="94">
        <f ca="1">IFERROR(MAXA(-'1.1 Alternativ A'!S36,'1.1 Alternativ A'!S36*R13*IF('1.1 Alternativ A'!S240&lt;70,'1.4 Øvrige forutsetninger'!$C$42,IF('1.1 Alternativ A'!S240&gt;=200,'1.4 Øvrige forutsetninger'!$C$44,'1.4 Øvrige forutsetninger'!$C$43))),0)</f>
        <v>0</v>
      </c>
      <c r="S47" s="94">
        <f ca="1">IFERROR(MAXA(-'1.1 Alternativ A'!T36,'1.1 Alternativ A'!T36*S13*IF('1.1 Alternativ A'!T240&lt;70,'1.4 Øvrige forutsetninger'!$C$42,IF('1.1 Alternativ A'!T240&gt;=200,'1.4 Øvrige forutsetninger'!$C$44,'1.4 Øvrige forutsetninger'!$C$43))),0)</f>
        <v>0</v>
      </c>
      <c r="T47" s="94">
        <f ca="1">IFERROR(MAXA(-'1.1 Alternativ A'!U36,'1.1 Alternativ A'!U36*T13*IF('1.1 Alternativ A'!U240&lt;70,'1.4 Øvrige forutsetninger'!$C$42,IF('1.1 Alternativ A'!U240&gt;=200,'1.4 Øvrige forutsetninger'!$C$44,'1.4 Øvrige forutsetninger'!$C$43))),0)</f>
        <v>0</v>
      </c>
      <c r="U47" s="94">
        <f ca="1">IFERROR(MAXA(-'1.1 Alternativ A'!V36,'1.1 Alternativ A'!V36*U13*IF('1.1 Alternativ A'!V240&lt;70,'1.4 Øvrige forutsetninger'!$C$42,IF('1.1 Alternativ A'!V240&gt;=200,'1.4 Øvrige forutsetninger'!$C$44,'1.4 Øvrige forutsetninger'!$C$43))),0)</f>
        <v>0</v>
      </c>
      <c r="V47" s="94">
        <f ca="1">IFERROR(MAXA(-'1.1 Alternativ A'!W36,'1.1 Alternativ A'!W36*V13*IF('1.1 Alternativ A'!W240&lt;70,'1.4 Øvrige forutsetninger'!$C$42,IF('1.1 Alternativ A'!W240&gt;=200,'1.4 Øvrige forutsetninger'!$C$44,'1.4 Øvrige forutsetninger'!$C$43))),0)</f>
        <v>0</v>
      </c>
      <c r="W47" s="94">
        <f ca="1">IFERROR(MAXA(-'1.1 Alternativ A'!X36,'1.1 Alternativ A'!X36*W13*IF('1.1 Alternativ A'!X240&lt;70,'1.4 Øvrige forutsetninger'!$C$42,IF('1.1 Alternativ A'!X240&gt;=200,'1.4 Øvrige forutsetninger'!$C$44,'1.4 Øvrige forutsetninger'!$C$43))),0)</f>
        <v>0</v>
      </c>
      <c r="X47" s="94">
        <f ca="1">IFERROR(MAXA(-'1.1 Alternativ A'!Y36,'1.1 Alternativ A'!Y36*X13*IF('1.1 Alternativ A'!Y240&lt;70,'1.4 Øvrige forutsetninger'!$C$42,IF('1.1 Alternativ A'!Y240&gt;=200,'1.4 Øvrige forutsetninger'!$C$44,'1.4 Øvrige forutsetninger'!$C$43))),0)</f>
        <v>0</v>
      </c>
      <c r="Y47" s="94">
        <f ca="1">IFERROR(MAXA(-'1.1 Alternativ A'!Z36,'1.1 Alternativ A'!Z36*Y13*IF('1.1 Alternativ A'!Z240&lt;70,'1.4 Øvrige forutsetninger'!$C$42,IF('1.1 Alternativ A'!Z240&gt;=200,'1.4 Øvrige forutsetninger'!$C$44,'1.4 Øvrige forutsetninger'!$C$43))),0)</f>
        <v>0</v>
      </c>
      <c r="Z47" s="94">
        <f ca="1">IFERROR(MAXA(-'1.1 Alternativ A'!AA36,'1.1 Alternativ A'!AA36*Z13*IF('1.1 Alternativ A'!AA240&lt;70,'1.4 Øvrige forutsetninger'!$C$42,IF('1.1 Alternativ A'!AA240&gt;=200,'1.4 Øvrige forutsetninger'!$C$44,'1.4 Øvrige forutsetninger'!$C$43))),0)</f>
        <v>0</v>
      </c>
      <c r="AA47" s="94">
        <f ca="1">IFERROR(MAXA(-'1.1 Alternativ A'!AB36,'1.1 Alternativ A'!AB36*AA13*IF('1.1 Alternativ A'!AB240&lt;70,'1.4 Øvrige forutsetninger'!$C$42,IF('1.1 Alternativ A'!AB240&gt;=200,'1.4 Øvrige forutsetninger'!$C$44,'1.4 Øvrige forutsetninger'!$C$43))),0)</f>
        <v>0</v>
      </c>
      <c r="AB47" s="94">
        <f ca="1">IFERROR(MAXA(-'1.1 Alternativ A'!AC36,'1.1 Alternativ A'!AC36*AB13*IF('1.1 Alternativ A'!AC240&lt;70,'1.4 Øvrige forutsetninger'!$C$42,IF('1.1 Alternativ A'!AC240&gt;=200,'1.4 Øvrige forutsetninger'!$C$44,'1.4 Øvrige forutsetninger'!$C$43))),0)</f>
        <v>0</v>
      </c>
      <c r="AC47" s="94">
        <f ca="1">IFERROR(MAXA(-'1.1 Alternativ A'!AD36,'1.1 Alternativ A'!AD36*AC13*IF('1.1 Alternativ A'!AD240&lt;70,'1.4 Øvrige forutsetninger'!$C$42,IF('1.1 Alternativ A'!AD240&gt;=200,'1.4 Øvrige forutsetninger'!$C$44,'1.4 Øvrige forutsetninger'!$C$43))),0)</f>
        <v>0</v>
      </c>
      <c r="AD47" s="94">
        <f ca="1">IFERROR(MAXA(-'1.1 Alternativ A'!AE36,'1.1 Alternativ A'!AE36*AD13*IF('1.1 Alternativ A'!AE240&lt;70,'1.4 Øvrige forutsetninger'!$C$42,IF('1.1 Alternativ A'!AE240&gt;=200,'1.4 Øvrige forutsetninger'!$C$44,'1.4 Øvrige forutsetninger'!$C$43))),0)</f>
        <v>0</v>
      </c>
      <c r="AE47" s="94">
        <f ca="1">IFERROR(MAXA(-'1.1 Alternativ A'!AF36,'1.1 Alternativ A'!AF36*AE13*IF('1.1 Alternativ A'!AF240&lt;70,'1.4 Øvrige forutsetninger'!$C$42,IF('1.1 Alternativ A'!AF240&gt;=200,'1.4 Øvrige forutsetninger'!$C$44,'1.4 Øvrige forutsetninger'!$C$43))),0)</f>
        <v>0</v>
      </c>
      <c r="AF47" s="94">
        <f ca="1">IFERROR(MAXA(-'1.1 Alternativ A'!AG36,'1.1 Alternativ A'!AG36*AF13*IF('1.1 Alternativ A'!AG240&lt;70,'1.4 Øvrige forutsetninger'!$C$42,IF('1.1 Alternativ A'!AG240&gt;=200,'1.4 Øvrige forutsetninger'!$C$44,'1.4 Øvrige forutsetninger'!$C$43))),0)</f>
        <v>0</v>
      </c>
    </row>
    <row r="48" spans="2:32" s="67" customFormat="1" ht="12.75" customHeight="1" x14ac:dyDescent="0.2">
      <c r="B48" s="1" t="str">
        <f ca="1">IF(OFFSET('1.1 Alternativ A'!$E$19,0,ROW()-ROW($B$43))&gt;0,OFFSET('1.1 Alternativ A'!$E$19,0,ROW()-ROW($B$43)),"")</f>
        <v/>
      </c>
      <c r="C48" s="94">
        <f ca="1">IFERROR(MAXA(-'1.1 Alternativ A'!D37,'1.1 Alternativ A'!D37*C14*IF('1.1 Alternativ A'!D241&lt;70,'1.4 Øvrige forutsetninger'!$C$42,IF('1.1 Alternativ A'!D241&gt;=200,'1.4 Øvrige forutsetninger'!$C$44,'1.4 Øvrige forutsetninger'!$C$43))),0)</f>
        <v>0</v>
      </c>
      <c r="D48" s="94">
        <f ca="1">IFERROR(MAXA(-'1.1 Alternativ A'!E37,'1.1 Alternativ A'!E37*D14*IF('1.1 Alternativ A'!E241&lt;70,'1.4 Øvrige forutsetninger'!$C$42,IF('1.1 Alternativ A'!E241&gt;=200,'1.4 Øvrige forutsetninger'!$C$44,'1.4 Øvrige forutsetninger'!$C$43))),0)</f>
        <v>0</v>
      </c>
      <c r="E48" s="94">
        <f ca="1">IFERROR(MAXA(-'1.1 Alternativ A'!F37,'1.1 Alternativ A'!F37*E14*IF('1.1 Alternativ A'!F241&lt;70,'1.4 Øvrige forutsetninger'!$C$42,IF('1.1 Alternativ A'!F241&gt;=200,'1.4 Øvrige forutsetninger'!$C$44,'1.4 Øvrige forutsetninger'!$C$43))),0)</f>
        <v>0</v>
      </c>
      <c r="F48" s="94">
        <f ca="1">IFERROR(MAXA(-'1.1 Alternativ A'!G37,'1.1 Alternativ A'!G37*F14*IF('1.1 Alternativ A'!G241&lt;70,'1.4 Øvrige forutsetninger'!$C$42,IF('1.1 Alternativ A'!G241&gt;=200,'1.4 Øvrige forutsetninger'!$C$44,'1.4 Øvrige forutsetninger'!$C$43))),0)</f>
        <v>0</v>
      </c>
      <c r="G48" s="94">
        <f ca="1">IFERROR(MAXA(-'1.1 Alternativ A'!H37,'1.1 Alternativ A'!H37*G14*IF('1.1 Alternativ A'!H241&lt;70,'1.4 Øvrige forutsetninger'!$C$42,IF('1.1 Alternativ A'!H241&gt;=200,'1.4 Øvrige forutsetninger'!$C$44,'1.4 Øvrige forutsetninger'!$C$43))),0)</f>
        <v>0</v>
      </c>
      <c r="H48" s="94">
        <f ca="1">IFERROR(MAXA(-'1.1 Alternativ A'!I37,'1.1 Alternativ A'!I37*H14*IF('1.1 Alternativ A'!I241&lt;70,'1.4 Øvrige forutsetninger'!$C$42,IF('1.1 Alternativ A'!I241&gt;=200,'1.4 Øvrige forutsetninger'!$C$44,'1.4 Øvrige forutsetninger'!$C$43))),0)</f>
        <v>0</v>
      </c>
      <c r="I48" s="94">
        <f ca="1">IFERROR(MAXA(-'1.1 Alternativ A'!J37,'1.1 Alternativ A'!J37*I14*IF('1.1 Alternativ A'!J241&lt;70,'1.4 Øvrige forutsetninger'!$C$42,IF('1.1 Alternativ A'!J241&gt;=200,'1.4 Øvrige forutsetninger'!$C$44,'1.4 Øvrige forutsetninger'!$C$43))),0)</f>
        <v>0</v>
      </c>
      <c r="J48" s="94">
        <f ca="1">IFERROR(MAXA(-'1.1 Alternativ A'!K37,'1.1 Alternativ A'!K37*J14*IF('1.1 Alternativ A'!K241&lt;70,'1.4 Øvrige forutsetninger'!$C$42,IF('1.1 Alternativ A'!K241&gt;=200,'1.4 Øvrige forutsetninger'!$C$44,'1.4 Øvrige forutsetninger'!$C$43))),0)</f>
        <v>0</v>
      </c>
      <c r="K48" s="94">
        <f ca="1">IFERROR(MAXA(-'1.1 Alternativ A'!L37,'1.1 Alternativ A'!L37*K14*IF('1.1 Alternativ A'!L241&lt;70,'1.4 Øvrige forutsetninger'!$C$42,IF('1.1 Alternativ A'!L241&gt;=200,'1.4 Øvrige forutsetninger'!$C$44,'1.4 Øvrige forutsetninger'!$C$43))),0)</f>
        <v>0</v>
      </c>
      <c r="L48" s="94">
        <f ca="1">IFERROR(MAXA(-'1.1 Alternativ A'!M37,'1.1 Alternativ A'!M37*L14*IF('1.1 Alternativ A'!M241&lt;70,'1.4 Øvrige forutsetninger'!$C$42,IF('1.1 Alternativ A'!M241&gt;=200,'1.4 Øvrige forutsetninger'!$C$44,'1.4 Øvrige forutsetninger'!$C$43))),0)</f>
        <v>0</v>
      </c>
      <c r="M48" s="94">
        <f ca="1">IFERROR(MAXA(-'1.1 Alternativ A'!N37,'1.1 Alternativ A'!N37*M14*IF('1.1 Alternativ A'!N241&lt;70,'1.4 Øvrige forutsetninger'!$C$42,IF('1.1 Alternativ A'!N241&gt;=200,'1.4 Øvrige forutsetninger'!$C$44,'1.4 Øvrige forutsetninger'!$C$43))),0)</f>
        <v>0</v>
      </c>
      <c r="N48" s="94">
        <f ca="1">IFERROR(MAXA(-'1.1 Alternativ A'!O37,'1.1 Alternativ A'!O37*N14*IF('1.1 Alternativ A'!O241&lt;70,'1.4 Øvrige forutsetninger'!$C$42,IF('1.1 Alternativ A'!O241&gt;=200,'1.4 Øvrige forutsetninger'!$C$44,'1.4 Øvrige forutsetninger'!$C$43))),0)</f>
        <v>0</v>
      </c>
      <c r="O48" s="94">
        <f ca="1">IFERROR(MAXA(-'1.1 Alternativ A'!P37,'1.1 Alternativ A'!P37*O14*IF('1.1 Alternativ A'!P241&lt;70,'1.4 Øvrige forutsetninger'!$C$42,IF('1.1 Alternativ A'!P241&gt;=200,'1.4 Øvrige forutsetninger'!$C$44,'1.4 Øvrige forutsetninger'!$C$43))),0)</f>
        <v>0</v>
      </c>
      <c r="P48" s="94">
        <f ca="1">IFERROR(MAXA(-'1.1 Alternativ A'!Q37,'1.1 Alternativ A'!Q37*P14*IF('1.1 Alternativ A'!Q241&lt;70,'1.4 Øvrige forutsetninger'!$C$42,IF('1.1 Alternativ A'!Q241&gt;=200,'1.4 Øvrige forutsetninger'!$C$44,'1.4 Øvrige forutsetninger'!$C$43))),0)</f>
        <v>0</v>
      </c>
      <c r="Q48" s="94">
        <f ca="1">IFERROR(MAXA(-'1.1 Alternativ A'!R37,'1.1 Alternativ A'!R37*Q14*IF('1.1 Alternativ A'!R241&lt;70,'1.4 Øvrige forutsetninger'!$C$42,IF('1.1 Alternativ A'!R241&gt;=200,'1.4 Øvrige forutsetninger'!$C$44,'1.4 Øvrige forutsetninger'!$C$43))),0)</f>
        <v>0</v>
      </c>
      <c r="R48" s="94">
        <f ca="1">IFERROR(MAXA(-'1.1 Alternativ A'!S37,'1.1 Alternativ A'!S37*R14*IF('1.1 Alternativ A'!S241&lt;70,'1.4 Øvrige forutsetninger'!$C$42,IF('1.1 Alternativ A'!S241&gt;=200,'1.4 Øvrige forutsetninger'!$C$44,'1.4 Øvrige forutsetninger'!$C$43))),0)</f>
        <v>0</v>
      </c>
      <c r="S48" s="94">
        <f ca="1">IFERROR(MAXA(-'1.1 Alternativ A'!T37,'1.1 Alternativ A'!T37*S14*IF('1.1 Alternativ A'!T241&lt;70,'1.4 Øvrige forutsetninger'!$C$42,IF('1.1 Alternativ A'!T241&gt;=200,'1.4 Øvrige forutsetninger'!$C$44,'1.4 Øvrige forutsetninger'!$C$43))),0)</f>
        <v>0</v>
      </c>
      <c r="T48" s="94">
        <f ca="1">IFERROR(MAXA(-'1.1 Alternativ A'!U37,'1.1 Alternativ A'!U37*T14*IF('1.1 Alternativ A'!U241&lt;70,'1.4 Øvrige forutsetninger'!$C$42,IF('1.1 Alternativ A'!U241&gt;=200,'1.4 Øvrige forutsetninger'!$C$44,'1.4 Øvrige forutsetninger'!$C$43))),0)</f>
        <v>0</v>
      </c>
      <c r="U48" s="94">
        <f ca="1">IFERROR(MAXA(-'1.1 Alternativ A'!V37,'1.1 Alternativ A'!V37*U14*IF('1.1 Alternativ A'!V241&lt;70,'1.4 Øvrige forutsetninger'!$C$42,IF('1.1 Alternativ A'!V241&gt;=200,'1.4 Øvrige forutsetninger'!$C$44,'1.4 Øvrige forutsetninger'!$C$43))),0)</f>
        <v>0</v>
      </c>
      <c r="V48" s="94">
        <f ca="1">IFERROR(MAXA(-'1.1 Alternativ A'!W37,'1.1 Alternativ A'!W37*V14*IF('1.1 Alternativ A'!W241&lt;70,'1.4 Øvrige forutsetninger'!$C$42,IF('1.1 Alternativ A'!W241&gt;=200,'1.4 Øvrige forutsetninger'!$C$44,'1.4 Øvrige forutsetninger'!$C$43))),0)</f>
        <v>0</v>
      </c>
      <c r="W48" s="94">
        <f ca="1">IFERROR(MAXA(-'1.1 Alternativ A'!X37,'1.1 Alternativ A'!X37*W14*IF('1.1 Alternativ A'!X241&lt;70,'1.4 Øvrige forutsetninger'!$C$42,IF('1.1 Alternativ A'!X241&gt;=200,'1.4 Øvrige forutsetninger'!$C$44,'1.4 Øvrige forutsetninger'!$C$43))),0)</f>
        <v>0</v>
      </c>
      <c r="X48" s="94">
        <f ca="1">IFERROR(MAXA(-'1.1 Alternativ A'!Y37,'1.1 Alternativ A'!Y37*X14*IF('1.1 Alternativ A'!Y241&lt;70,'1.4 Øvrige forutsetninger'!$C$42,IF('1.1 Alternativ A'!Y241&gt;=200,'1.4 Øvrige forutsetninger'!$C$44,'1.4 Øvrige forutsetninger'!$C$43))),0)</f>
        <v>0</v>
      </c>
      <c r="Y48" s="94">
        <f ca="1">IFERROR(MAXA(-'1.1 Alternativ A'!Z37,'1.1 Alternativ A'!Z37*Y14*IF('1.1 Alternativ A'!Z241&lt;70,'1.4 Øvrige forutsetninger'!$C$42,IF('1.1 Alternativ A'!Z241&gt;=200,'1.4 Øvrige forutsetninger'!$C$44,'1.4 Øvrige forutsetninger'!$C$43))),0)</f>
        <v>0</v>
      </c>
      <c r="Z48" s="94">
        <f ca="1">IFERROR(MAXA(-'1.1 Alternativ A'!AA37,'1.1 Alternativ A'!AA37*Z14*IF('1.1 Alternativ A'!AA241&lt;70,'1.4 Øvrige forutsetninger'!$C$42,IF('1.1 Alternativ A'!AA241&gt;=200,'1.4 Øvrige forutsetninger'!$C$44,'1.4 Øvrige forutsetninger'!$C$43))),0)</f>
        <v>0</v>
      </c>
      <c r="AA48" s="94">
        <f ca="1">IFERROR(MAXA(-'1.1 Alternativ A'!AB37,'1.1 Alternativ A'!AB37*AA14*IF('1.1 Alternativ A'!AB241&lt;70,'1.4 Øvrige forutsetninger'!$C$42,IF('1.1 Alternativ A'!AB241&gt;=200,'1.4 Øvrige forutsetninger'!$C$44,'1.4 Øvrige forutsetninger'!$C$43))),0)</f>
        <v>0</v>
      </c>
      <c r="AB48" s="94">
        <f ca="1">IFERROR(MAXA(-'1.1 Alternativ A'!AC37,'1.1 Alternativ A'!AC37*AB14*IF('1.1 Alternativ A'!AC241&lt;70,'1.4 Øvrige forutsetninger'!$C$42,IF('1.1 Alternativ A'!AC241&gt;=200,'1.4 Øvrige forutsetninger'!$C$44,'1.4 Øvrige forutsetninger'!$C$43))),0)</f>
        <v>0</v>
      </c>
      <c r="AC48" s="94">
        <f ca="1">IFERROR(MAXA(-'1.1 Alternativ A'!AD37,'1.1 Alternativ A'!AD37*AC14*IF('1.1 Alternativ A'!AD241&lt;70,'1.4 Øvrige forutsetninger'!$C$42,IF('1.1 Alternativ A'!AD241&gt;=200,'1.4 Øvrige forutsetninger'!$C$44,'1.4 Øvrige forutsetninger'!$C$43))),0)</f>
        <v>0</v>
      </c>
      <c r="AD48" s="94">
        <f ca="1">IFERROR(MAXA(-'1.1 Alternativ A'!AE37,'1.1 Alternativ A'!AE37*AD14*IF('1.1 Alternativ A'!AE241&lt;70,'1.4 Øvrige forutsetninger'!$C$42,IF('1.1 Alternativ A'!AE241&gt;=200,'1.4 Øvrige forutsetninger'!$C$44,'1.4 Øvrige forutsetninger'!$C$43))),0)</f>
        <v>0</v>
      </c>
      <c r="AE48" s="94">
        <f ca="1">IFERROR(MAXA(-'1.1 Alternativ A'!AF37,'1.1 Alternativ A'!AF37*AE14*IF('1.1 Alternativ A'!AF241&lt;70,'1.4 Øvrige forutsetninger'!$C$42,IF('1.1 Alternativ A'!AF241&gt;=200,'1.4 Øvrige forutsetninger'!$C$44,'1.4 Øvrige forutsetninger'!$C$43))),0)</f>
        <v>0</v>
      </c>
      <c r="AF48" s="94">
        <f ca="1">IFERROR(MAXA(-'1.1 Alternativ A'!AG37,'1.1 Alternativ A'!AG37*AF14*IF('1.1 Alternativ A'!AG241&lt;70,'1.4 Øvrige forutsetninger'!$C$42,IF('1.1 Alternativ A'!AG241&gt;=200,'1.4 Øvrige forutsetninger'!$C$44,'1.4 Øvrige forutsetninger'!$C$43))),0)</f>
        <v>0</v>
      </c>
    </row>
    <row r="49" spans="2:32" s="67" customFormat="1" ht="12.75" customHeight="1" x14ac:dyDescent="0.2">
      <c r="B49" s="1" t="str">
        <f ca="1">IF(OFFSET('1.1 Alternativ A'!$E$19,0,ROW()-ROW($B$43))&gt;0,OFFSET('1.1 Alternativ A'!$E$19,0,ROW()-ROW($B$43)),"")</f>
        <v/>
      </c>
      <c r="C49" s="94">
        <f ca="1">IFERROR(MAXA(-'1.1 Alternativ A'!D38,'1.1 Alternativ A'!D38*C15*IF('1.1 Alternativ A'!D242&lt;70,'1.4 Øvrige forutsetninger'!$C$42,IF('1.1 Alternativ A'!D242&gt;=200,'1.4 Øvrige forutsetninger'!$C$44,'1.4 Øvrige forutsetninger'!$C$43))),0)</f>
        <v>0</v>
      </c>
      <c r="D49" s="94">
        <f ca="1">IFERROR(MAXA(-'1.1 Alternativ A'!E38,'1.1 Alternativ A'!E38*D15*IF('1.1 Alternativ A'!E242&lt;70,'1.4 Øvrige forutsetninger'!$C$42,IF('1.1 Alternativ A'!E242&gt;=200,'1.4 Øvrige forutsetninger'!$C$44,'1.4 Øvrige forutsetninger'!$C$43))),0)</f>
        <v>0</v>
      </c>
      <c r="E49" s="94">
        <f ca="1">IFERROR(MAXA(-'1.1 Alternativ A'!F38,'1.1 Alternativ A'!F38*E15*IF('1.1 Alternativ A'!F242&lt;70,'1.4 Øvrige forutsetninger'!$C$42,IF('1.1 Alternativ A'!F242&gt;=200,'1.4 Øvrige forutsetninger'!$C$44,'1.4 Øvrige forutsetninger'!$C$43))),0)</f>
        <v>0</v>
      </c>
      <c r="F49" s="94">
        <f ca="1">IFERROR(MAXA(-'1.1 Alternativ A'!G38,'1.1 Alternativ A'!G38*F15*IF('1.1 Alternativ A'!G242&lt;70,'1.4 Øvrige forutsetninger'!$C$42,IF('1.1 Alternativ A'!G242&gt;=200,'1.4 Øvrige forutsetninger'!$C$44,'1.4 Øvrige forutsetninger'!$C$43))),0)</f>
        <v>0</v>
      </c>
      <c r="G49" s="94">
        <f ca="1">IFERROR(MAXA(-'1.1 Alternativ A'!H38,'1.1 Alternativ A'!H38*G15*IF('1.1 Alternativ A'!H242&lt;70,'1.4 Øvrige forutsetninger'!$C$42,IF('1.1 Alternativ A'!H242&gt;=200,'1.4 Øvrige forutsetninger'!$C$44,'1.4 Øvrige forutsetninger'!$C$43))),0)</f>
        <v>0</v>
      </c>
      <c r="H49" s="94">
        <f ca="1">IFERROR(MAXA(-'1.1 Alternativ A'!I38,'1.1 Alternativ A'!I38*H15*IF('1.1 Alternativ A'!I242&lt;70,'1.4 Øvrige forutsetninger'!$C$42,IF('1.1 Alternativ A'!I242&gt;=200,'1.4 Øvrige forutsetninger'!$C$44,'1.4 Øvrige forutsetninger'!$C$43))),0)</f>
        <v>0</v>
      </c>
      <c r="I49" s="94">
        <f ca="1">IFERROR(MAXA(-'1.1 Alternativ A'!J38,'1.1 Alternativ A'!J38*I15*IF('1.1 Alternativ A'!J242&lt;70,'1.4 Øvrige forutsetninger'!$C$42,IF('1.1 Alternativ A'!J242&gt;=200,'1.4 Øvrige forutsetninger'!$C$44,'1.4 Øvrige forutsetninger'!$C$43))),0)</f>
        <v>0</v>
      </c>
      <c r="J49" s="94">
        <f ca="1">IFERROR(MAXA(-'1.1 Alternativ A'!K38,'1.1 Alternativ A'!K38*J15*IF('1.1 Alternativ A'!K242&lt;70,'1.4 Øvrige forutsetninger'!$C$42,IF('1.1 Alternativ A'!K242&gt;=200,'1.4 Øvrige forutsetninger'!$C$44,'1.4 Øvrige forutsetninger'!$C$43))),0)</f>
        <v>0</v>
      </c>
      <c r="K49" s="94">
        <f ca="1">IFERROR(MAXA(-'1.1 Alternativ A'!L38,'1.1 Alternativ A'!L38*K15*IF('1.1 Alternativ A'!L242&lt;70,'1.4 Øvrige forutsetninger'!$C$42,IF('1.1 Alternativ A'!L242&gt;=200,'1.4 Øvrige forutsetninger'!$C$44,'1.4 Øvrige forutsetninger'!$C$43))),0)</f>
        <v>0</v>
      </c>
      <c r="L49" s="94">
        <f ca="1">IFERROR(MAXA(-'1.1 Alternativ A'!M38,'1.1 Alternativ A'!M38*L15*IF('1.1 Alternativ A'!M242&lt;70,'1.4 Øvrige forutsetninger'!$C$42,IF('1.1 Alternativ A'!M242&gt;=200,'1.4 Øvrige forutsetninger'!$C$44,'1.4 Øvrige forutsetninger'!$C$43))),0)</f>
        <v>0</v>
      </c>
      <c r="M49" s="94">
        <f ca="1">IFERROR(MAXA(-'1.1 Alternativ A'!N38,'1.1 Alternativ A'!N38*M15*IF('1.1 Alternativ A'!N242&lt;70,'1.4 Øvrige forutsetninger'!$C$42,IF('1.1 Alternativ A'!N242&gt;=200,'1.4 Øvrige forutsetninger'!$C$44,'1.4 Øvrige forutsetninger'!$C$43))),0)</f>
        <v>0</v>
      </c>
      <c r="N49" s="94">
        <f ca="1">IFERROR(MAXA(-'1.1 Alternativ A'!O38,'1.1 Alternativ A'!O38*N15*IF('1.1 Alternativ A'!O242&lt;70,'1.4 Øvrige forutsetninger'!$C$42,IF('1.1 Alternativ A'!O242&gt;=200,'1.4 Øvrige forutsetninger'!$C$44,'1.4 Øvrige forutsetninger'!$C$43))),0)</f>
        <v>0</v>
      </c>
      <c r="O49" s="94">
        <f ca="1">IFERROR(MAXA(-'1.1 Alternativ A'!P38,'1.1 Alternativ A'!P38*O15*IF('1.1 Alternativ A'!P242&lt;70,'1.4 Øvrige forutsetninger'!$C$42,IF('1.1 Alternativ A'!P242&gt;=200,'1.4 Øvrige forutsetninger'!$C$44,'1.4 Øvrige forutsetninger'!$C$43))),0)</f>
        <v>0</v>
      </c>
      <c r="P49" s="94">
        <f ca="1">IFERROR(MAXA(-'1.1 Alternativ A'!Q38,'1.1 Alternativ A'!Q38*P15*IF('1.1 Alternativ A'!Q242&lt;70,'1.4 Øvrige forutsetninger'!$C$42,IF('1.1 Alternativ A'!Q242&gt;=200,'1.4 Øvrige forutsetninger'!$C$44,'1.4 Øvrige forutsetninger'!$C$43))),0)</f>
        <v>0</v>
      </c>
      <c r="Q49" s="94">
        <f ca="1">IFERROR(MAXA(-'1.1 Alternativ A'!R38,'1.1 Alternativ A'!R38*Q15*IF('1.1 Alternativ A'!R242&lt;70,'1.4 Øvrige forutsetninger'!$C$42,IF('1.1 Alternativ A'!R242&gt;=200,'1.4 Øvrige forutsetninger'!$C$44,'1.4 Øvrige forutsetninger'!$C$43))),0)</f>
        <v>0</v>
      </c>
      <c r="R49" s="94">
        <f ca="1">IFERROR(MAXA(-'1.1 Alternativ A'!S38,'1.1 Alternativ A'!S38*R15*IF('1.1 Alternativ A'!S242&lt;70,'1.4 Øvrige forutsetninger'!$C$42,IF('1.1 Alternativ A'!S242&gt;=200,'1.4 Øvrige forutsetninger'!$C$44,'1.4 Øvrige forutsetninger'!$C$43))),0)</f>
        <v>0</v>
      </c>
      <c r="S49" s="94">
        <f ca="1">IFERROR(MAXA(-'1.1 Alternativ A'!T38,'1.1 Alternativ A'!T38*S15*IF('1.1 Alternativ A'!T242&lt;70,'1.4 Øvrige forutsetninger'!$C$42,IF('1.1 Alternativ A'!T242&gt;=200,'1.4 Øvrige forutsetninger'!$C$44,'1.4 Øvrige forutsetninger'!$C$43))),0)</f>
        <v>0</v>
      </c>
      <c r="T49" s="94">
        <f ca="1">IFERROR(MAXA(-'1.1 Alternativ A'!U38,'1.1 Alternativ A'!U38*T15*IF('1.1 Alternativ A'!U242&lt;70,'1.4 Øvrige forutsetninger'!$C$42,IF('1.1 Alternativ A'!U242&gt;=200,'1.4 Øvrige forutsetninger'!$C$44,'1.4 Øvrige forutsetninger'!$C$43))),0)</f>
        <v>0</v>
      </c>
      <c r="U49" s="94">
        <f ca="1">IFERROR(MAXA(-'1.1 Alternativ A'!V38,'1.1 Alternativ A'!V38*U15*IF('1.1 Alternativ A'!V242&lt;70,'1.4 Øvrige forutsetninger'!$C$42,IF('1.1 Alternativ A'!V242&gt;=200,'1.4 Øvrige forutsetninger'!$C$44,'1.4 Øvrige forutsetninger'!$C$43))),0)</f>
        <v>0</v>
      </c>
      <c r="V49" s="94">
        <f ca="1">IFERROR(MAXA(-'1.1 Alternativ A'!W38,'1.1 Alternativ A'!W38*V15*IF('1.1 Alternativ A'!W242&lt;70,'1.4 Øvrige forutsetninger'!$C$42,IF('1.1 Alternativ A'!W242&gt;=200,'1.4 Øvrige forutsetninger'!$C$44,'1.4 Øvrige forutsetninger'!$C$43))),0)</f>
        <v>0</v>
      </c>
      <c r="W49" s="94">
        <f ca="1">IFERROR(MAXA(-'1.1 Alternativ A'!X38,'1.1 Alternativ A'!X38*W15*IF('1.1 Alternativ A'!X242&lt;70,'1.4 Øvrige forutsetninger'!$C$42,IF('1.1 Alternativ A'!X242&gt;=200,'1.4 Øvrige forutsetninger'!$C$44,'1.4 Øvrige forutsetninger'!$C$43))),0)</f>
        <v>0</v>
      </c>
      <c r="X49" s="94">
        <f ca="1">IFERROR(MAXA(-'1.1 Alternativ A'!Y38,'1.1 Alternativ A'!Y38*X15*IF('1.1 Alternativ A'!Y242&lt;70,'1.4 Øvrige forutsetninger'!$C$42,IF('1.1 Alternativ A'!Y242&gt;=200,'1.4 Øvrige forutsetninger'!$C$44,'1.4 Øvrige forutsetninger'!$C$43))),0)</f>
        <v>0</v>
      </c>
      <c r="Y49" s="94">
        <f ca="1">IFERROR(MAXA(-'1.1 Alternativ A'!Z38,'1.1 Alternativ A'!Z38*Y15*IF('1.1 Alternativ A'!Z242&lt;70,'1.4 Øvrige forutsetninger'!$C$42,IF('1.1 Alternativ A'!Z242&gt;=200,'1.4 Øvrige forutsetninger'!$C$44,'1.4 Øvrige forutsetninger'!$C$43))),0)</f>
        <v>0</v>
      </c>
      <c r="Z49" s="94">
        <f ca="1">IFERROR(MAXA(-'1.1 Alternativ A'!AA38,'1.1 Alternativ A'!AA38*Z15*IF('1.1 Alternativ A'!AA242&lt;70,'1.4 Øvrige forutsetninger'!$C$42,IF('1.1 Alternativ A'!AA242&gt;=200,'1.4 Øvrige forutsetninger'!$C$44,'1.4 Øvrige forutsetninger'!$C$43))),0)</f>
        <v>0</v>
      </c>
      <c r="AA49" s="94">
        <f ca="1">IFERROR(MAXA(-'1.1 Alternativ A'!AB38,'1.1 Alternativ A'!AB38*AA15*IF('1.1 Alternativ A'!AB242&lt;70,'1.4 Øvrige forutsetninger'!$C$42,IF('1.1 Alternativ A'!AB242&gt;=200,'1.4 Øvrige forutsetninger'!$C$44,'1.4 Øvrige forutsetninger'!$C$43))),0)</f>
        <v>0</v>
      </c>
      <c r="AB49" s="94">
        <f ca="1">IFERROR(MAXA(-'1.1 Alternativ A'!AC38,'1.1 Alternativ A'!AC38*AB15*IF('1.1 Alternativ A'!AC242&lt;70,'1.4 Øvrige forutsetninger'!$C$42,IF('1.1 Alternativ A'!AC242&gt;=200,'1.4 Øvrige forutsetninger'!$C$44,'1.4 Øvrige forutsetninger'!$C$43))),0)</f>
        <v>0</v>
      </c>
      <c r="AC49" s="94">
        <f ca="1">IFERROR(MAXA(-'1.1 Alternativ A'!AD38,'1.1 Alternativ A'!AD38*AC15*IF('1.1 Alternativ A'!AD242&lt;70,'1.4 Øvrige forutsetninger'!$C$42,IF('1.1 Alternativ A'!AD242&gt;=200,'1.4 Øvrige forutsetninger'!$C$44,'1.4 Øvrige forutsetninger'!$C$43))),0)</f>
        <v>0</v>
      </c>
      <c r="AD49" s="94">
        <f ca="1">IFERROR(MAXA(-'1.1 Alternativ A'!AE38,'1.1 Alternativ A'!AE38*AD15*IF('1.1 Alternativ A'!AE242&lt;70,'1.4 Øvrige forutsetninger'!$C$42,IF('1.1 Alternativ A'!AE242&gt;=200,'1.4 Øvrige forutsetninger'!$C$44,'1.4 Øvrige forutsetninger'!$C$43))),0)</f>
        <v>0</v>
      </c>
      <c r="AE49" s="94">
        <f ca="1">IFERROR(MAXA(-'1.1 Alternativ A'!AF38,'1.1 Alternativ A'!AF38*AE15*IF('1.1 Alternativ A'!AF242&lt;70,'1.4 Øvrige forutsetninger'!$C$42,IF('1.1 Alternativ A'!AF242&gt;=200,'1.4 Øvrige forutsetninger'!$C$44,'1.4 Øvrige forutsetninger'!$C$43))),0)</f>
        <v>0</v>
      </c>
      <c r="AF49" s="94">
        <f ca="1">IFERROR(MAXA(-'1.1 Alternativ A'!AG38,'1.1 Alternativ A'!AG38*AF15*IF('1.1 Alternativ A'!AG242&lt;70,'1.4 Øvrige forutsetninger'!$C$42,IF('1.1 Alternativ A'!AG242&gt;=200,'1.4 Øvrige forutsetninger'!$C$44,'1.4 Øvrige forutsetninger'!$C$43))),0)</f>
        <v>0</v>
      </c>
    </row>
    <row r="50" spans="2:32" s="67" customFormat="1" ht="12.75" customHeight="1" x14ac:dyDescent="0.2">
      <c r="B50" s="1" t="str">
        <f ca="1">IF(OFFSET('1.1 Alternativ A'!$E$19,0,ROW()-ROW($B$43))&gt;0,OFFSET('1.1 Alternativ A'!$E$19,0,ROW()-ROW($B$43)),"")</f>
        <v/>
      </c>
      <c r="C50" s="94">
        <f ca="1">IFERROR(MAXA(-'1.1 Alternativ A'!D39,'1.1 Alternativ A'!D39*C16*IF('1.1 Alternativ A'!D243&lt;70,'1.4 Øvrige forutsetninger'!$C$42,IF('1.1 Alternativ A'!D243&gt;=200,'1.4 Øvrige forutsetninger'!$C$44,'1.4 Øvrige forutsetninger'!$C$43))),0)</f>
        <v>0</v>
      </c>
      <c r="D50" s="94">
        <f ca="1">IFERROR(MAXA(-'1.1 Alternativ A'!E39,'1.1 Alternativ A'!E39*D16*IF('1.1 Alternativ A'!E243&lt;70,'1.4 Øvrige forutsetninger'!$C$42,IF('1.1 Alternativ A'!E243&gt;=200,'1.4 Øvrige forutsetninger'!$C$44,'1.4 Øvrige forutsetninger'!$C$43))),0)</f>
        <v>0</v>
      </c>
      <c r="E50" s="94">
        <f ca="1">IFERROR(MAXA(-'1.1 Alternativ A'!F39,'1.1 Alternativ A'!F39*E16*IF('1.1 Alternativ A'!F243&lt;70,'1.4 Øvrige forutsetninger'!$C$42,IF('1.1 Alternativ A'!F243&gt;=200,'1.4 Øvrige forutsetninger'!$C$44,'1.4 Øvrige forutsetninger'!$C$43))),0)</f>
        <v>0</v>
      </c>
      <c r="F50" s="94">
        <f ca="1">IFERROR(MAXA(-'1.1 Alternativ A'!G39,'1.1 Alternativ A'!G39*F16*IF('1.1 Alternativ A'!G243&lt;70,'1.4 Øvrige forutsetninger'!$C$42,IF('1.1 Alternativ A'!G243&gt;=200,'1.4 Øvrige forutsetninger'!$C$44,'1.4 Øvrige forutsetninger'!$C$43))),0)</f>
        <v>0</v>
      </c>
      <c r="G50" s="94">
        <f ca="1">IFERROR(MAXA(-'1.1 Alternativ A'!H39,'1.1 Alternativ A'!H39*G16*IF('1.1 Alternativ A'!H243&lt;70,'1.4 Øvrige forutsetninger'!$C$42,IF('1.1 Alternativ A'!H243&gt;=200,'1.4 Øvrige forutsetninger'!$C$44,'1.4 Øvrige forutsetninger'!$C$43))),0)</f>
        <v>0</v>
      </c>
      <c r="H50" s="94">
        <f ca="1">IFERROR(MAXA(-'1.1 Alternativ A'!I39,'1.1 Alternativ A'!I39*H16*IF('1.1 Alternativ A'!I243&lt;70,'1.4 Øvrige forutsetninger'!$C$42,IF('1.1 Alternativ A'!I243&gt;=200,'1.4 Øvrige forutsetninger'!$C$44,'1.4 Øvrige forutsetninger'!$C$43))),0)</f>
        <v>0</v>
      </c>
      <c r="I50" s="94">
        <f ca="1">IFERROR(MAXA(-'1.1 Alternativ A'!J39,'1.1 Alternativ A'!J39*I16*IF('1.1 Alternativ A'!J243&lt;70,'1.4 Øvrige forutsetninger'!$C$42,IF('1.1 Alternativ A'!J243&gt;=200,'1.4 Øvrige forutsetninger'!$C$44,'1.4 Øvrige forutsetninger'!$C$43))),0)</f>
        <v>0</v>
      </c>
      <c r="J50" s="94">
        <f ca="1">IFERROR(MAXA(-'1.1 Alternativ A'!K39,'1.1 Alternativ A'!K39*J16*IF('1.1 Alternativ A'!K243&lt;70,'1.4 Øvrige forutsetninger'!$C$42,IF('1.1 Alternativ A'!K243&gt;=200,'1.4 Øvrige forutsetninger'!$C$44,'1.4 Øvrige forutsetninger'!$C$43))),0)</f>
        <v>0</v>
      </c>
      <c r="K50" s="94">
        <f ca="1">IFERROR(MAXA(-'1.1 Alternativ A'!L39,'1.1 Alternativ A'!L39*K16*IF('1.1 Alternativ A'!L243&lt;70,'1.4 Øvrige forutsetninger'!$C$42,IF('1.1 Alternativ A'!L243&gt;=200,'1.4 Øvrige forutsetninger'!$C$44,'1.4 Øvrige forutsetninger'!$C$43))),0)</f>
        <v>0</v>
      </c>
      <c r="L50" s="94">
        <f ca="1">IFERROR(MAXA(-'1.1 Alternativ A'!M39,'1.1 Alternativ A'!M39*L16*IF('1.1 Alternativ A'!M243&lt;70,'1.4 Øvrige forutsetninger'!$C$42,IF('1.1 Alternativ A'!M243&gt;=200,'1.4 Øvrige forutsetninger'!$C$44,'1.4 Øvrige forutsetninger'!$C$43))),0)</f>
        <v>0</v>
      </c>
      <c r="M50" s="94">
        <f ca="1">IFERROR(MAXA(-'1.1 Alternativ A'!N39,'1.1 Alternativ A'!N39*M16*IF('1.1 Alternativ A'!N243&lt;70,'1.4 Øvrige forutsetninger'!$C$42,IF('1.1 Alternativ A'!N243&gt;=200,'1.4 Øvrige forutsetninger'!$C$44,'1.4 Øvrige forutsetninger'!$C$43))),0)</f>
        <v>0</v>
      </c>
      <c r="N50" s="94">
        <f ca="1">IFERROR(MAXA(-'1.1 Alternativ A'!O39,'1.1 Alternativ A'!O39*N16*IF('1.1 Alternativ A'!O243&lt;70,'1.4 Øvrige forutsetninger'!$C$42,IF('1.1 Alternativ A'!O243&gt;=200,'1.4 Øvrige forutsetninger'!$C$44,'1.4 Øvrige forutsetninger'!$C$43))),0)</f>
        <v>0</v>
      </c>
      <c r="O50" s="94">
        <f ca="1">IFERROR(MAXA(-'1.1 Alternativ A'!P39,'1.1 Alternativ A'!P39*O16*IF('1.1 Alternativ A'!P243&lt;70,'1.4 Øvrige forutsetninger'!$C$42,IF('1.1 Alternativ A'!P243&gt;=200,'1.4 Øvrige forutsetninger'!$C$44,'1.4 Øvrige forutsetninger'!$C$43))),0)</f>
        <v>0</v>
      </c>
      <c r="P50" s="94">
        <f ca="1">IFERROR(MAXA(-'1.1 Alternativ A'!Q39,'1.1 Alternativ A'!Q39*P16*IF('1.1 Alternativ A'!Q243&lt;70,'1.4 Øvrige forutsetninger'!$C$42,IF('1.1 Alternativ A'!Q243&gt;=200,'1.4 Øvrige forutsetninger'!$C$44,'1.4 Øvrige forutsetninger'!$C$43))),0)</f>
        <v>0</v>
      </c>
      <c r="Q50" s="94">
        <f ca="1">IFERROR(MAXA(-'1.1 Alternativ A'!R39,'1.1 Alternativ A'!R39*Q16*IF('1.1 Alternativ A'!R243&lt;70,'1.4 Øvrige forutsetninger'!$C$42,IF('1.1 Alternativ A'!R243&gt;=200,'1.4 Øvrige forutsetninger'!$C$44,'1.4 Øvrige forutsetninger'!$C$43))),0)</f>
        <v>0</v>
      </c>
      <c r="R50" s="94">
        <f ca="1">IFERROR(MAXA(-'1.1 Alternativ A'!S39,'1.1 Alternativ A'!S39*R16*IF('1.1 Alternativ A'!S243&lt;70,'1.4 Øvrige forutsetninger'!$C$42,IF('1.1 Alternativ A'!S243&gt;=200,'1.4 Øvrige forutsetninger'!$C$44,'1.4 Øvrige forutsetninger'!$C$43))),0)</f>
        <v>0</v>
      </c>
      <c r="S50" s="94">
        <f ca="1">IFERROR(MAXA(-'1.1 Alternativ A'!T39,'1.1 Alternativ A'!T39*S16*IF('1.1 Alternativ A'!T243&lt;70,'1.4 Øvrige forutsetninger'!$C$42,IF('1.1 Alternativ A'!T243&gt;=200,'1.4 Øvrige forutsetninger'!$C$44,'1.4 Øvrige forutsetninger'!$C$43))),0)</f>
        <v>0</v>
      </c>
      <c r="T50" s="94">
        <f ca="1">IFERROR(MAXA(-'1.1 Alternativ A'!U39,'1.1 Alternativ A'!U39*T16*IF('1.1 Alternativ A'!U243&lt;70,'1.4 Øvrige forutsetninger'!$C$42,IF('1.1 Alternativ A'!U243&gt;=200,'1.4 Øvrige forutsetninger'!$C$44,'1.4 Øvrige forutsetninger'!$C$43))),0)</f>
        <v>0</v>
      </c>
      <c r="U50" s="94">
        <f ca="1">IFERROR(MAXA(-'1.1 Alternativ A'!V39,'1.1 Alternativ A'!V39*U16*IF('1.1 Alternativ A'!V243&lt;70,'1.4 Øvrige forutsetninger'!$C$42,IF('1.1 Alternativ A'!V243&gt;=200,'1.4 Øvrige forutsetninger'!$C$44,'1.4 Øvrige forutsetninger'!$C$43))),0)</f>
        <v>0</v>
      </c>
      <c r="V50" s="94">
        <f ca="1">IFERROR(MAXA(-'1.1 Alternativ A'!W39,'1.1 Alternativ A'!W39*V16*IF('1.1 Alternativ A'!W243&lt;70,'1.4 Øvrige forutsetninger'!$C$42,IF('1.1 Alternativ A'!W243&gt;=200,'1.4 Øvrige forutsetninger'!$C$44,'1.4 Øvrige forutsetninger'!$C$43))),0)</f>
        <v>0</v>
      </c>
      <c r="W50" s="94">
        <f ca="1">IFERROR(MAXA(-'1.1 Alternativ A'!X39,'1.1 Alternativ A'!X39*W16*IF('1.1 Alternativ A'!X243&lt;70,'1.4 Øvrige forutsetninger'!$C$42,IF('1.1 Alternativ A'!X243&gt;=200,'1.4 Øvrige forutsetninger'!$C$44,'1.4 Øvrige forutsetninger'!$C$43))),0)</f>
        <v>0</v>
      </c>
      <c r="X50" s="94">
        <f ca="1">IFERROR(MAXA(-'1.1 Alternativ A'!Y39,'1.1 Alternativ A'!Y39*X16*IF('1.1 Alternativ A'!Y243&lt;70,'1.4 Øvrige forutsetninger'!$C$42,IF('1.1 Alternativ A'!Y243&gt;=200,'1.4 Øvrige forutsetninger'!$C$44,'1.4 Øvrige forutsetninger'!$C$43))),0)</f>
        <v>0</v>
      </c>
      <c r="Y50" s="94">
        <f ca="1">IFERROR(MAXA(-'1.1 Alternativ A'!Z39,'1.1 Alternativ A'!Z39*Y16*IF('1.1 Alternativ A'!Z243&lt;70,'1.4 Øvrige forutsetninger'!$C$42,IF('1.1 Alternativ A'!Z243&gt;=200,'1.4 Øvrige forutsetninger'!$C$44,'1.4 Øvrige forutsetninger'!$C$43))),0)</f>
        <v>0</v>
      </c>
      <c r="Z50" s="94">
        <f ca="1">IFERROR(MAXA(-'1.1 Alternativ A'!AA39,'1.1 Alternativ A'!AA39*Z16*IF('1.1 Alternativ A'!AA243&lt;70,'1.4 Øvrige forutsetninger'!$C$42,IF('1.1 Alternativ A'!AA243&gt;=200,'1.4 Øvrige forutsetninger'!$C$44,'1.4 Øvrige forutsetninger'!$C$43))),0)</f>
        <v>0</v>
      </c>
      <c r="AA50" s="94">
        <f ca="1">IFERROR(MAXA(-'1.1 Alternativ A'!AB39,'1.1 Alternativ A'!AB39*AA16*IF('1.1 Alternativ A'!AB243&lt;70,'1.4 Øvrige forutsetninger'!$C$42,IF('1.1 Alternativ A'!AB243&gt;=200,'1.4 Øvrige forutsetninger'!$C$44,'1.4 Øvrige forutsetninger'!$C$43))),0)</f>
        <v>0</v>
      </c>
      <c r="AB50" s="94">
        <f ca="1">IFERROR(MAXA(-'1.1 Alternativ A'!AC39,'1.1 Alternativ A'!AC39*AB16*IF('1.1 Alternativ A'!AC243&lt;70,'1.4 Øvrige forutsetninger'!$C$42,IF('1.1 Alternativ A'!AC243&gt;=200,'1.4 Øvrige forutsetninger'!$C$44,'1.4 Øvrige forutsetninger'!$C$43))),0)</f>
        <v>0</v>
      </c>
      <c r="AC50" s="94">
        <f ca="1">IFERROR(MAXA(-'1.1 Alternativ A'!AD39,'1.1 Alternativ A'!AD39*AC16*IF('1.1 Alternativ A'!AD243&lt;70,'1.4 Øvrige forutsetninger'!$C$42,IF('1.1 Alternativ A'!AD243&gt;=200,'1.4 Øvrige forutsetninger'!$C$44,'1.4 Øvrige forutsetninger'!$C$43))),0)</f>
        <v>0</v>
      </c>
      <c r="AD50" s="94">
        <f ca="1">IFERROR(MAXA(-'1.1 Alternativ A'!AE39,'1.1 Alternativ A'!AE39*AD16*IF('1.1 Alternativ A'!AE243&lt;70,'1.4 Øvrige forutsetninger'!$C$42,IF('1.1 Alternativ A'!AE243&gt;=200,'1.4 Øvrige forutsetninger'!$C$44,'1.4 Øvrige forutsetninger'!$C$43))),0)</f>
        <v>0</v>
      </c>
      <c r="AE50" s="94">
        <f ca="1">IFERROR(MAXA(-'1.1 Alternativ A'!AF39,'1.1 Alternativ A'!AF39*AE16*IF('1.1 Alternativ A'!AF243&lt;70,'1.4 Øvrige forutsetninger'!$C$42,IF('1.1 Alternativ A'!AF243&gt;=200,'1.4 Øvrige forutsetninger'!$C$44,'1.4 Øvrige forutsetninger'!$C$43))),0)</f>
        <v>0</v>
      </c>
      <c r="AF50" s="94">
        <f ca="1">IFERROR(MAXA(-'1.1 Alternativ A'!AG39,'1.1 Alternativ A'!AG39*AF16*IF('1.1 Alternativ A'!AG243&lt;70,'1.4 Øvrige forutsetninger'!$C$42,IF('1.1 Alternativ A'!AG243&gt;=200,'1.4 Øvrige forutsetninger'!$C$44,'1.4 Øvrige forutsetninger'!$C$43))),0)</f>
        <v>0</v>
      </c>
    </row>
    <row r="51" spans="2:32" s="67" customFormat="1" ht="12.75" customHeight="1" x14ac:dyDescent="0.2">
      <c r="B51" s="1" t="str">
        <f ca="1">IF(OFFSET('1.1 Alternativ A'!$E$19,0,ROW()-ROW($B$43))&gt;0,OFFSET('1.1 Alternativ A'!$E$19,0,ROW()-ROW($B$43)),"")</f>
        <v/>
      </c>
      <c r="C51" s="94">
        <f ca="1">IFERROR(MAXA(-'1.1 Alternativ A'!D40,'1.1 Alternativ A'!D40*C17*IF('1.1 Alternativ A'!D244&lt;70,'1.4 Øvrige forutsetninger'!$C$42,IF('1.1 Alternativ A'!D244&gt;=200,'1.4 Øvrige forutsetninger'!$C$44,'1.4 Øvrige forutsetninger'!$C$43))),0)</f>
        <v>0</v>
      </c>
      <c r="D51" s="94">
        <f ca="1">IFERROR(MAXA(-'1.1 Alternativ A'!E40,'1.1 Alternativ A'!E40*D17*IF('1.1 Alternativ A'!E244&lt;70,'1.4 Øvrige forutsetninger'!$C$42,IF('1.1 Alternativ A'!E244&gt;=200,'1.4 Øvrige forutsetninger'!$C$44,'1.4 Øvrige forutsetninger'!$C$43))),0)</f>
        <v>0</v>
      </c>
      <c r="E51" s="94">
        <f ca="1">IFERROR(MAXA(-'1.1 Alternativ A'!F40,'1.1 Alternativ A'!F40*E17*IF('1.1 Alternativ A'!F244&lt;70,'1.4 Øvrige forutsetninger'!$C$42,IF('1.1 Alternativ A'!F244&gt;=200,'1.4 Øvrige forutsetninger'!$C$44,'1.4 Øvrige forutsetninger'!$C$43))),0)</f>
        <v>0</v>
      </c>
      <c r="F51" s="94">
        <f ca="1">IFERROR(MAXA(-'1.1 Alternativ A'!G40,'1.1 Alternativ A'!G40*F17*IF('1.1 Alternativ A'!G244&lt;70,'1.4 Øvrige forutsetninger'!$C$42,IF('1.1 Alternativ A'!G244&gt;=200,'1.4 Øvrige forutsetninger'!$C$44,'1.4 Øvrige forutsetninger'!$C$43))),0)</f>
        <v>0</v>
      </c>
      <c r="G51" s="94">
        <f ca="1">IFERROR(MAXA(-'1.1 Alternativ A'!H40,'1.1 Alternativ A'!H40*G17*IF('1.1 Alternativ A'!H244&lt;70,'1.4 Øvrige forutsetninger'!$C$42,IF('1.1 Alternativ A'!H244&gt;=200,'1.4 Øvrige forutsetninger'!$C$44,'1.4 Øvrige forutsetninger'!$C$43))),0)</f>
        <v>0</v>
      </c>
      <c r="H51" s="94">
        <f ca="1">IFERROR(MAXA(-'1.1 Alternativ A'!I40,'1.1 Alternativ A'!I40*H17*IF('1.1 Alternativ A'!I244&lt;70,'1.4 Øvrige forutsetninger'!$C$42,IF('1.1 Alternativ A'!I244&gt;=200,'1.4 Øvrige forutsetninger'!$C$44,'1.4 Øvrige forutsetninger'!$C$43))),0)</f>
        <v>0</v>
      </c>
      <c r="I51" s="94">
        <f ca="1">IFERROR(MAXA(-'1.1 Alternativ A'!J40,'1.1 Alternativ A'!J40*I17*IF('1.1 Alternativ A'!J244&lt;70,'1.4 Øvrige forutsetninger'!$C$42,IF('1.1 Alternativ A'!J244&gt;=200,'1.4 Øvrige forutsetninger'!$C$44,'1.4 Øvrige forutsetninger'!$C$43))),0)</f>
        <v>0</v>
      </c>
      <c r="J51" s="94">
        <f ca="1">IFERROR(MAXA(-'1.1 Alternativ A'!K40,'1.1 Alternativ A'!K40*J17*IF('1.1 Alternativ A'!K244&lt;70,'1.4 Øvrige forutsetninger'!$C$42,IF('1.1 Alternativ A'!K244&gt;=200,'1.4 Øvrige forutsetninger'!$C$44,'1.4 Øvrige forutsetninger'!$C$43))),0)</f>
        <v>0</v>
      </c>
      <c r="K51" s="94">
        <f ca="1">IFERROR(MAXA(-'1.1 Alternativ A'!L40,'1.1 Alternativ A'!L40*K17*IF('1.1 Alternativ A'!L244&lt;70,'1.4 Øvrige forutsetninger'!$C$42,IF('1.1 Alternativ A'!L244&gt;=200,'1.4 Øvrige forutsetninger'!$C$44,'1.4 Øvrige forutsetninger'!$C$43))),0)</f>
        <v>0</v>
      </c>
      <c r="L51" s="94">
        <f ca="1">IFERROR(MAXA(-'1.1 Alternativ A'!M40,'1.1 Alternativ A'!M40*L17*IF('1.1 Alternativ A'!M244&lt;70,'1.4 Øvrige forutsetninger'!$C$42,IF('1.1 Alternativ A'!M244&gt;=200,'1.4 Øvrige forutsetninger'!$C$44,'1.4 Øvrige forutsetninger'!$C$43))),0)</f>
        <v>0</v>
      </c>
      <c r="M51" s="94">
        <f ca="1">IFERROR(MAXA(-'1.1 Alternativ A'!N40,'1.1 Alternativ A'!N40*M17*IF('1.1 Alternativ A'!N244&lt;70,'1.4 Øvrige forutsetninger'!$C$42,IF('1.1 Alternativ A'!N244&gt;=200,'1.4 Øvrige forutsetninger'!$C$44,'1.4 Øvrige forutsetninger'!$C$43))),0)</f>
        <v>0</v>
      </c>
      <c r="N51" s="94">
        <f ca="1">IFERROR(MAXA(-'1.1 Alternativ A'!O40,'1.1 Alternativ A'!O40*N17*IF('1.1 Alternativ A'!O244&lt;70,'1.4 Øvrige forutsetninger'!$C$42,IF('1.1 Alternativ A'!O244&gt;=200,'1.4 Øvrige forutsetninger'!$C$44,'1.4 Øvrige forutsetninger'!$C$43))),0)</f>
        <v>0</v>
      </c>
      <c r="O51" s="94">
        <f ca="1">IFERROR(MAXA(-'1.1 Alternativ A'!P40,'1.1 Alternativ A'!P40*O17*IF('1.1 Alternativ A'!P244&lt;70,'1.4 Øvrige forutsetninger'!$C$42,IF('1.1 Alternativ A'!P244&gt;=200,'1.4 Øvrige forutsetninger'!$C$44,'1.4 Øvrige forutsetninger'!$C$43))),0)</f>
        <v>0</v>
      </c>
      <c r="P51" s="94">
        <f ca="1">IFERROR(MAXA(-'1.1 Alternativ A'!Q40,'1.1 Alternativ A'!Q40*P17*IF('1.1 Alternativ A'!Q244&lt;70,'1.4 Øvrige forutsetninger'!$C$42,IF('1.1 Alternativ A'!Q244&gt;=200,'1.4 Øvrige forutsetninger'!$C$44,'1.4 Øvrige forutsetninger'!$C$43))),0)</f>
        <v>0</v>
      </c>
      <c r="Q51" s="94">
        <f ca="1">IFERROR(MAXA(-'1.1 Alternativ A'!R40,'1.1 Alternativ A'!R40*Q17*IF('1.1 Alternativ A'!R244&lt;70,'1.4 Øvrige forutsetninger'!$C$42,IF('1.1 Alternativ A'!R244&gt;=200,'1.4 Øvrige forutsetninger'!$C$44,'1.4 Øvrige forutsetninger'!$C$43))),0)</f>
        <v>0</v>
      </c>
      <c r="R51" s="94">
        <f ca="1">IFERROR(MAXA(-'1.1 Alternativ A'!S40,'1.1 Alternativ A'!S40*R17*IF('1.1 Alternativ A'!S244&lt;70,'1.4 Øvrige forutsetninger'!$C$42,IF('1.1 Alternativ A'!S244&gt;=200,'1.4 Øvrige forutsetninger'!$C$44,'1.4 Øvrige forutsetninger'!$C$43))),0)</f>
        <v>0</v>
      </c>
      <c r="S51" s="94">
        <f ca="1">IFERROR(MAXA(-'1.1 Alternativ A'!T40,'1.1 Alternativ A'!T40*S17*IF('1.1 Alternativ A'!T244&lt;70,'1.4 Øvrige forutsetninger'!$C$42,IF('1.1 Alternativ A'!T244&gt;=200,'1.4 Øvrige forutsetninger'!$C$44,'1.4 Øvrige forutsetninger'!$C$43))),0)</f>
        <v>0</v>
      </c>
      <c r="T51" s="94">
        <f ca="1">IFERROR(MAXA(-'1.1 Alternativ A'!U40,'1.1 Alternativ A'!U40*T17*IF('1.1 Alternativ A'!U244&lt;70,'1.4 Øvrige forutsetninger'!$C$42,IF('1.1 Alternativ A'!U244&gt;=200,'1.4 Øvrige forutsetninger'!$C$44,'1.4 Øvrige forutsetninger'!$C$43))),0)</f>
        <v>0</v>
      </c>
      <c r="U51" s="94">
        <f ca="1">IFERROR(MAXA(-'1.1 Alternativ A'!V40,'1.1 Alternativ A'!V40*U17*IF('1.1 Alternativ A'!V244&lt;70,'1.4 Øvrige forutsetninger'!$C$42,IF('1.1 Alternativ A'!V244&gt;=200,'1.4 Øvrige forutsetninger'!$C$44,'1.4 Øvrige forutsetninger'!$C$43))),0)</f>
        <v>0</v>
      </c>
      <c r="V51" s="94">
        <f ca="1">IFERROR(MAXA(-'1.1 Alternativ A'!W40,'1.1 Alternativ A'!W40*V17*IF('1.1 Alternativ A'!W244&lt;70,'1.4 Øvrige forutsetninger'!$C$42,IF('1.1 Alternativ A'!W244&gt;=200,'1.4 Øvrige forutsetninger'!$C$44,'1.4 Øvrige forutsetninger'!$C$43))),0)</f>
        <v>0</v>
      </c>
      <c r="W51" s="94">
        <f ca="1">IFERROR(MAXA(-'1.1 Alternativ A'!X40,'1.1 Alternativ A'!X40*W17*IF('1.1 Alternativ A'!X244&lt;70,'1.4 Øvrige forutsetninger'!$C$42,IF('1.1 Alternativ A'!X244&gt;=200,'1.4 Øvrige forutsetninger'!$C$44,'1.4 Øvrige forutsetninger'!$C$43))),0)</f>
        <v>0</v>
      </c>
      <c r="X51" s="94">
        <f ca="1">IFERROR(MAXA(-'1.1 Alternativ A'!Y40,'1.1 Alternativ A'!Y40*X17*IF('1.1 Alternativ A'!Y244&lt;70,'1.4 Øvrige forutsetninger'!$C$42,IF('1.1 Alternativ A'!Y244&gt;=200,'1.4 Øvrige forutsetninger'!$C$44,'1.4 Øvrige forutsetninger'!$C$43))),0)</f>
        <v>0</v>
      </c>
      <c r="Y51" s="94">
        <f ca="1">IFERROR(MAXA(-'1.1 Alternativ A'!Z40,'1.1 Alternativ A'!Z40*Y17*IF('1.1 Alternativ A'!Z244&lt;70,'1.4 Øvrige forutsetninger'!$C$42,IF('1.1 Alternativ A'!Z244&gt;=200,'1.4 Øvrige forutsetninger'!$C$44,'1.4 Øvrige forutsetninger'!$C$43))),0)</f>
        <v>0</v>
      </c>
      <c r="Z51" s="94">
        <f ca="1">IFERROR(MAXA(-'1.1 Alternativ A'!AA40,'1.1 Alternativ A'!AA40*Z17*IF('1.1 Alternativ A'!AA244&lt;70,'1.4 Øvrige forutsetninger'!$C$42,IF('1.1 Alternativ A'!AA244&gt;=200,'1.4 Øvrige forutsetninger'!$C$44,'1.4 Øvrige forutsetninger'!$C$43))),0)</f>
        <v>0</v>
      </c>
      <c r="AA51" s="94">
        <f ca="1">IFERROR(MAXA(-'1.1 Alternativ A'!AB40,'1.1 Alternativ A'!AB40*AA17*IF('1.1 Alternativ A'!AB244&lt;70,'1.4 Øvrige forutsetninger'!$C$42,IF('1.1 Alternativ A'!AB244&gt;=200,'1.4 Øvrige forutsetninger'!$C$44,'1.4 Øvrige forutsetninger'!$C$43))),0)</f>
        <v>0</v>
      </c>
      <c r="AB51" s="94">
        <f ca="1">IFERROR(MAXA(-'1.1 Alternativ A'!AC40,'1.1 Alternativ A'!AC40*AB17*IF('1.1 Alternativ A'!AC244&lt;70,'1.4 Øvrige forutsetninger'!$C$42,IF('1.1 Alternativ A'!AC244&gt;=200,'1.4 Øvrige forutsetninger'!$C$44,'1.4 Øvrige forutsetninger'!$C$43))),0)</f>
        <v>0</v>
      </c>
      <c r="AC51" s="94">
        <f ca="1">IFERROR(MAXA(-'1.1 Alternativ A'!AD40,'1.1 Alternativ A'!AD40*AC17*IF('1.1 Alternativ A'!AD244&lt;70,'1.4 Øvrige forutsetninger'!$C$42,IF('1.1 Alternativ A'!AD244&gt;=200,'1.4 Øvrige forutsetninger'!$C$44,'1.4 Øvrige forutsetninger'!$C$43))),0)</f>
        <v>0</v>
      </c>
      <c r="AD51" s="94">
        <f ca="1">IFERROR(MAXA(-'1.1 Alternativ A'!AE40,'1.1 Alternativ A'!AE40*AD17*IF('1.1 Alternativ A'!AE244&lt;70,'1.4 Øvrige forutsetninger'!$C$42,IF('1.1 Alternativ A'!AE244&gt;=200,'1.4 Øvrige forutsetninger'!$C$44,'1.4 Øvrige forutsetninger'!$C$43))),0)</f>
        <v>0</v>
      </c>
      <c r="AE51" s="94">
        <f ca="1">IFERROR(MAXA(-'1.1 Alternativ A'!AF40,'1.1 Alternativ A'!AF40*AE17*IF('1.1 Alternativ A'!AF244&lt;70,'1.4 Øvrige forutsetninger'!$C$42,IF('1.1 Alternativ A'!AF244&gt;=200,'1.4 Øvrige forutsetninger'!$C$44,'1.4 Øvrige forutsetninger'!$C$43))),0)</f>
        <v>0</v>
      </c>
      <c r="AF51" s="94">
        <f ca="1">IFERROR(MAXA(-'1.1 Alternativ A'!AG40,'1.1 Alternativ A'!AG40*AF17*IF('1.1 Alternativ A'!AG244&lt;70,'1.4 Øvrige forutsetninger'!$C$42,IF('1.1 Alternativ A'!AG244&gt;=200,'1.4 Øvrige forutsetninger'!$C$44,'1.4 Øvrige forutsetninger'!$C$43))),0)</f>
        <v>0</v>
      </c>
    </row>
    <row r="52" spans="2:32" s="67" customFormat="1" ht="12.75" customHeight="1" x14ac:dyDescent="0.2">
      <c r="B52" s="1" t="str">
        <f ca="1">IF(OFFSET('1.1 Alternativ A'!$E$19,0,ROW()-ROW($B$43))&gt;0,OFFSET('1.1 Alternativ A'!$E$19,0,ROW()-ROW($B$43)),"")</f>
        <v/>
      </c>
      <c r="C52" s="94">
        <f ca="1">IFERROR(MAXA(-'1.1 Alternativ A'!D41,'1.1 Alternativ A'!D41*C18*IF('1.1 Alternativ A'!D245&lt;70,'1.4 Øvrige forutsetninger'!$C$42,IF('1.1 Alternativ A'!D245&gt;=200,'1.4 Øvrige forutsetninger'!$C$44,'1.4 Øvrige forutsetninger'!$C$43))),0)</f>
        <v>0</v>
      </c>
      <c r="D52" s="94">
        <f ca="1">IFERROR(MAXA(-'1.1 Alternativ A'!E41,'1.1 Alternativ A'!E41*D18*IF('1.1 Alternativ A'!E245&lt;70,'1.4 Øvrige forutsetninger'!$C$42,IF('1.1 Alternativ A'!E245&gt;=200,'1.4 Øvrige forutsetninger'!$C$44,'1.4 Øvrige forutsetninger'!$C$43))),0)</f>
        <v>0</v>
      </c>
      <c r="E52" s="94">
        <f ca="1">IFERROR(MAXA(-'1.1 Alternativ A'!F41,'1.1 Alternativ A'!F41*E18*IF('1.1 Alternativ A'!F245&lt;70,'1.4 Øvrige forutsetninger'!$C$42,IF('1.1 Alternativ A'!F245&gt;=200,'1.4 Øvrige forutsetninger'!$C$44,'1.4 Øvrige forutsetninger'!$C$43))),0)</f>
        <v>0</v>
      </c>
      <c r="F52" s="94">
        <f ca="1">IFERROR(MAXA(-'1.1 Alternativ A'!G41,'1.1 Alternativ A'!G41*F18*IF('1.1 Alternativ A'!G245&lt;70,'1.4 Øvrige forutsetninger'!$C$42,IF('1.1 Alternativ A'!G245&gt;=200,'1.4 Øvrige forutsetninger'!$C$44,'1.4 Øvrige forutsetninger'!$C$43))),0)</f>
        <v>0</v>
      </c>
      <c r="G52" s="94">
        <f ca="1">IFERROR(MAXA(-'1.1 Alternativ A'!H41,'1.1 Alternativ A'!H41*G18*IF('1.1 Alternativ A'!H245&lt;70,'1.4 Øvrige forutsetninger'!$C$42,IF('1.1 Alternativ A'!H245&gt;=200,'1.4 Øvrige forutsetninger'!$C$44,'1.4 Øvrige forutsetninger'!$C$43))),0)</f>
        <v>0</v>
      </c>
      <c r="H52" s="94">
        <f ca="1">IFERROR(MAXA(-'1.1 Alternativ A'!I41,'1.1 Alternativ A'!I41*H18*IF('1.1 Alternativ A'!I245&lt;70,'1.4 Øvrige forutsetninger'!$C$42,IF('1.1 Alternativ A'!I245&gt;=200,'1.4 Øvrige forutsetninger'!$C$44,'1.4 Øvrige forutsetninger'!$C$43))),0)</f>
        <v>0</v>
      </c>
      <c r="I52" s="94">
        <f ca="1">IFERROR(MAXA(-'1.1 Alternativ A'!J41,'1.1 Alternativ A'!J41*I18*IF('1.1 Alternativ A'!J245&lt;70,'1.4 Øvrige forutsetninger'!$C$42,IF('1.1 Alternativ A'!J245&gt;=200,'1.4 Øvrige forutsetninger'!$C$44,'1.4 Øvrige forutsetninger'!$C$43))),0)</f>
        <v>0</v>
      </c>
      <c r="J52" s="94">
        <f ca="1">IFERROR(MAXA(-'1.1 Alternativ A'!K41,'1.1 Alternativ A'!K41*J18*IF('1.1 Alternativ A'!K245&lt;70,'1.4 Øvrige forutsetninger'!$C$42,IF('1.1 Alternativ A'!K245&gt;=200,'1.4 Øvrige forutsetninger'!$C$44,'1.4 Øvrige forutsetninger'!$C$43))),0)</f>
        <v>0</v>
      </c>
      <c r="K52" s="94">
        <f ca="1">IFERROR(MAXA(-'1.1 Alternativ A'!L41,'1.1 Alternativ A'!L41*K18*IF('1.1 Alternativ A'!L245&lt;70,'1.4 Øvrige forutsetninger'!$C$42,IF('1.1 Alternativ A'!L245&gt;=200,'1.4 Øvrige forutsetninger'!$C$44,'1.4 Øvrige forutsetninger'!$C$43))),0)</f>
        <v>0</v>
      </c>
      <c r="L52" s="94">
        <f ca="1">IFERROR(MAXA(-'1.1 Alternativ A'!M41,'1.1 Alternativ A'!M41*L18*IF('1.1 Alternativ A'!M245&lt;70,'1.4 Øvrige forutsetninger'!$C$42,IF('1.1 Alternativ A'!M245&gt;=200,'1.4 Øvrige forutsetninger'!$C$44,'1.4 Øvrige forutsetninger'!$C$43))),0)</f>
        <v>0</v>
      </c>
      <c r="M52" s="94">
        <f ca="1">IFERROR(MAXA(-'1.1 Alternativ A'!N41,'1.1 Alternativ A'!N41*M18*IF('1.1 Alternativ A'!N245&lt;70,'1.4 Øvrige forutsetninger'!$C$42,IF('1.1 Alternativ A'!N245&gt;=200,'1.4 Øvrige forutsetninger'!$C$44,'1.4 Øvrige forutsetninger'!$C$43))),0)</f>
        <v>0</v>
      </c>
      <c r="N52" s="94">
        <f ca="1">IFERROR(MAXA(-'1.1 Alternativ A'!O41,'1.1 Alternativ A'!O41*N18*IF('1.1 Alternativ A'!O245&lt;70,'1.4 Øvrige forutsetninger'!$C$42,IF('1.1 Alternativ A'!O245&gt;=200,'1.4 Øvrige forutsetninger'!$C$44,'1.4 Øvrige forutsetninger'!$C$43))),0)</f>
        <v>0</v>
      </c>
      <c r="O52" s="94">
        <f ca="1">IFERROR(MAXA(-'1.1 Alternativ A'!P41,'1.1 Alternativ A'!P41*O18*IF('1.1 Alternativ A'!P245&lt;70,'1.4 Øvrige forutsetninger'!$C$42,IF('1.1 Alternativ A'!P245&gt;=200,'1.4 Øvrige forutsetninger'!$C$44,'1.4 Øvrige forutsetninger'!$C$43))),0)</f>
        <v>0</v>
      </c>
      <c r="P52" s="94">
        <f ca="1">IFERROR(MAXA(-'1.1 Alternativ A'!Q41,'1.1 Alternativ A'!Q41*P18*IF('1.1 Alternativ A'!Q245&lt;70,'1.4 Øvrige forutsetninger'!$C$42,IF('1.1 Alternativ A'!Q245&gt;=200,'1.4 Øvrige forutsetninger'!$C$44,'1.4 Øvrige forutsetninger'!$C$43))),0)</f>
        <v>0</v>
      </c>
      <c r="Q52" s="94">
        <f ca="1">IFERROR(MAXA(-'1.1 Alternativ A'!R41,'1.1 Alternativ A'!R41*Q18*IF('1.1 Alternativ A'!R245&lt;70,'1.4 Øvrige forutsetninger'!$C$42,IF('1.1 Alternativ A'!R245&gt;=200,'1.4 Øvrige forutsetninger'!$C$44,'1.4 Øvrige forutsetninger'!$C$43))),0)</f>
        <v>0</v>
      </c>
      <c r="R52" s="94">
        <f ca="1">IFERROR(MAXA(-'1.1 Alternativ A'!S41,'1.1 Alternativ A'!S41*R18*IF('1.1 Alternativ A'!S245&lt;70,'1.4 Øvrige forutsetninger'!$C$42,IF('1.1 Alternativ A'!S245&gt;=200,'1.4 Øvrige forutsetninger'!$C$44,'1.4 Øvrige forutsetninger'!$C$43))),0)</f>
        <v>0</v>
      </c>
      <c r="S52" s="94">
        <f ca="1">IFERROR(MAXA(-'1.1 Alternativ A'!T41,'1.1 Alternativ A'!T41*S18*IF('1.1 Alternativ A'!T245&lt;70,'1.4 Øvrige forutsetninger'!$C$42,IF('1.1 Alternativ A'!T245&gt;=200,'1.4 Øvrige forutsetninger'!$C$44,'1.4 Øvrige forutsetninger'!$C$43))),0)</f>
        <v>0</v>
      </c>
      <c r="T52" s="94">
        <f ca="1">IFERROR(MAXA(-'1.1 Alternativ A'!U41,'1.1 Alternativ A'!U41*T18*IF('1.1 Alternativ A'!U245&lt;70,'1.4 Øvrige forutsetninger'!$C$42,IF('1.1 Alternativ A'!U245&gt;=200,'1.4 Øvrige forutsetninger'!$C$44,'1.4 Øvrige forutsetninger'!$C$43))),0)</f>
        <v>0</v>
      </c>
      <c r="U52" s="94">
        <f ca="1">IFERROR(MAXA(-'1.1 Alternativ A'!V41,'1.1 Alternativ A'!V41*U18*IF('1.1 Alternativ A'!V245&lt;70,'1.4 Øvrige forutsetninger'!$C$42,IF('1.1 Alternativ A'!V245&gt;=200,'1.4 Øvrige forutsetninger'!$C$44,'1.4 Øvrige forutsetninger'!$C$43))),0)</f>
        <v>0</v>
      </c>
      <c r="V52" s="94">
        <f ca="1">IFERROR(MAXA(-'1.1 Alternativ A'!W41,'1.1 Alternativ A'!W41*V18*IF('1.1 Alternativ A'!W245&lt;70,'1.4 Øvrige forutsetninger'!$C$42,IF('1.1 Alternativ A'!W245&gt;=200,'1.4 Øvrige forutsetninger'!$C$44,'1.4 Øvrige forutsetninger'!$C$43))),0)</f>
        <v>0</v>
      </c>
      <c r="W52" s="94">
        <f ca="1">IFERROR(MAXA(-'1.1 Alternativ A'!X41,'1.1 Alternativ A'!X41*W18*IF('1.1 Alternativ A'!X245&lt;70,'1.4 Øvrige forutsetninger'!$C$42,IF('1.1 Alternativ A'!X245&gt;=200,'1.4 Øvrige forutsetninger'!$C$44,'1.4 Øvrige forutsetninger'!$C$43))),0)</f>
        <v>0</v>
      </c>
      <c r="X52" s="94">
        <f ca="1">IFERROR(MAXA(-'1.1 Alternativ A'!Y41,'1.1 Alternativ A'!Y41*X18*IF('1.1 Alternativ A'!Y245&lt;70,'1.4 Øvrige forutsetninger'!$C$42,IF('1.1 Alternativ A'!Y245&gt;=200,'1.4 Øvrige forutsetninger'!$C$44,'1.4 Øvrige forutsetninger'!$C$43))),0)</f>
        <v>0</v>
      </c>
      <c r="Y52" s="94">
        <f ca="1">IFERROR(MAXA(-'1.1 Alternativ A'!Z41,'1.1 Alternativ A'!Z41*Y18*IF('1.1 Alternativ A'!Z245&lt;70,'1.4 Øvrige forutsetninger'!$C$42,IF('1.1 Alternativ A'!Z245&gt;=200,'1.4 Øvrige forutsetninger'!$C$44,'1.4 Øvrige forutsetninger'!$C$43))),0)</f>
        <v>0</v>
      </c>
      <c r="Z52" s="94">
        <f ca="1">IFERROR(MAXA(-'1.1 Alternativ A'!AA41,'1.1 Alternativ A'!AA41*Z18*IF('1.1 Alternativ A'!AA245&lt;70,'1.4 Øvrige forutsetninger'!$C$42,IF('1.1 Alternativ A'!AA245&gt;=200,'1.4 Øvrige forutsetninger'!$C$44,'1.4 Øvrige forutsetninger'!$C$43))),0)</f>
        <v>0</v>
      </c>
      <c r="AA52" s="94">
        <f ca="1">IFERROR(MAXA(-'1.1 Alternativ A'!AB41,'1.1 Alternativ A'!AB41*AA18*IF('1.1 Alternativ A'!AB245&lt;70,'1.4 Øvrige forutsetninger'!$C$42,IF('1.1 Alternativ A'!AB245&gt;=200,'1.4 Øvrige forutsetninger'!$C$44,'1.4 Øvrige forutsetninger'!$C$43))),0)</f>
        <v>0</v>
      </c>
      <c r="AB52" s="94">
        <f ca="1">IFERROR(MAXA(-'1.1 Alternativ A'!AC41,'1.1 Alternativ A'!AC41*AB18*IF('1.1 Alternativ A'!AC245&lt;70,'1.4 Øvrige forutsetninger'!$C$42,IF('1.1 Alternativ A'!AC245&gt;=200,'1.4 Øvrige forutsetninger'!$C$44,'1.4 Øvrige forutsetninger'!$C$43))),0)</f>
        <v>0</v>
      </c>
      <c r="AC52" s="94">
        <f ca="1">IFERROR(MAXA(-'1.1 Alternativ A'!AD41,'1.1 Alternativ A'!AD41*AC18*IF('1.1 Alternativ A'!AD245&lt;70,'1.4 Øvrige forutsetninger'!$C$42,IF('1.1 Alternativ A'!AD245&gt;=200,'1.4 Øvrige forutsetninger'!$C$44,'1.4 Øvrige forutsetninger'!$C$43))),0)</f>
        <v>0</v>
      </c>
      <c r="AD52" s="94">
        <f ca="1">IFERROR(MAXA(-'1.1 Alternativ A'!AE41,'1.1 Alternativ A'!AE41*AD18*IF('1.1 Alternativ A'!AE245&lt;70,'1.4 Øvrige forutsetninger'!$C$42,IF('1.1 Alternativ A'!AE245&gt;=200,'1.4 Øvrige forutsetninger'!$C$44,'1.4 Øvrige forutsetninger'!$C$43))),0)</f>
        <v>0</v>
      </c>
      <c r="AE52" s="94">
        <f ca="1">IFERROR(MAXA(-'1.1 Alternativ A'!AF41,'1.1 Alternativ A'!AF41*AE18*IF('1.1 Alternativ A'!AF245&lt;70,'1.4 Øvrige forutsetninger'!$C$42,IF('1.1 Alternativ A'!AF245&gt;=200,'1.4 Øvrige forutsetninger'!$C$44,'1.4 Øvrige forutsetninger'!$C$43))),0)</f>
        <v>0</v>
      </c>
      <c r="AF52" s="94">
        <f ca="1">IFERROR(MAXA(-'1.1 Alternativ A'!AG41,'1.1 Alternativ A'!AG41*AF18*IF('1.1 Alternativ A'!AG245&lt;70,'1.4 Øvrige forutsetninger'!$C$42,IF('1.1 Alternativ A'!AG245&gt;=200,'1.4 Øvrige forutsetninger'!$C$44,'1.4 Øvrige forutsetninger'!$C$43))),0)</f>
        <v>0</v>
      </c>
    </row>
    <row r="53" spans="2:32" s="67" customFormat="1" ht="12.75" customHeight="1" x14ac:dyDescent="0.2">
      <c r="B53" s="1" t="str">
        <f ca="1">IF(OFFSET('1.1 Alternativ A'!$E$19,0,ROW()-ROW($B$43))&gt;0,OFFSET('1.1 Alternativ A'!$E$19,0,ROW()-ROW($B$43)),"")</f>
        <v/>
      </c>
      <c r="C53" s="94">
        <f ca="1">IFERROR(MAXA(-'1.1 Alternativ A'!D42,'1.1 Alternativ A'!D42*C19*IF('1.1 Alternativ A'!D246&lt;70,'1.4 Øvrige forutsetninger'!$C$42,IF('1.1 Alternativ A'!D246&gt;=200,'1.4 Øvrige forutsetninger'!$C$44,'1.4 Øvrige forutsetninger'!$C$43))),0)</f>
        <v>0</v>
      </c>
      <c r="D53" s="94">
        <f ca="1">IFERROR(MAXA(-'1.1 Alternativ A'!E42,'1.1 Alternativ A'!E42*D19*IF('1.1 Alternativ A'!E246&lt;70,'1.4 Øvrige forutsetninger'!$C$42,IF('1.1 Alternativ A'!E246&gt;=200,'1.4 Øvrige forutsetninger'!$C$44,'1.4 Øvrige forutsetninger'!$C$43))),0)</f>
        <v>0</v>
      </c>
      <c r="E53" s="94">
        <f ca="1">IFERROR(MAXA(-'1.1 Alternativ A'!F42,'1.1 Alternativ A'!F42*E19*IF('1.1 Alternativ A'!F246&lt;70,'1.4 Øvrige forutsetninger'!$C$42,IF('1.1 Alternativ A'!F246&gt;=200,'1.4 Øvrige forutsetninger'!$C$44,'1.4 Øvrige forutsetninger'!$C$43))),0)</f>
        <v>0</v>
      </c>
      <c r="F53" s="94">
        <f ca="1">IFERROR(MAXA(-'1.1 Alternativ A'!G42,'1.1 Alternativ A'!G42*F19*IF('1.1 Alternativ A'!G246&lt;70,'1.4 Øvrige forutsetninger'!$C$42,IF('1.1 Alternativ A'!G246&gt;=200,'1.4 Øvrige forutsetninger'!$C$44,'1.4 Øvrige forutsetninger'!$C$43))),0)</f>
        <v>0</v>
      </c>
      <c r="G53" s="94">
        <f ca="1">IFERROR(MAXA(-'1.1 Alternativ A'!H42,'1.1 Alternativ A'!H42*G19*IF('1.1 Alternativ A'!H246&lt;70,'1.4 Øvrige forutsetninger'!$C$42,IF('1.1 Alternativ A'!H246&gt;=200,'1.4 Øvrige forutsetninger'!$C$44,'1.4 Øvrige forutsetninger'!$C$43))),0)</f>
        <v>0</v>
      </c>
      <c r="H53" s="94">
        <f ca="1">IFERROR(MAXA(-'1.1 Alternativ A'!I42,'1.1 Alternativ A'!I42*H19*IF('1.1 Alternativ A'!I246&lt;70,'1.4 Øvrige forutsetninger'!$C$42,IF('1.1 Alternativ A'!I246&gt;=200,'1.4 Øvrige forutsetninger'!$C$44,'1.4 Øvrige forutsetninger'!$C$43))),0)</f>
        <v>0</v>
      </c>
      <c r="I53" s="94">
        <f ca="1">IFERROR(MAXA(-'1.1 Alternativ A'!J42,'1.1 Alternativ A'!J42*I19*IF('1.1 Alternativ A'!J246&lt;70,'1.4 Øvrige forutsetninger'!$C$42,IF('1.1 Alternativ A'!J246&gt;=200,'1.4 Øvrige forutsetninger'!$C$44,'1.4 Øvrige forutsetninger'!$C$43))),0)</f>
        <v>0</v>
      </c>
      <c r="J53" s="94">
        <f ca="1">IFERROR(MAXA(-'1.1 Alternativ A'!K42,'1.1 Alternativ A'!K42*J19*IF('1.1 Alternativ A'!K246&lt;70,'1.4 Øvrige forutsetninger'!$C$42,IF('1.1 Alternativ A'!K246&gt;=200,'1.4 Øvrige forutsetninger'!$C$44,'1.4 Øvrige forutsetninger'!$C$43))),0)</f>
        <v>0</v>
      </c>
      <c r="K53" s="94">
        <f ca="1">IFERROR(MAXA(-'1.1 Alternativ A'!L42,'1.1 Alternativ A'!L42*K19*IF('1.1 Alternativ A'!L246&lt;70,'1.4 Øvrige forutsetninger'!$C$42,IF('1.1 Alternativ A'!L246&gt;=200,'1.4 Øvrige forutsetninger'!$C$44,'1.4 Øvrige forutsetninger'!$C$43))),0)</f>
        <v>0</v>
      </c>
      <c r="L53" s="94">
        <f ca="1">IFERROR(MAXA(-'1.1 Alternativ A'!M42,'1.1 Alternativ A'!M42*L19*IF('1.1 Alternativ A'!M246&lt;70,'1.4 Øvrige forutsetninger'!$C$42,IF('1.1 Alternativ A'!M246&gt;=200,'1.4 Øvrige forutsetninger'!$C$44,'1.4 Øvrige forutsetninger'!$C$43))),0)</f>
        <v>0</v>
      </c>
      <c r="M53" s="94">
        <f ca="1">IFERROR(MAXA(-'1.1 Alternativ A'!N42,'1.1 Alternativ A'!N42*M19*IF('1.1 Alternativ A'!N246&lt;70,'1.4 Øvrige forutsetninger'!$C$42,IF('1.1 Alternativ A'!N246&gt;=200,'1.4 Øvrige forutsetninger'!$C$44,'1.4 Øvrige forutsetninger'!$C$43))),0)</f>
        <v>0</v>
      </c>
      <c r="N53" s="94">
        <f ca="1">IFERROR(MAXA(-'1.1 Alternativ A'!O42,'1.1 Alternativ A'!O42*N19*IF('1.1 Alternativ A'!O246&lt;70,'1.4 Øvrige forutsetninger'!$C$42,IF('1.1 Alternativ A'!O246&gt;=200,'1.4 Øvrige forutsetninger'!$C$44,'1.4 Øvrige forutsetninger'!$C$43))),0)</f>
        <v>0</v>
      </c>
      <c r="O53" s="94">
        <f ca="1">IFERROR(MAXA(-'1.1 Alternativ A'!P42,'1.1 Alternativ A'!P42*O19*IF('1.1 Alternativ A'!P246&lt;70,'1.4 Øvrige forutsetninger'!$C$42,IF('1.1 Alternativ A'!P246&gt;=200,'1.4 Øvrige forutsetninger'!$C$44,'1.4 Øvrige forutsetninger'!$C$43))),0)</f>
        <v>0</v>
      </c>
      <c r="P53" s="94">
        <f ca="1">IFERROR(MAXA(-'1.1 Alternativ A'!Q42,'1.1 Alternativ A'!Q42*P19*IF('1.1 Alternativ A'!Q246&lt;70,'1.4 Øvrige forutsetninger'!$C$42,IF('1.1 Alternativ A'!Q246&gt;=200,'1.4 Øvrige forutsetninger'!$C$44,'1.4 Øvrige forutsetninger'!$C$43))),0)</f>
        <v>0</v>
      </c>
      <c r="Q53" s="94">
        <f ca="1">IFERROR(MAXA(-'1.1 Alternativ A'!R42,'1.1 Alternativ A'!R42*Q19*IF('1.1 Alternativ A'!R246&lt;70,'1.4 Øvrige forutsetninger'!$C$42,IF('1.1 Alternativ A'!R246&gt;=200,'1.4 Øvrige forutsetninger'!$C$44,'1.4 Øvrige forutsetninger'!$C$43))),0)</f>
        <v>0</v>
      </c>
      <c r="R53" s="94">
        <f ca="1">IFERROR(MAXA(-'1.1 Alternativ A'!S42,'1.1 Alternativ A'!S42*R19*IF('1.1 Alternativ A'!S246&lt;70,'1.4 Øvrige forutsetninger'!$C$42,IF('1.1 Alternativ A'!S246&gt;=200,'1.4 Øvrige forutsetninger'!$C$44,'1.4 Øvrige forutsetninger'!$C$43))),0)</f>
        <v>0</v>
      </c>
      <c r="S53" s="94">
        <f ca="1">IFERROR(MAXA(-'1.1 Alternativ A'!T42,'1.1 Alternativ A'!T42*S19*IF('1.1 Alternativ A'!T246&lt;70,'1.4 Øvrige forutsetninger'!$C$42,IF('1.1 Alternativ A'!T246&gt;=200,'1.4 Øvrige forutsetninger'!$C$44,'1.4 Øvrige forutsetninger'!$C$43))),0)</f>
        <v>0</v>
      </c>
      <c r="T53" s="94">
        <f ca="1">IFERROR(MAXA(-'1.1 Alternativ A'!U42,'1.1 Alternativ A'!U42*T19*IF('1.1 Alternativ A'!U246&lt;70,'1.4 Øvrige forutsetninger'!$C$42,IF('1.1 Alternativ A'!U246&gt;=200,'1.4 Øvrige forutsetninger'!$C$44,'1.4 Øvrige forutsetninger'!$C$43))),0)</f>
        <v>0</v>
      </c>
      <c r="U53" s="94">
        <f ca="1">IFERROR(MAXA(-'1.1 Alternativ A'!V42,'1.1 Alternativ A'!V42*U19*IF('1.1 Alternativ A'!V246&lt;70,'1.4 Øvrige forutsetninger'!$C$42,IF('1.1 Alternativ A'!V246&gt;=200,'1.4 Øvrige forutsetninger'!$C$44,'1.4 Øvrige forutsetninger'!$C$43))),0)</f>
        <v>0</v>
      </c>
      <c r="V53" s="94">
        <f ca="1">IFERROR(MAXA(-'1.1 Alternativ A'!W42,'1.1 Alternativ A'!W42*V19*IF('1.1 Alternativ A'!W246&lt;70,'1.4 Øvrige forutsetninger'!$C$42,IF('1.1 Alternativ A'!W246&gt;=200,'1.4 Øvrige forutsetninger'!$C$44,'1.4 Øvrige forutsetninger'!$C$43))),0)</f>
        <v>0</v>
      </c>
      <c r="W53" s="94">
        <f ca="1">IFERROR(MAXA(-'1.1 Alternativ A'!X42,'1.1 Alternativ A'!X42*W19*IF('1.1 Alternativ A'!X246&lt;70,'1.4 Øvrige forutsetninger'!$C$42,IF('1.1 Alternativ A'!X246&gt;=200,'1.4 Øvrige forutsetninger'!$C$44,'1.4 Øvrige forutsetninger'!$C$43))),0)</f>
        <v>0</v>
      </c>
      <c r="X53" s="94">
        <f ca="1">IFERROR(MAXA(-'1.1 Alternativ A'!Y42,'1.1 Alternativ A'!Y42*X19*IF('1.1 Alternativ A'!Y246&lt;70,'1.4 Øvrige forutsetninger'!$C$42,IF('1.1 Alternativ A'!Y246&gt;=200,'1.4 Øvrige forutsetninger'!$C$44,'1.4 Øvrige forutsetninger'!$C$43))),0)</f>
        <v>0</v>
      </c>
      <c r="Y53" s="94">
        <f ca="1">IFERROR(MAXA(-'1.1 Alternativ A'!Z42,'1.1 Alternativ A'!Z42*Y19*IF('1.1 Alternativ A'!Z246&lt;70,'1.4 Øvrige forutsetninger'!$C$42,IF('1.1 Alternativ A'!Z246&gt;=200,'1.4 Øvrige forutsetninger'!$C$44,'1.4 Øvrige forutsetninger'!$C$43))),0)</f>
        <v>0</v>
      </c>
      <c r="Z53" s="94">
        <f ca="1">IFERROR(MAXA(-'1.1 Alternativ A'!AA42,'1.1 Alternativ A'!AA42*Z19*IF('1.1 Alternativ A'!AA246&lt;70,'1.4 Øvrige forutsetninger'!$C$42,IF('1.1 Alternativ A'!AA246&gt;=200,'1.4 Øvrige forutsetninger'!$C$44,'1.4 Øvrige forutsetninger'!$C$43))),0)</f>
        <v>0</v>
      </c>
      <c r="AA53" s="94">
        <f ca="1">IFERROR(MAXA(-'1.1 Alternativ A'!AB42,'1.1 Alternativ A'!AB42*AA19*IF('1.1 Alternativ A'!AB246&lt;70,'1.4 Øvrige forutsetninger'!$C$42,IF('1.1 Alternativ A'!AB246&gt;=200,'1.4 Øvrige forutsetninger'!$C$44,'1.4 Øvrige forutsetninger'!$C$43))),0)</f>
        <v>0</v>
      </c>
      <c r="AB53" s="94">
        <f ca="1">IFERROR(MAXA(-'1.1 Alternativ A'!AC42,'1.1 Alternativ A'!AC42*AB19*IF('1.1 Alternativ A'!AC246&lt;70,'1.4 Øvrige forutsetninger'!$C$42,IF('1.1 Alternativ A'!AC246&gt;=200,'1.4 Øvrige forutsetninger'!$C$44,'1.4 Øvrige forutsetninger'!$C$43))),0)</f>
        <v>0</v>
      </c>
      <c r="AC53" s="94">
        <f ca="1">IFERROR(MAXA(-'1.1 Alternativ A'!AD42,'1.1 Alternativ A'!AD42*AC19*IF('1.1 Alternativ A'!AD246&lt;70,'1.4 Øvrige forutsetninger'!$C$42,IF('1.1 Alternativ A'!AD246&gt;=200,'1.4 Øvrige forutsetninger'!$C$44,'1.4 Øvrige forutsetninger'!$C$43))),0)</f>
        <v>0</v>
      </c>
      <c r="AD53" s="94">
        <f ca="1">IFERROR(MAXA(-'1.1 Alternativ A'!AE42,'1.1 Alternativ A'!AE42*AD19*IF('1.1 Alternativ A'!AE246&lt;70,'1.4 Øvrige forutsetninger'!$C$42,IF('1.1 Alternativ A'!AE246&gt;=200,'1.4 Øvrige forutsetninger'!$C$44,'1.4 Øvrige forutsetninger'!$C$43))),0)</f>
        <v>0</v>
      </c>
      <c r="AE53" s="94">
        <f ca="1">IFERROR(MAXA(-'1.1 Alternativ A'!AF42,'1.1 Alternativ A'!AF42*AE19*IF('1.1 Alternativ A'!AF246&lt;70,'1.4 Øvrige forutsetninger'!$C$42,IF('1.1 Alternativ A'!AF246&gt;=200,'1.4 Øvrige forutsetninger'!$C$44,'1.4 Øvrige forutsetninger'!$C$43))),0)</f>
        <v>0</v>
      </c>
      <c r="AF53" s="94">
        <f ca="1">IFERROR(MAXA(-'1.1 Alternativ A'!AG42,'1.1 Alternativ A'!AG42*AF19*IF('1.1 Alternativ A'!AG246&lt;70,'1.4 Øvrige forutsetninger'!$C$42,IF('1.1 Alternativ A'!AG246&gt;=200,'1.4 Øvrige forutsetninger'!$C$44,'1.4 Øvrige forutsetninger'!$C$43))),0)</f>
        <v>0</v>
      </c>
    </row>
    <row r="54" spans="2:32" s="67" customFormat="1" ht="12.75" customHeight="1" x14ac:dyDescent="0.2">
      <c r="B54" s="1" t="str">
        <f ca="1">IF(OFFSET('1.1 Alternativ A'!$E$19,0,ROW()-ROW($B$43))&gt;0,OFFSET('1.1 Alternativ A'!$E$19,0,ROW()-ROW($B$43)),"")</f>
        <v/>
      </c>
      <c r="C54" s="94">
        <f ca="1">IFERROR(MAXA(-'1.1 Alternativ A'!D43,'1.1 Alternativ A'!D43*C20*IF('1.1 Alternativ A'!D247&lt;70,'1.4 Øvrige forutsetninger'!$C$42,IF('1.1 Alternativ A'!D247&gt;=200,'1.4 Øvrige forutsetninger'!$C$44,'1.4 Øvrige forutsetninger'!$C$43))),0)</f>
        <v>0</v>
      </c>
      <c r="D54" s="94">
        <f ca="1">IFERROR(MAXA(-'1.1 Alternativ A'!E43,'1.1 Alternativ A'!E43*D20*IF('1.1 Alternativ A'!E247&lt;70,'1.4 Øvrige forutsetninger'!$C$42,IF('1.1 Alternativ A'!E247&gt;=200,'1.4 Øvrige forutsetninger'!$C$44,'1.4 Øvrige forutsetninger'!$C$43))),0)</f>
        <v>0</v>
      </c>
      <c r="E54" s="94">
        <f ca="1">IFERROR(MAXA(-'1.1 Alternativ A'!F43,'1.1 Alternativ A'!F43*E20*IF('1.1 Alternativ A'!F247&lt;70,'1.4 Øvrige forutsetninger'!$C$42,IF('1.1 Alternativ A'!F247&gt;=200,'1.4 Øvrige forutsetninger'!$C$44,'1.4 Øvrige forutsetninger'!$C$43))),0)</f>
        <v>0</v>
      </c>
      <c r="F54" s="94">
        <f ca="1">IFERROR(MAXA(-'1.1 Alternativ A'!G43,'1.1 Alternativ A'!G43*F20*IF('1.1 Alternativ A'!G247&lt;70,'1.4 Øvrige forutsetninger'!$C$42,IF('1.1 Alternativ A'!G247&gt;=200,'1.4 Øvrige forutsetninger'!$C$44,'1.4 Øvrige forutsetninger'!$C$43))),0)</f>
        <v>0</v>
      </c>
      <c r="G54" s="94">
        <f ca="1">IFERROR(MAXA(-'1.1 Alternativ A'!H43,'1.1 Alternativ A'!H43*G20*IF('1.1 Alternativ A'!H247&lt;70,'1.4 Øvrige forutsetninger'!$C$42,IF('1.1 Alternativ A'!H247&gt;=200,'1.4 Øvrige forutsetninger'!$C$44,'1.4 Øvrige forutsetninger'!$C$43))),0)</f>
        <v>0</v>
      </c>
      <c r="H54" s="94">
        <f ca="1">IFERROR(MAXA(-'1.1 Alternativ A'!I43,'1.1 Alternativ A'!I43*H20*IF('1.1 Alternativ A'!I247&lt;70,'1.4 Øvrige forutsetninger'!$C$42,IF('1.1 Alternativ A'!I247&gt;=200,'1.4 Øvrige forutsetninger'!$C$44,'1.4 Øvrige forutsetninger'!$C$43))),0)</f>
        <v>0</v>
      </c>
      <c r="I54" s="94">
        <f ca="1">IFERROR(MAXA(-'1.1 Alternativ A'!J43,'1.1 Alternativ A'!J43*I20*IF('1.1 Alternativ A'!J247&lt;70,'1.4 Øvrige forutsetninger'!$C$42,IF('1.1 Alternativ A'!J247&gt;=200,'1.4 Øvrige forutsetninger'!$C$44,'1.4 Øvrige forutsetninger'!$C$43))),0)</f>
        <v>0</v>
      </c>
      <c r="J54" s="94">
        <f ca="1">IFERROR(MAXA(-'1.1 Alternativ A'!K43,'1.1 Alternativ A'!K43*J20*IF('1.1 Alternativ A'!K247&lt;70,'1.4 Øvrige forutsetninger'!$C$42,IF('1.1 Alternativ A'!K247&gt;=200,'1.4 Øvrige forutsetninger'!$C$44,'1.4 Øvrige forutsetninger'!$C$43))),0)</f>
        <v>0</v>
      </c>
      <c r="K54" s="94">
        <f ca="1">IFERROR(MAXA(-'1.1 Alternativ A'!L43,'1.1 Alternativ A'!L43*K20*IF('1.1 Alternativ A'!L247&lt;70,'1.4 Øvrige forutsetninger'!$C$42,IF('1.1 Alternativ A'!L247&gt;=200,'1.4 Øvrige forutsetninger'!$C$44,'1.4 Øvrige forutsetninger'!$C$43))),0)</f>
        <v>0</v>
      </c>
      <c r="L54" s="94">
        <f ca="1">IFERROR(MAXA(-'1.1 Alternativ A'!M43,'1.1 Alternativ A'!M43*L20*IF('1.1 Alternativ A'!M247&lt;70,'1.4 Øvrige forutsetninger'!$C$42,IF('1.1 Alternativ A'!M247&gt;=200,'1.4 Øvrige forutsetninger'!$C$44,'1.4 Øvrige forutsetninger'!$C$43))),0)</f>
        <v>0</v>
      </c>
      <c r="M54" s="94">
        <f ca="1">IFERROR(MAXA(-'1.1 Alternativ A'!N43,'1.1 Alternativ A'!N43*M20*IF('1.1 Alternativ A'!N247&lt;70,'1.4 Øvrige forutsetninger'!$C$42,IF('1.1 Alternativ A'!N247&gt;=200,'1.4 Øvrige forutsetninger'!$C$44,'1.4 Øvrige forutsetninger'!$C$43))),0)</f>
        <v>0</v>
      </c>
      <c r="N54" s="94">
        <f ca="1">IFERROR(MAXA(-'1.1 Alternativ A'!O43,'1.1 Alternativ A'!O43*N20*IF('1.1 Alternativ A'!O247&lt;70,'1.4 Øvrige forutsetninger'!$C$42,IF('1.1 Alternativ A'!O247&gt;=200,'1.4 Øvrige forutsetninger'!$C$44,'1.4 Øvrige forutsetninger'!$C$43))),0)</f>
        <v>0</v>
      </c>
      <c r="O54" s="94">
        <f ca="1">IFERROR(MAXA(-'1.1 Alternativ A'!P43,'1.1 Alternativ A'!P43*O20*IF('1.1 Alternativ A'!P247&lt;70,'1.4 Øvrige forutsetninger'!$C$42,IF('1.1 Alternativ A'!P247&gt;=200,'1.4 Øvrige forutsetninger'!$C$44,'1.4 Øvrige forutsetninger'!$C$43))),0)</f>
        <v>0</v>
      </c>
      <c r="P54" s="94">
        <f ca="1">IFERROR(MAXA(-'1.1 Alternativ A'!Q43,'1.1 Alternativ A'!Q43*P20*IF('1.1 Alternativ A'!Q247&lt;70,'1.4 Øvrige forutsetninger'!$C$42,IF('1.1 Alternativ A'!Q247&gt;=200,'1.4 Øvrige forutsetninger'!$C$44,'1.4 Øvrige forutsetninger'!$C$43))),0)</f>
        <v>0</v>
      </c>
      <c r="Q54" s="94">
        <f ca="1">IFERROR(MAXA(-'1.1 Alternativ A'!R43,'1.1 Alternativ A'!R43*Q20*IF('1.1 Alternativ A'!R247&lt;70,'1.4 Øvrige forutsetninger'!$C$42,IF('1.1 Alternativ A'!R247&gt;=200,'1.4 Øvrige forutsetninger'!$C$44,'1.4 Øvrige forutsetninger'!$C$43))),0)</f>
        <v>0</v>
      </c>
      <c r="R54" s="94">
        <f ca="1">IFERROR(MAXA(-'1.1 Alternativ A'!S43,'1.1 Alternativ A'!S43*R20*IF('1.1 Alternativ A'!S247&lt;70,'1.4 Øvrige forutsetninger'!$C$42,IF('1.1 Alternativ A'!S247&gt;=200,'1.4 Øvrige forutsetninger'!$C$44,'1.4 Øvrige forutsetninger'!$C$43))),0)</f>
        <v>0</v>
      </c>
      <c r="S54" s="94">
        <f ca="1">IFERROR(MAXA(-'1.1 Alternativ A'!T43,'1.1 Alternativ A'!T43*S20*IF('1.1 Alternativ A'!T247&lt;70,'1.4 Øvrige forutsetninger'!$C$42,IF('1.1 Alternativ A'!T247&gt;=200,'1.4 Øvrige forutsetninger'!$C$44,'1.4 Øvrige forutsetninger'!$C$43))),0)</f>
        <v>0</v>
      </c>
      <c r="T54" s="94">
        <f ca="1">IFERROR(MAXA(-'1.1 Alternativ A'!U43,'1.1 Alternativ A'!U43*T20*IF('1.1 Alternativ A'!U247&lt;70,'1.4 Øvrige forutsetninger'!$C$42,IF('1.1 Alternativ A'!U247&gt;=200,'1.4 Øvrige forutsetninger'!$C$44,'1.4 Øvrige forutsetninger'!$C$43))),0)</f>
        <v>0</v>
      </c>
      <c r="U54" s="94">
        <f ca="1">IFERROR(MAXA(-'1.1 Alternativ A'!V43,'1.1 Alternativ A'!V43*U20*IF('1.1 Alternativ A'!V247&lt;70,'1.4 Øvrige forutsetninger'!$C$42,IF('1.1 Alternativ A'!V247&gt;=200,'1.4 Øvrige forutsetninger'!$C$44,'1.4 Øvrige forutsetninger'!$C$43))),0)</f>
        <v>0</v>
      </c>
      <c r="V54" s="94">
        <f ca="1">IFERROR(MAXA(-'1.1 Alternativ A'!W43,'1.1 Alternativ A'!W43*V20*IF('1.1 Alternativ A'!W247&lt;70,'1.4 Øvrige forutsetninger'!$C$42,IF('1.1 Alternativ A'!W247&gt;=200,'1.4 Øvrige forutsetninger'!$C$44,'1.4 Øvrige forutsetninger'!$C$43))),0)</f>
        <v>0</v>
      </c>
      <c r="W54" s="94">
        <f ca="1">IFERROR(MAXA(-'1.1 Alternativ A'!X43,'1.1 Alternativ A'!X43*W20*IF('1.1 Alternativ A'!X247&lt;70,'1.4 Øvrige forutsetninger'!$C$42,IF('1.1 Alternativ A'!X247&gt;=200,'1.4 Øvrige forutsetninger'!$C$44,'1.4 Øvrige forutsetninger'!$C$43))),0)</f>
        <v>0</v>
      </c>
      <c r="X54" s="94">
        <f ca="1">IFERROR(MAXA(-'1.1 Alternativ A'!Y43,'1.1 Alternativ A'!Y43*X20*IF('1.1 Alternativ A'!Y247&lt;70,'1.4 Øvrige forutsetninger'!$C$42,IF('1.1 Alternativ A'!Y247&gt;=200,'1.4 Øvrige forutsetninger'!$C$44,'1.4 Øvrige forutsetninger'!$C$43))),0)</f>
        <v>0</v>
      </c>
      <c r="Y54" s="94">
        <f ca="1">IFERROR(MAXA(-'1.1 Alternativ A'!Z43,'1.1 Alternativ A'!Z43*Y20*IF('1.1 Alternativ A'!Z247&lt;70,'1.4 Øvrige forutsetninger'!$C$42,IF('1.1 Alternativ A'!Z247&gt;=200,'1.4 Øvrige forutsetninger'!$C$44,'1.4 Øvrige forutsetninger'!$C$43))),0)</f>
        <v>0</v>
      </c>
      <c r="Z54" s="94">
        <f ca="1">IFERROR(MAXA(-'1.1 Alternativ A'!AA43,'1.1 Alternativ A'!AA43*Z20*IF('1.1 Alternativ A'!AA247&lt;70,'1.4 Øvrige forutsetninger'!$C$42,IF('1.1 Alternativ A'!AA247&gt;=200,'1.4 Øvrige forutsetninger'!$C$44,'1.4 Øvrige forutsetninger'!$C$43))),0)</f>
        <v>0</v>
      </c>
      <c r="AA54" s="94">
        <f ca="1">IFERROR(MAXA(-'1.1 Alternativ A'!AB43,'1.1 Alternativ A'!AB43*AA20*IF('1.1 Alternativ A'!AB247&lt;70,'1.4 Øvrige forutsetninger'!$C$42,IF('1.1 Alternativ A'!AB247&gt;=200,'1.4 Øvrige forutsetninger'!$C$44,'1.4 Øvrige forutsetninger'!$C$43))),0)</f>
        <v>0</v>
      </c>
      <c r="AB54" s="94">
        <f ca="1">IFERROR(MAXA(-'1.1 Alternativ A'!AC43,'1.1 Alternativ A'!AC43*AB20*IF('1.1 Alternativ A'!AC247&lt;70,'1.4 Øvrige forutsetninger'!$C$42,IF('1.1 Alternativ A'!AC247&gt;=200,'1.4 Øvrige forutsetninger'!$C$44,'1.4 Øvrige forutsetninger'!$C$43))),0)</f>
        <v>0</v>
      </c>
      <c r="AC54" s="94">
        <f ca="1">IFERROR(MAXA(-'1.1 Alternativ A'!AD43,'1.1 Alternativ A'!AD43*AC20*IF('1.1 Alternativ A'!AD247&lt;70,'1.4 Øvrige forutsetninger'!$C$42,IF('1.1 Alternativ A'!AD247&gt;=200,'1.4 Øvrige forutsetninger'!$C$44,'1.4 Øvrige forutsetninger'!$C$43))),0)</f>
        <v>0</v>
      </c>
      <c r="AD54" s="94">
        <f ca="1">IFERROR(MAXA(-'1.1 Alternativ A'!AE43,'1.1 Alternativ A'!AE43*AD20*IF('1.1 Alternativ A'!AE247&lt;70,'1.4 Øvrige forutsetninger'!$C$42,IF('1.1 Alternativ A'!AE247&gt;=200,'1.4 Øvrige forutsetninger'!$C$44,'1.4 Øvrige forutsetninger'!$C$43))),0)</f>
        <v>0</v>
      </c>
      <c r="AE54" s="94">
        <f ca="1">IFERROR(MAXA(-'1.1 Alternativ A'!AF43,'1.1 Alternativ A'!AF43*AE20*IF('1.1 Alternativ A'!AF247&lt;70,'1.4 Øvrige forutsetninger'!$C$42,IF('1.1 Alternativ A'!AF247&gt;=200,'1.4 Øvrige forutsetninger'!$C$44,'1.4 Øvrige forutsetninger'!$C$43))),0)</f>
        <v>0</v>
      </c>
      <c r="AF54" s="94">
        <f ca="1">IFERROR(MAXA(-'1.1 Alternativ A'!AG43,'1.1 Alternativ A'!AG43*AF20*IF('1.1 Alternativ A'!AG247&lt;70,'1.4 Øvrige forutsetninger'!$C$42,IF('1.1 Alternativ A'!AG247&gt;=200,'1.4 Øvrige forutsetninger'!$C$44,'1.4 Øvrige forutsetninger'!$C$43))),0)</f>
        <v>0</v>
      </c>
    </row>
    <row r="55" spans="2:32" s="67" customFormat="1" ht="12.75" customHeight="1" x14ac:dyDescent="0.2">
      <c r="B55" s="1" t="str">
        <f ca="1">IF(OFFSET('1.1 Alternativ A'!$E$19,0,ROW()-ROW($B$43))&gt;0,OFFSET('1.1 Alternativ A'!$E$19,0,ROW()-ROW($B$43)),"")</f>
        <v/>
      </c>
      <c r="C55" s="94">
        <f ca="1">IFERROR(MAXA(-'1.1 Alternativ A'!D44,'1.1 Alternativ A'!D44*C21*IF('1.1 Alternativ A'!D248&lt;70,'1.4 Øvrige forutsetninger'!$C$42,IF('1.1 Alternativ A'!D248&gt;=200,'1.4 Øvrige forutsetninger'!$C$44,'1.4 Øvrige forutsetninger'!$C$43))),0)</f>
        <v>0</v>
      </c>
      <c r="D55" s="94">
        <f ca="1">IFERROR(MAXA(-'1.1 Alternativ A'!E44,'1.1 Alternativ A'!E44*D21*IF('1.1 Alternativ A'!E248&lt;70,'1.4 Øvrige forutsetninger'!$C$42,IF('1.1 Alternativ A'!E248&gt;=200,'1.4 Øvrige forutsetninger'!$C$44,'1.4 Øvrige forutsetninger'!$C$43))),0)</f>
        <v>0</v>
      </c>
      <c r="E55" s="94">
        <f ca="1">IFERROR(MAXA(-'1.1 Alternativ A'!F44,'1.1 Alternativ A'!F44*E21*IF('1.1 Alternativ A'!F248&lt;70,'1.4 Øvrige forutsetninger'!$C$42,IF('1.1 Alternativ A'!F248&gt;=200,'1.4 Øvrige forutsetninger'!$C$44,'1.4 Øvrige forutsetninger'!$C$43))),0)</f>
        <v>0</v>
      </c>
      <c r="F55" s="94">
        <f ca="1">IFERROR(MAXA(-'1.1 Alternativ A'!G44,'1.1 Alternativ A'!G44*F21*IF('1.1 Alternativ A'!G248&lt;70,'1.4 Øvrige forutsetninger'!$C$42,IF('1.1 Alternativ A'!G248&gt;=200,'1.4 Øvrige forutsetninger'!$C$44,'1.4 Øvrige forutsetninger'!$C$43))),0)</f>
        <v>0</v>
      </c>
      <c r="G55" s="94">
        <f ca="1">IFERROR(MAXA(-'1.1 Alternativ A'!H44,'1.1 Alternativ A'!H44*G21*IF('1.1 Alternativ A'!H248&lt;70,'1.4 Øvrige forutsetninger'!$C$42,IF('1.1 Alternativ A'!H248&gt;=200,'1.4 Øvrige forutsetninger'!$C$44,'1.4 Øvrige forutsetninger'!$C$43))),0)</f>
        <v>0</v>
      </c>
      <c r="H55" s="94">
        <f ca="1">IFERROR(MAXA(-'1.1 Alternativ A'!I44,'1.1 Alternativ A'!I44*H21*IF('1.1 Alternativ A'!I248&lt;70,'1.4 Øvrige forutsetninger'!$C$42,IF('1.1 Alternativ A'!I248&gt;=200,'1.4 Øvrige forutsetninger'!$C$44,'1.4 Øvrige forutsetninger'!$C$43))),0)</f>
        <v>0</v>
      </c>
      <c r="I55" s="94">
        <f ca="1">IFERROR(MAXA(-'1.1 Alternativ A'!J44,'1.1 Alternativ A'!J44*I21*IF('1.1 Alternativ A'!J248&lt;70,'1.4 Øvrige forutsetninger'!$C$42,IF('1.1 Alternativ A'!J248&gt;=200,'1.4 Øvrige forutsetninger'!$C$44,'1.4 Øvrige forutsetninger'!$C$43))),0)</f>
        <v>0</v>
      </c>
      <c r="J55" s="94">
        <f ca="1">IFERROR(MAXA(-'1.1 Alternativ A'!K44,'1.1 Alternativ A'!K44*J21*IF('1.1 Alternativ A'!K248&lt;70,'1.4 Øvrige forutsetninger'!$C$42,IF('1.1 Alternativ A'!K248&gt;=200,'1.4 Øvrige forutsetninger'!$C$44,'1.4 Øvrige forutsetninger'!$C$43))),0)</f>
        <v>0</v>
      </c>
      <c r="K55" s="94">
        <f ca="1">IFERROR(MAXA(-'1.1 Alternativ A'!L44,'1.1 Alternativ A'!L44*K21*IF('1.1 Alternativ A'!L248&lt;70,'1.4 Øvrige forutsetninger'!$C$42,IF('1.1 Alternativ A'!L248&gt;=200,'1.4 Øvrige forutsetninger'!$C$44,'1.4 Øvrige forutsetninger'!$C$43))),0)</f>
        <v>0</v>
      </c>
      <c r="L55" s="94">
        <f ca="1">IFERROR(MAXA(-'1.1 Alternativ A'!M44,'1.1 Alternativ A'!M44*L21*IF('1.1 Alternativ A'!M248&lt;70,'1.4 Øvrige forutsetninger'!$C$42,IF('1.1 Alternativ A'!M248&gt;=200,'1.4 Øvrige forutsetninger'!$C$44,'1.4 Øvrige forutsetninger'!$C$43))),0)</f>
        <v>0</v>
      </c>
      <c r="M55" s="94">
        <f ca="1">IFERROR(MAXA(-'1.1 Alternativ A'!N44,'1.1 Alternativ A'!N44*M21*IF('1.1 Alternativ A'!N248&lt;70,'1.4 Øvrige forutsetninger'!$C$42,IF('1.1 Alternativ A'!N248&gt;=200,'1.4 Øvrige forutsetninger'!$C$44,'1.4 Øvrige forutsetninger'!$C$43))),0)</f>
        <v>0</v>
      </c>
      <c r="N55" s="94">
        <f ca="1">IFERROR(MAXA(-'1.1 Alternativ A'!O44,'1.1 Alternativ A'!O44*N21*IF('1.1 Alternativ A'!O248&lt;70,'1.4 Øvrige forutsetninger'!$C$42,IF('1.1 Alternativ A'!O248&gt;=200,'1.4 Øvrige forutsetninger'!$C$44,'1.4 Øvrige forutsetninger'!$C$43))),0)</f>
        <v>0</v>
      </c>
      <c r="O55" s="94">
        <f ca="1">IFERROR(MAXA(-'1.1 Alternativ A'!P44,'1.1 Alternativ A'!P44*O21*IF('1.1 Alternativ A'!P248&lt;70,'1.4 Øvrige forutsetninger'!$C$42,IF('1.1 Alternativ A'!P248&gt;=200,'1.4 Øvrige forutsetninger'!$C$44,'1.4 Øvrige forutsetninger'!$C$43))),0)</f>
        <v>0</v>
      </c>
      <c r="P55" s="94">
        <f ca="1">IFERROR(MAXA(-'1.1 Alternativ A'!Q44,'1.1 Alternativ A'!Q44*P21*IF('1.1 Alternativ A'!Q248&lt;70,'1.4 Øvrige forutsetninger'!$C$42,IF('1.1 Alternativ A'!Q248&gt;=200,'1.4 Øvrige forutsetninger'!$C$44,'1.4 Øvrige forutsetninger'!$C$43))),0)</f>
        <v>0</v>
      </c>
      <c r="Q55" s="94">
        <f ca="1">IFERROR(MAXA(-'1.1 Alternativ A'!R44,'1.1 Alternativ A'!R44*Q21*IF('1.1 Alternativ A'!R248&lt;70,'1.4 Øvrige forutsetninger'!$C$42,IF('1.1 Alternativ A'!R248&gt;=200,'1.4 Øvrige forutsetninger'!$C$44,'1.4 Øvrige forutsetninger'!$C$43))),0)</f>
        <v>0</v>
      </c>
      <c r="R55" s="94">
        <f ca="1">IFERROR(MAXA(-'1.1 Alternativ A'!S44,'1.1 Alternativ A'!S44*R21*IF('1.1 Alternativ A'!S248&lt;70,'1.4 Øvrige forutsetninger'!$C$42,IF('1.1 Alternativ A'!S248&gt;=200,'1.4 Øvrige forutsetninger'!$C$44,'1.4 Øvrige forutsetninger'!$C$43))),0)</f>
        <v>0</v>
      </c>
      <c r="S55" s="94">
        <f ca="1">IFERROR(MAXA(-'1.1 Alternativ A'!T44,'1.1 Alternativ A'!T44*S21*IF('1.1 Alternativ A'!T248&lt;70,'1.4 Øvrige forutsetninger'!$C$42,IF('1.1 Alternativ A'!T248&gt;=200,'1.4 Øvrige forutsetninger'!$C$44,'1.4 Øvrige forutsetninger'!$C$43))),0)</f>
        <v>0</v>
      </c>
      <c r="T55" s="94">
        <f ca="1">IFERROR(MAXA(-'1.1 Alternativ A'!U44,'1.1 Alternativ A'!U44*T21*IF('1.1 Alternativ A'!U248&lt;70,'1.4 Øvrige forutsetninger'!$C$42,IF('1.1 Alternativ A'!U248&gt;=200,'1.4 Øvrige forutsetninger'!$C$44,'1.4 Øvrige forutsetninger'!$C$43))),0)</f>
        <v>0</v>
      </c>
      <c r="U55" s="94">
        <f ca="1">IFERROR(MAXA(-'1.1 Alternativ A'!V44,'1.1 Alternativ A'!V44*U21*IF('1.1 Alternativ A'!V248&lt;70,'1.4 Øvrige forutsetninger'!$C$42,IF('1.1 Alternativ A'!V248&gt;=200,'1.4 Øvrige forutsetninger'!$C$44,'1.4 Øvrige forutsetninger'!$C$43))),0)</f>
        <v>0</v>
      </c>
      <c r="V55" s="94">
        <f ca="1">IFERROR(MAXA(-'1.1 Alternativ A'!W44,'1.1 Alternativ A'!W44*V21*IF('1.1 Alternativ A'!W248&lt;70,'1.4 Øvrige forutsetninger'!$C$42,IF('1.1 Alternativ A'!W248&gt;=200,'1.4 Øvrige forutsetninger'!$C$44,'1.4 Øvrige forutsetninger'!$C$43))),0)</f>
        <v>0</v>
      </c>
      <c r="W55" s="94">
        <f ca="1">IFERROR(MAXA(-'1.1 Alternativ A'!X44,'1.1 Alternativ A'!X44*W21*IF('1.1 Alternativ A'!X248&lt;70,'1.4 Øvrige forutsetninger'!$C$42,IF('1.1 Alternativ A'!X248&gt;=200,'1.4 Øvrige forutsetninger'!$C$44,'1.4 Øvrige forutsetninger'!$C$43))),0)</f>
        <v>0</v>
      </c>
      <c r="X55" s="94">
        <f ca="1">IFERROR(MAXA(-'1.1 Alternativ A'!Y44,'1.1 Alternativ A'!Y44*X21*IF('1.1 Alternativ A'!Y248&lt;70,'1.4 Øvrige forutsetninger'!$C$42,IF('1.1 Alternativ A'!Y248&gt;=200,'1.4 Øvrige forutsetninger'!$C$44,'1.4 Øvrige forutsetninger'!$C$43))),0)</f>
        <v>0</v>
      </c>
      <c r="Y55" s="94">
        <f ca="1">IFERROR(MAXA(-'1.1 Alternativ A'!Z44,'1.1 Alternativ A'!Z44*Y21*IF('1.1 Alternativ A'!Z248&lt;70,'1.4 Øvrige forutsetninger'!$C$42,IF('1.1 Alternativ A'!Z248&gt;=200,'1.4 Øvrige forutsetninger'!$C$44,'1.4 Øvrige forutsetninger'!$C$43))),0)</f>
        <v>0</v>
      </c>
      <c r="Z55" s="94">
        <f ca="1">IFERROR(MAXA(-'1.1 Alternativ A'!AA44,'1.1 Alternativ A'!AA44*Z21*IF('1.1 Alternativ A'!AA248&lt;70,'1.4 Øvrige forutsetninger'!$C$42,IF('1.1 Alternativ A'!AA248&gt;=200,'1.4 Øvrige forutsetninger'!$C$44,'1.4 Øvrige forutsetninger'!$C$43))),0)</f>
        <v>0</v>
      </c>
      <c r="AA55" s="94">
        <f ca="1">IFERROR(MAXA(-'1.1 Alternativ A'!AB44,'1.1 Alternativ A'!AB44*AA21*IF('1.1 Alternativ A'!AB248&lt;70,'1.4 Øvrige forutsetninger'!$C$42,IF('1.1 Alternativ A'!AB248&gt;=200,'1.4 Øvrige forutsetninger'!$C$44,'1.4 Øvrige forutsetninger'!$C$43))),0)</f>
        <v>0</v>
      </c>
      <c r="AB55" s="94">
        <f ca="1">IFERROR(MAXA(-'1.1 Alternativ A'!AC44,'1.1 Alternativ A'!AC44*AB21*IF('1.1 Alternativ A'!AC248&lt;70,'1.4 Øvrige forutsetninger'!$C$42,IF('1.1 Alternativ A'!AC248&gt;=200,'1.4 Øvrige forutsetninger'!$C$44,'1.4 Øvrige forutsetninger'!$C$43))),0)</f>
        <v>0</v>
      </c>
      <c r="AC55" s="94">
        <f ca="1">IFERROR(MAXA(-'1.1 Alternativ A'!AD44,'1.1 Alternativ A'!AD44*AC21*IF('1.1 Alternativ A'!AD248&lt;70,'1.4 Øvrige forutsetninger'!$C$42,IF('1.1 Alternativ A'!AD248&gt;=200,'1.4 Øvrige forutsetninger'!$C$44,'1.4 Øvrige forutsetninger'!$C$43))),0)</f>
        <v>0</v>
      </c>
      <c r="AD55" s="94">
        <f ca="1">IFERROR(MAXA(-'1.1 Alternativ A'!AE44,'1.1 Alternativ A'!AE44*AD21*IF('1.1 Alternativ A'!AE248&lt;70,'1.4 Øvrige forutsetninger'!$C$42,IF('1.1 Alternativ A'!AE248&gt;=200,'1.4 Øvrige forutsetninger'!$C$44,'1.4 Øvrige forutsetninger'!$C$43))),0)</f>
        <v>0</v>
      </c>
      <c r="AE55" s="94">
        <f ca="1">IFERROR(MAXA(-'1.1 Alternativ A'!AF44,'1.1 Alternativ A'!AF44*AE21*IF('1.1 Alternativ A'!AF248&lt;70,'1.4 Øvrige forutsetninger'!$C$42,IF('1.1 Alternativ A'!AF248&gt;=200,'1.4 Øvrige forutsetninger'!$C$44,'1.4 Øvrige forutsetninger'!$C$43))),0)</f>
        <v>0</v>
      </c>
      <c r="AF55" s="94">
        <f ca="1">IFERROR(MAXA(-'1.1 Alternativ A'!AG44,'1.1 Alternativ A'!AG44*AF21*IF('1.1 Alternativ A'!AG248&lt;70,'1.4 Øvrige forutsetninger'!$C$42,IF('1.1 Alternativ A'!AG248&gt;=200,'1.4 Øvrige forutsetninger'!$C$44,'1.4 Øvrige forutsetninger'!$C$43))),0)</f>
        <v>0</v>
      </c>
    </row>
    <row r="56" spans="2:32" s="67" customFormat="1" ht="12.75" customHeight="1" x14ac:dyDescent="0.2">
      <c r="B56" s="1" t="str">
        <f ca="1">IF(OFFSET('1.1 Alternativ A'!$E$19,0,ROW()-ROW($B$43))&gt;0,OFFSET('1.1 Alternativ A'!$E$19,0,ROW()-ROW($B$43)),"")</f>
        <v/>
      </c>
      <c r="C56" s="94">
        <f ca="1">IFERROR(MAXA(-'1.1 Alternativ A'!D45,'1.1 Alternativ A'!D45*C22*IF('1.1 Alternativ A'!D249&lt;70,'1.4 Øvrige forutsetninger'!$C$42,IF('1.1 Alternativ A'!D249&gt;=200,'1.4 Øvrige forutsetninger'!$C$44,'1.4 Øvrige forutsetninger'!$C$43))),0)</f>
        <v>0</v>
      </c>
      <c r="D56" s="94">
        <f ca="1">IFERROR(MAXA(-'1.1 Alternativ A'!E45,'1.1 Alternativ A'!E45*D22*IF('1.1 Alternativ A'!E249&lt;70,'1.4 Øvrige forutsetninger'!$C$42,IF('1.1 Alternativ A'!E249&gt;=200,'1.4 Øvrige forutsetninger'!$C$44,'1.4 Øvrige forutsetninger'!$C$43))),0)</f>
        <v>0</v>
      </c>
      <c r="E56" s="94">
        <f ca="1">IFERROR(MAXA(-'1.1 Alternativ A'!F45,'1.1 Alternativ A'!F45*E22*IF('1.1 Alternativ A'!F249&lt;70,'1.4 Øvrige forutsetninger'!$C$42,IF('1.1 Alternativ A'!F249&gt;=200,'1.4 Øvrige forutsetninger'!$C$44,'1.4 Øvrige forutsetninger'!$C$43))),0)</f>
        <v>0</v>
      </c>
      <c r="F56" s="94">
        <f ca="1">IFERROR(MAXA(-'1.1 Alternativ A'!G45,'1.1 Alternativ A'!G45*F22*IF('1.1 Alternativ A'!G249&lt;70,'1.4 Øvrige forutsetninger'!$C$42,IF('1.1 Alternativ A'!G249&gt;=200,'1.4 Øvrige forutsetninger'!$C$44,'1.4 Øvrige forutsetninger'!$C$43))),0)</f>
        <v>0</v>
      </c>
      <c r="G56" s="94">
        <f ca="1">IFERROR(MAXA(-'1.1 Alternativ A'!H45,'1.1 Alternativ A'!H45*G22*IF('1.1 Alternativ A'!H249&lt;70,'1.4 Øvrige forutsetninger'!$C$42,IF('1.1 Alternativ A'!H249&gt;=200,'1.4 Øvrige forutsetninger'!$C$44,'1.4 Øvrige forutsetninger'!$C$43))),0)</f>
        <v>0</v>
      </c>
      <c r="H56" s="94">
        <f ca="1">IFERROR(MAXA(-'1.1 Alternativ A'!I45,'1.1 Alternativ A'!I45*H22*IF('1.1 Alternativ A'!I249&lt;70,'1.4 Øvrige forutsetninger'!$C$42,IF('1.1 Alternativ A'!I249&gt;=200,'1.4 Øvrige forutsetninger'!$C$44,'1.4 Øvrige forutsetninger'!$C$43))),0)</f>
        <v>0</v>
      </c>
      <c r="I56" s="94">
        <f ca="1">IFERROR(MAXA(-'1.1 Alternativ A'!J45,'1.1 Alternativ A'!J45*I22*IF('1.1 Alternativ A'!J249&lt;70,'1.4 Øvrige forutsetninger'!$C$42,IF('1.1 Alternativ A'!J249&gt;=200,'1.4 Øvrige forutsetninger'!$C$44,'1.4 Øvrige forutsetninger'!$C$43))),0)</f>
        <v>0</v>
      </c>
      <c r="J56" s="94">
        <f ca="1">IFERROR(MAXA(-'1.1 Alternativ A'!K45,'1.1 Alternativ A'!K45*J22*IF('1.1 Alternativ A'!K249&lt;70,'1.4 Øvrige forutsetninger'!$C$42,IF('1.1 Alternativ A'!K249&gt;=200,'1.4 Øvrige forutsetninger'!$C$44,'1.4 Øvrige forutsetninger'!$C$43))),0)</f>
        <v>0</v>
      </c>
      <c r="K56" s="94">
        <f ca="1">IFERROR(MAXA(-'1.1 Alternativ A'!L45,'1.1 Alternativ A'!L45*K22*IF('1.1 Alternativ A'!L249&lt;70,'1.4 Øvrige forutsetninger'!$C$42,IF('1.1 Alternativ A'!L249&gt;=200,'1.4 Øvrige forutsetninger'!$C$44,'1.4 Øvrige forutsetninger'!$C$43))),0)</f>
        <v>0</v>
      </c>
      <c r="L56" s="94">
        <f ca="1">IFERROR(MAXA(-'1.1 Alternativ A'!M45,'1.1 Alternativ A'!M45*L22*IF('1.1 Alternativ A'!M249&lt;70,'1.4 Øvrige forutsetninger'!$C$42,IF('1.1 Alternativ A'!M249&gt;=200,'1.4 Øvrige forutsetninger'!$C$44,'1.4 Øvrige forutsetninger'!$C$43))),0)</f>
        <v>0</v>
      </c>
      <c r="M56" s="94">
        <f ca="1">IFERROR(MAXA(-'1.1 Alternativ A'!N45,'1.1 Alternativ A'!N45*M22*IF('1.1 Alternativ A'!N249&lt;70,'1.4 Øvrige forutsetninger'!$C$42,IF('1.1 Alternativ A'!N249&gt;=200,'1.4 Øvrige forutsetninger'!$C$44,'1.4 Øvrige forutsetninger'!$C$43))),0)</f>
        <v>0</v>
      </c>
      <c r="N56" s="94">
        <f ca="1">IFERROR(MAXA(-'1.1 Alternativ A'!O45,'1.1 Alternativ A'!O45*N22*IF('1.1 Alternativ A'!O249&lt;70,'1.4 Øvrige forutsetninger'!$C$42,IF('1.1 Alternativ A'!O249&gt;=200,'1.4 Øvrige forutsetninger'!$C$44,'1.4 Øvrige forutsetninger'!$C$43))),0)</f>
        <v>0</v>
      </c>
      <c r="O56" s="94">
        <f ca="1">IFERROR(MAXA(-'1.1 Alternativ A'!P45,'1.1 Alternativ A'!P45*O22*IF('1.1 Alternativ A'!P249&lt;70,'1.4 Øvrige forutsetninger'!$C$42,IF('1.1 Alternativ A'!P249&gt;=200,'1.4 Øvrige forutsetninger'!$C$44,'1.4 Øvrige forutsetninger'!$C$43))),0)</f>
        <v>0</v>
      </c>
      <c r="P56" s="94">
        <f ca="1">IFERROR(MAXA(-'1.1 Alternativ A'!Q45,'1.1 Alternativ A'!Q45*P22*IF('1.1 Alternativ A'!Q249&lt;70,'1.4 Øvrige forutsetninger'!$C$42,IF('1.1 Alternativ A'!Q249&gt;=200,'1.4 Øvrige forutsetninger'!$C$44,'1.4 Øvrige forutsetninger'!$C$43))),0)</f>
        <v>0</v>
      </c>
      <c r="Q56" s="94">
        <f ca="1">IFERROR(MAXA(-'1.1 Alternativ A'!R45,'1.1 Alternativ A'!R45*Q22*IF('1.1 Alternativ A'!R249&lt;70,'1.4 Øvrige forutsetninger'!$C$42,IF('1.1 Alternativ A'!R249&gt;=200,'1.4 Øvrige forutsetninger'!$C$44,'1.4 Øvrige forutsetninger'!$C$43))),0)</f>
        <v>0</v>
      </c>
      <c r="R56" s="94">
        <f ca="1">IFERROR(MAXA(-'1.1 Alternativ A'!S45,'1.1 Alternativ A'!S45*R22*IF('1.1 Alternativ A'!S249&lt;70,'1.4 Øvrige forutsetninger'!$C$42,IF('1.1 Alternativ A'!S249&gt;=200,'1.4 Øvrige forutsetninger'!$C$44,'1.4 Øvrige forutsetninger'!$C$43))),0)</f>
        <v>0</v>
      </c>
      <c r="S56" s="94">
        <f ca="1">IFERROR(MAXA(-'1.1 Alternativ A'!T45,'1.1 Alternativ A'!T45*S22*IF('1.1 Alternativ A'!T249&lt;70,'1.4 Øvrige forutsetninger'!$C$42,IF('1.1 Alternativ A'!T249&gt;=200,'1.4 Øvrige forutsetninger'!$C$44,'1.4 Øvrige forutsetninger'!$C$43))),0)</f>
        <v>0</v>
      </c>
      <c r="T56" s="94">
        <f ca="1">IFERROR(MAXA(-'1.1 Alternativ A'!U45,'1.1 Alternativ A'!U45*T22*IF('1.1 Alternativ A'!U249&lt;70,'1.4 Øvrige forutsetninger'!$C$42,IF('1.1 Alternativ A'!U249&gt;=200,'1.4 Øvrige forutsetninger'!$C$44,'1.4 Øvrige forutsetninger'!$C$43))),0)</f>
        <v>0</v>
      </c>
      <c r="U56" s="94">
        <f ca="1">IFERROR(MAXA(-'1.1 Alternativ A'!V45,'1.1 Alternativ A'!V45*U22*IF('1.1 Alternativ A'!V249&lt;70,'1.4 Øvrige forutsetninger'!$C$42,IF('1.1 Alternativ A'!V249&gt;=200,'1.4 Øvrige forutsetninger'!$C$44,'1.4 Øvrige forutsetninger'!$C$43))),0)</f>
        <v>0</v>
      </c>
      <c r="V56" s="94">
        <f ca="1">IFERROR(MAXA(-'1.1 Alternativ A'!W45,'1.1 Alternativ A'!W45*V22*IF('1.1 Alternativ A'!W249&lt;70,'1.4 Øvrige forutsetninger'!$C$42,IF('1.1 Alternativ A'!W249&gt;=200,'1.4 Øvrige forutsetninger'!$C$44,'1.4 Øvrige forutsetninger'!$C$43))),0)</f>
        <v>0</v>
      </c>
      <c r="W56" s="94">
        <f ca="1">IFERROR(MAXA(-'1.1 Alternativ A'!X45,'1.1 Alternativ A'!X45*W22*IF('1.1 Alternativ A'!X249&lt;70,'1.4 Øvrige forutsetninger'!$C$42,IF('1.1 Alternativ A'!X249&gt;=200,'1.4 Øvrige forutsetninger'!$C$44,'1.4 Øvrige forutsetninger'!$C$43))),0)</f>
        <v>0</v>
      </c>
      <c r="X56" s="94">
        <f ca="1">IFERROR(MAXA(-'1.1 Alternativ A'!Y45,'1.1 Alternativ A'!Y45*X22*IF('1.1 Alternativ A'!Y249&lt;70,'1.4 Øvrige forutsetninger'!$C$42,IF('1.1 Alternativ A'!Y249&gt;=200,'1.4 Øvrige forutsetninger'!$C$44,'1.4 Øvrige forutsetninger'!$C$43))),0)</f>
        <v>0</v>
      </c>
      <c r="Y56" s="94">
        <f ca="1">IFERROR(MAXA(-'1.1 Alternativ A'!Z45,'1.1 Alternativ A'!Z45*Y22*IF('1.1 Alternativ A'!Z249&lt;70,'1.4 Øvrige forutsetninger'!$C$42,IF('1.1 Alternativ A'!Z249&gt;=200,'1.4 Øvrige forutsetninger'!$C$44,'1.4 Øvrige forutsetninger'!$C$43))),0)</f>
        <v>0</v>
      </c>
      <c r="Z56" s="94">
        <f ca="1">IFERROR(MAXA(-'1.1 Alternativ A'!AA45,'1.1 Alternativ A'!AA45*Z22*IF('1.1 Alternativ A'!AA249&lt;70,'1.4 Øvrige forutsetninger'!$C$42,IF('1.1 Alternativ A'!AA249&gt;=200,'1.4 Øvrige forutsetninger'!$C$44,'1.4 Øvrige forutsetninger'!$C$43))),0)</f>
        <v>0</v>
      </c>
      <c r="AA56" s="94">
        <f ca="1">IFERROR(MAXA(-'1.1 Alternativ A'!AB45,'1.1 Alternativ A'!AB45*AA22*IF('1.1 Alternativ A'!AB249&lt;70,'1.4 Øvrige forutsetninger'!$C$42,IF('1.1 Alternativ A'!AB249&gt;=200,'1.4 Øvrige forutsetninger'!$C$44,'1.4 Øvrige forutsetninger'!$C$43))),0)</f>
        <v>0</v>
      </c>
      <c r="AB56" s="94">
        <f ca="1">IFERROR(MAXA(-'1.1 Alternativ A'!AC45,'1.1 Alternativ A'!AC45*AB22*IF('1.1 Alternativ A'!AC249&lt;70,'1.4 Øvrige forutsetninger'!$C$42,IF('1.1 Alternativ A'!AC249&gt;=200,'1.4 Øvrige forutsetninger'!$C$44,'1.4 Øvrige forutsetninger'!$C$43))),0)</f>
        <v>0</v>
      </c>
      <c r="AC56" s="94">
        <f ca="1">IFERROR(MAXA(-'1.1 Alternativ A'!AD45,'1.1 Alternativ A'!AD45*AC22*IF('1.1 Alternativ A'!AD249&lt;70,'1.4 Øvrige forutsetninger'!$C$42,IF('1.1 Alternativ A'!AD249&gt;=200,'1.4 Øvrige forutsetninger'!$C$44,'1.4 Øvrige forutsetninger'!$C$43))),0)</f>
        <v>0</v>
      </c>
      <c r="AD56" s="94">
        <f ca="1">IFERROR(MAXA(-'1.1 Alternativ A'!AE45,'1.1 Alternativ A'!AE45*AD22*IF('1.1 Alternativ A'!AE249&lt;70,'1.4 Øvrige forutsetninger'!$C$42,IF('1.1 Alternativ A'!AE249&gt;=200,'1.4 Øvrige forutsetninger'!$C$44,'1.4 Øvrige forutsetninger'!$C$43))),0)</f>
        <v>0</v>
      </c>
      <c r="AE56" s="94">
        <f ca="1">IFERROR(MAXA(-'1.1 Alternativ A'!AF45,'1.1 Alternativ A'!AF45*AE22*IF('1.1 Alternativ A'!AF249&lt;70,'1.4 Øvrige forutsetninger'!$C$42,IF('1.1 Alternativ A'!AF249&gt;=200,'1.4 Øvrige forutsetninger'!$C$44,'1.4 Øvrige forutsetninger'!$C$43))),0)</f>
        <v>0</v>
      </c>
      <c r="AF56" s="94">
        <f ca="1">IFERROR(MAXA(-'1.1 Alternativ A'!AG45,'1.1 Alternativ A'!AG45*AF22*IF('1.1 Alternativ A'!AG249&lt;70,'1.4 Øvrige forutsetninger'!$C$42,IF('1.1 Alternativ A'!AG249&gt;=200,'1.4 Øvrige forutsetninger'!$C$44,'1.4 Øvrige forutsetninger'!$C$43))),0)</f>
        <v>0</v>
      </c>
    </row>
    <row r="57" spans="2:32" s="67" customFormat="1" ht="12.75" customHeight="1" x14ac:dyDescent="0.2">
      <c r="B57" s="1" t="str">
        <f ca="1">IF(OFFSET('1.1 Alternativ A'!$E$19,0,ROW()-ROW($B$43))&gt;0,OFFSET('1.1 Alternativ A'!$E$19,0,ROW()-ROW($B$43)),"")</f>
        <v/>
      </c>
      <c r="C57" s="94">
        <f ca="1">IFERROR(MAXA(-'1.1 Alternativ A'!D46,'1.1 Alternativ A'!D46*C23*IF('1.1 Alternativ A'!D250&lt;70,'1.4 Øvrige forutsetninger'!$C$42,IF('1.1 Alternativ A'!D250&gt;=200,'1.4 Øvrige forutsetninger'!$C$44,'1.4 Øvrige forutsetninger'!$C$43))),0)</f>
        <v>0</v>
      </c>
      <c r="D57" s="94">
        <f ca="1">IFERROR(MAXA(-'1.1 Alternativ A'!E46,'1.1 Alternativ A'!E46*D23*IF('1.1 Alternativ A'!E250&lt;70,'1.4 Øvrige forutsetninger'!$C$42,IF('1.1 Alternativ A'!E250&gt;=200,'1.4 Øvrige forutsetninger'!$C$44,'1.4 Øvrige forutsetninger'!$C$43))),0)</f>
        <v>0</v>
      </c>
      <c r="E57" s="94">
        <f ca="1">IFERROR(MAXA(-'1.1 Alternativ A'!F46,'1.1 Alternativ A'!F46*E23*IF('1.1 Alternativ A'!F250&lt;70,'1.4 Øvrige forutsetninger'!$C$42,IF('1.1 Alternativ A'!F250&gt;=200,'1.4 Øvrige forutsetninger'!$C$44,'1.4 Øvrige forutsetninger'!$C$43))),0)</f>
        <v>0</v>
      </c>
      <c r="F57" s="94">
        <f ca="1">IFERROR(MAXA(-'1.1 Alternativ A'!G46,'1.1 Alternativ A'!G46*F23*IF('1.1 Alternativ A'!G250&lt;70,'1.4 Øvrige forutsetninger'!$C$42,IF('1.1 Alternativ A'!G250&gt;=200,'1.4 Øvrige forutsetninger'!$C$44,'1.4 Øvrige forutsetninger'!$C$43))),0)</f>
        <v>0</v>
      </c>
      <c r="G57" s="94">
        <f ca="1">IFERROR(MAXA(-'1.1 Alternativ A'!H46,'1.1 Alternativ A'!H46*G23*IF('1.1 Alternativ A'!H250&lt;70,'1.4 Øvrige forutsetninger'!$C$42,IF('1.1 Alternativ A'!H250&gt;=200,'1.4 Øvrige forutsetninger'!$C$44,'1.4 Øvrige forutsetninger'!$C$43))),0)</f>
        <v>0</v>
      </c>
      <c r="H57" s="94">
        <f ca="1">IFERROR(MAXA(-'1.1 Alternativ A'!I46,'1.1 Alternativ A'!I46*H23*IF('1.1 Alternativ A'!I250&lt;70,'1.4 Øvrige forutsetninger'!$C$42,IF('1.1 Alternativ A'!I250&gt;=200,'1.4 Øvrige forutsetninger'!$C$44,'1.4 Øvrige forutsetninger'!$C$43))),0)</f>
        <v>0</v>
      </c>
      <c r="I57" s="94">
        <f ca="1">IFERROR(MAXA(-'1.1 Alternativ A'!J46,'1.1 Alternativ A'!J46*I23*IF('1.1 Alternativ A'!J250&lt;70,'1.4 Øvrige forutsetninger'!$C$42,IF('1.1 Alternativ A'!J250&gt;=200,'1.4 Øvrige forutsetninger'!$C$44,'1.4 Øvrige forutsetninger'!$C$43))),0)</f>
        <v>0</v>
      </c>
      <c r="J57" s="94">
        <f ca="1">IFERROR(MAXA(-'1.1 Alternativ A'!K46,'1.1 Alternativ A'!K46*J23*IF('1.1 Alternativ A'!K250&lt;70,'1.4 Øvrige forutsetninger'!$C$42,IF('1.1 Alternativ A'!K250&gt;=200,'1.4 Øvrige forutsetninger'!$C$44,'1.4 Øvrige forutsetninger'!$C$43))),0)</f>
        <v>0</v>
      </c>
      <c r="K57" s="94">
        <f ca="1">IFERROR(MAXA(-'1.1 Alternativ A'!L46,'1.1 Alternativ A'!L46*K23*IF('1.1 Alternativ A'!L250&lt;70,'1.4 Øvrige forutsetninger'!$C$42,IF('1.1 Alternativ A'!L250&gt;=200,'1.4 Øvrige forutsetninger'!$C$44,'1.4 Øvrige forutsetninger'!$C$43))),0)</f>
        <v>0</v>
      </c>
      <c r="L57" s="94">
        <f ca="1">IFERROR(MAXA(-'1.1 Alternativ A'!M46,'1.1 Alternativ A'!M46*L23*IF('1.1 Alternativ A'!M250&lt;70,'1.4 Øvrige forutsetninger'!$C$42,IF('1.1 Alternativ A'!M250&gt;=200,'1.4 Øvrige forutsetninger'!$C$44,'1.4 Øvrige forutsetninger'!$C$43))),0)</f>
        <v>0</v>
      </c>
      <c r="M57" s="94">
        <f ca="1">IFERROR(MAXA(-'1.1 Alternativ A'!N46,'1.1 Alternativ A'!N46*M23*IF('1.1 Alternativ A'!N250&lt;70,'1.4 Øvrige forutsetninger'!$C$42,IF('1.1 Alternativ A'!N250&gt;=200,'1.4 Øvrige forutsetninger'!$C$44,'1.4 Øvrige forutsetninger'!$C$43))),0)</f>
        <v>0</v>
      </c>
      <c r="N57" s="94">
        <f ca="1">IFERROR(MAXA(-'1.1 Alternativ A'!O46,'1.1 Alternativ A'!O46*N23*IF('1.1 Alternativ A'!O250&lt;70,'1.4 Øvrige forutsetninger'!$C$42,IF('1.1 Alternativ A'!O250&gt;=200,'1.4 Øvrige forutsetninger'!$C$44,'1.4 Øvrige forutsetninger'!$C$43))),0)</f>
        <v>0</v>
      </c>
      <c r="O57" s="94">
        <f ca="1">IFERROR(MAXA(-'1.1 Alternativ A'!P46,'1.1 Alternativ A'!P46*O23*IF('1.1 Alternativ A'!P250&lt;70,'1.4 Øvrige forutsetninger'!$C$42,IF('1.1 Alternativ A'!P250&gt;=200,'1.4 Øvrige forutsetninger'!$C$44,'1.4 Øvrige forutsetninger'!$C$43))),0)</f>
        <v>0</v>
      </c>
      <c r="P57" s="94">
        <f ca="1">IFERROR(MAXA(-'1.1 Alternativ A'!Q46,'1.1 Alternativ A'!Q46*P23*IF('1.1 Alternativ A'!Q250&lt;70,'1.4 Øvrige forutsetninger'!$C$42,IF('1.1 Alternativ A'!Q250&gt;=200,'1.4 Øvrige forutsetninger'!$C$44,'1.4 Øvrige forutsetninger'!$C$43))),0)</f>
        <v>0</v>
      </c>
      <c r="Q57" s="94">
        <f ca="1">IFERROR(MAXA(-'1.1 Alternativ A'!R46,'1.1 Alternativ A'!R46*Q23*IF('1.1 Alternativ A'!R250&lt;70,'1.4 Øvrige forutsetninger'!$C$42,IF('1.1 Alternativ A'!R250&gt;=200,'1.4 Øvrige forutsetninger'!$C$44,'1.4 Øvrige forutsetninger'!$C$43))),0)</f>
        <v>0</v>
      </c>
      <c r="R57" s="94">
        <f ca="1">IFERROR(MAXA(-'1.1 Alternativ A'!S46,'1.1 Alternativ A'!S46*R23*IF('1.1 Alternativ A'!S250&lt;70,'1.4 Øvrige forutsetninger'!$C$42,IF('1.1 Alternativ A'!S250&gt;=200,'1.4 Øvrige forutsetninger'!$C$44,'1.4 Øvrige forutsetninger'!$C$43))),0)</f>
        <v>0</v>
      </c>
      <c r="S57" s="94">
        <f ca="1">IFERROR(MAXA(-'1.1 Alternativ A'!T46,'1.1 Alternativ A'!T46*S23*IF('1.1 Alternativ A'!T250&lt;70,'1.4 Øvrige forutsetninger'!$C$42,IF('1.1 Alternativ A'!T250&gt;=200,'1.4 Øvrige forutsetninger'!$C$44,'1.4 Øvrige forutsetninger'!$C$43))),0)</f>
        <v>0</v>
      </c>
      <c r="T57" s="94">
        <f ca="1">IFERROR(MAXA(-'1.1 Alternativ A'!U46,'1.1 Alternativ A'!U46*T23*IF('1.1 Alternativ A'!U250&lt;70,'1.4 Øvrige forutsetninger'!$C$42,IF('1.1 Alternativ A'!U250&gt;=200,'1.4 Øvrige forutsetninger'!$C$44,'1.4 Øvrige forutsetninger'!$C$43))),0)</f>
        <v>0</v>
      </c>
      <c r="U57" s="94">
        <f ca="1">IFERROR(MAXA(-'1.1 Alternativ A'!V46,'1.1 Alternativ A'!V46*U23*IF('1.1 Alternativ A'!V250&lt;70,'1.4 Øvrige forutsetninger'!$C$42,IF('1.1 Alternativ A'!V250&gt;=200,'1.4 Øvrige forutsetninger'!$C$44,'1.4 Øvrige forutsetninger'!$C$43))),0)</f>
        <v>0</v>
      </c>
      <c r="V57" s="94">
        <f ca="1">IFERROR(MAXA(-'1.1 Alternativ A'!W46,'1.1 Alternativ A'!W46*V23*IF('1.1 Alternativ A'!W250&lt;70,'1.4 Øvrige forutsetninger'!$C$42,IF('1.1 Alternativ A'!W250&gt;=200,'1.4 Øvrige forutsetninger'!$C$44,'1.4 Øvrige forutsetninger'!$C$43))),0)</f>
        <v>0</v>
      </c>
      <c r="W57" s="94">
        <f ca="1">IFERROR(MAXA(-'1.1 Alternativ A'!X46,'1.1 Alternativ A'!X46*W23*IF('1.1 Alternativ A'!X250&lt;70,'1.4 Øvrige forutsetninger'!$C$42,IF('1.1 Alternativ A'!X250&gt;=200,'1.4 Øvrige forutsetninger'!$C$44,'1.4 Øvrige forutsetninger'!$C$43))),0)</f>
        <v>0</v>
      </c>
      <c r="X57" s="94">
        <f ca="1">IFERROR(MAXA(-'1.1 Alternativ A'!Y46,'1.1 Alternativ A'!Y46*X23*IF('1.1 Alternativ A'!Y250&lt;70,'1.4 Øvrige forutsetninger'!$C$42,IF('1.1 Alternativ A'!Y250&gt;=200,'1.4 Øvrige forutsetninger'!$C$44,'1.4 Øvrige forutsetninger'!$C$43))),0)</f>
        <v>0</v>
      </c>
      <c r="Y57" s="94">
        <f ca="1">IFERROR(MAXA(-'1.1 Alternativ A'!Z46,'1.1 Alternativ A'!Z46*Y23*IF('1.1 Alternativ A'!Z250&lt;70,'1.4 Øvrige forutsetninger'!$C$42,IF('1.1 Alternativ A'!Z250&gt;=200,'1.4 Øvrige forutsetninger'!$C$44,'1.4 Øvrige forutsetninger'!$C$43))),0)</f>
        <v>0</v>
      </c>
      <c r="Z57" s="94">
        <f ca="1">IFERROR(MAXA(-'1.1 Alternativ A'!AA46,'1.1 Alternativ A'!AA46*Z23*IF('1.1 Alternativ A'!AA250&lt;70,'1.4 Øvrige forutsetninger'!$C$42,IF('1.1 Alternativ A'!AA250&gt;=200,'1.4 Øvrige forutsetninger'!$C$44,'1.4 Øvrige forutsetninger'!$C$43))),0)</f>
        <v>0</v>
      </c>
      <c r="AA57" s="94">
        <f ca="1">IFERROR(MAXA(-'1.1 Alternativ A'!AB46,'1.1 Alternativ A'!AB46*AA23*IF('1.1 Alternativ A'!AB250&lt;70,'1.4 Øvrige forutsetninger'!$C$42,IF('1.1 Alternativ A'!AB250&gt;=200,'1.4 Øvrige forutsetninger'!$C$44,'1.4 Øvrige forutsetninger'!$C$43))),0)</f>
        <v>0</v>
      </c>
      <c r="AB57" s="94">
        <f ca="1">IFERROR(MAXA(-'1.1 Alternativ A'!AC46,'1.1 Alternativ A'!AC46*AB23*IF('1.1 Alternativ A'!AC250&lt;70,'1.4 Øvrige forutsetninger'!$C$42,IF('1.1 Alternativ A'!AC250&gt;=200,'1.4 Øvrige forutsetninger'!$C$44,'1.4 Øvrige forutsetninger'!$C$43))),0)</f>
        <v>0</v>
      </c>
      <c r="AC57" s="94">
        <f ca="1">IFERROR(MAXA(-'1.1 Alternativ A'!AD46,'1.1 Alternativ A'!AD46*AC23*IF('1.1 Alternativ A'!AD250&lt;70,'1.4 Øvrige forutsetninger'!$C$42,IF('1.1 Alternativ A'!AD250&gt;=200,'1.4 Øvrige forutsetninger'!$C$44,'1.4 Øvrige forutsetninger'!$C$43))),0)</f>
        <v>0</v>
      </c>
      <c r="AD57" s="94">
        <f ca="1">IFERROR(MAXA(-'1.1 Alternativ A'!AE46,'1.1 Alternativ A'!AE46*AD23*IF('1.1 Alternativ A'!AE250&lt;70,'1.4 Øvrige forutsetninger'!$C$42,IF('1.1 Alternativ A'!AE250&gt;=200,'1.4 Øvrige forutsetninger'!$C$44,'1.4 Øvrige forutsetninger'!$C$43))),0)</f>
        <v>0</v>
      </c>
      <c r="AE57" s="94">
        <f ca="1">IFERROR(MAXA(-'1.1 Alternativ A'!AF46,'1.1 Alternativ A'!AF46*AE23*IF('1.1 Alternativ A'!AF250&lt;70,'1.4 Øvrige forutsetninger'!$C$42,IF('1.1 Alternativ A'!AF250&gt;=200,'1.4 Øvrige forutsetninger'!$C$44,'1.4 Øvrige forutsetninger'!$C$43))),0)</f>
        <v>0</v>
      </c>
      <c r="AF57" s="94">
        <f ca="1">IFERROR(MAXA(-'1.1 Alternativ A'!AG46,'1.1 Alternativ A'!AG46*AF23*IF('1.1 Alternativ A'!AG250&lt;70,'1.4 Øvrige forutsetninger'!$C$42,IF('1.1 Alternativ A'!AG250&gt;=200,'1.4 Øvrige forutsetninger'!$C$44,'1.4 Øvrige forutsetninger'!$C$43))),0)</f>
        <v>0</v>
      </c>
    </row>
    <row r="58" spans="2:32" s="67" customFormat="1" ht="12.75" customHeight="1" x14ac:dyDescent="0.2">
      <c r="B58" s="1" t="str">
        <f ca="1">IF(OFFSET('1.1 Alternativ A'!$E$19,0,ROW()-ROW($B$43))&gt;0,OFFSET('1.1 Alternativ A'!$E$19,0,ROW()-ROW($B$43)),"")</f>
        <v/>
      </c>
      <c r="C58" s="94">
        <f ca="1">IFERROR(MAXA(-'1.1 Alternativ A'!D47,'1.1 Alternativ A'!D47*C24*IF('1.1 Alternativ A'!D251&lt;70,'1.4 Øvrige forutsetninger'!$C$42,IF('1.1 Alternativ A'!D251&gt;=200,'1.4 Øvrige forutsetninger'!$C$44,'1.4 Øvrige forutsetninger'!$C$43))),0)</f>
        <v>0</v>
      </c>
      <c r="D58" s="94">
        <f ca="1">IFERROR(MAXA(-'1.1 Alternativ A'!E47,'1.1 Alternativ A'!E47*D24*IF('1.1 Alternativ A'!E251&lt;70,'1.4 Øvrige forutsetninger'!$C$42,IF('1.1 Alternativ A'!E251&gt;=200,'1.4 Øvrige forutsetninger'!$C$44,'1.4 Øvrige forutsetninger'!$C$43))),0)</f>
        <v>0</v>
      </c>
      <c r="E58" s="94">
        <f ca="1">IFERROR(MAXA(-'1.1 Alternativ A'!F47,'1.1 Alternativ A'!F47*E24*IF('1.1 Alternativ A'!F251&lt;70,'1.4 Øvrige forutsetninger'!$C$42,IF('1.1 Alternativ A'!F251&gt;=200,'1.4 Øvrige forutsetninger'!$C$44,'1.4 Øvrige forutsetninger'!$C$43))),0)</f>
        <v>0</v>
      </c>
      <c r="F58" s="94">
        <f ca="1">IFERROR(MAXA(-'1.1 Alternativ A'!G47,'1.1 Alternativ A'!G47*F24*IF('1.1 Alternativ A'!G251&lt;70,'1.4 Øvrige forutsetninger'!$C$42,IF('1.1 Alternativ A'!G251&gt;=200,'1.4 Øvrige forutsetninger'!$C$44,'1.4 Øvrige forutsetninger'!$C$43))),0)</f>
        <v>0</v>
      </c>
      <c r="G58" s="94">
        <f ca="1">IFERROR(MAXA(-'1.1 Alternativ A'!H47,'1.1 Alternativ A'!H47*G24*IF('1.1 Alternativ A'!H251&lt;70,'1.4 Øvrige forutsetninger'!$C$42,IF('1.1 Alternativ A'!H251&gt;=200,'1.4 Øvrige forutsetninger'!$C$44,'1.4 Øvrige forutsetninger'!$C$43))),0)</f>
        <v>0</v>
      </c>
      <c r="H58" s="94">
        <f ca="1">IFERROR(MAXA(-'1.1 Alternativ A'!I47,'1.1 Alternativ A'!I47*H24*IF('1.1 Alternativ A'!I251&lt;70,'1.4 Øvrige forutsetninger'!$C$42,IF('1.1 Alternativ A'!I251&gt;=200,'1.4 Øvrige forutsetninger'!$C$44,'1.4 Øvrige forutsetninger'!$C$43))),0)</f>
        <v>0</v>
      </c>
      <c r="I58" s="94">
        <f ca="1">IFERROR(MAXA(-'1.1 Alternativ A'!J47,'1.1 Alternativ A'!J47*I24*IF('1.1 Alternativ A'!J251&lt;70,'1.4 Øvrige forutsetninger'!$C$42,IF('1.1 Alternativ A'!J251&gt;=200,'1.4 Øvrige forutsetninger'!$C$44,'1.4 Øvrige forutsetninger'!$C$43))),0)</f>
        <v>0</v>
      </c>
      <c r="J58" s="94">
        <f ca="1">IFERROR(MAXA(-'1.1 Alternativ A'!K47,'1.1 Alternativ A'!K47*J24*IF('1.1 Alternativ A'!K251&lt;70,'1.4 Øvrige forutsetninger'!$C$42,IF('1.1 Alternativ A'!K251&gt;=200,'1.4 Øvrige forutsetninger'!$C$44,'1.4 Øvrige forutsetninger'!$C$43))),0)</f>
        <v>0</v>
      </c>
      <c r="K58" s="94">
        <f ca="1">IFERROR(MAXA(-'1.1 Alternativ A'!L47,'1.1 Alternativ A'!L47*K24*IF('1.1 Alternativ A'!L251&lt;70,'1.4 Øvrige forutsetninger'!$C$42,IF('1.1 Alternativ A'!L251&gt;=200,'1.4 Øvrige forutsetninger'!$C$44,'1.4 Øvrige forutsetninger'!$C$43))),0)</f>
        <v>0</v>
      </c>
      <c r="L58" s="94">
        <f ca="1">IFERROR(MAXA(-'1.1 Alternativ A'!M47,'1.1 Alternativ A'!M47*L24*IF('1.1 Alternativ A'!M251&lt;70,'1.4 Øvrige forutsetninger'!$C$42,IF('1.1 Alternativ A'!M251&gt;=200,'1.4 Øvrige forutsetninger'!$C$44,'1.4 Øvrige forutsetninger'!$C$43))),0)</f>
        <v>0</v>
      </c>
      <c r="M58" s="94">
        <f ca="1">IFERROR(MAXA(-'1.1 Alternativ A'!N47,'1.1 Alternativ A'!N47*M24*IF('1.1 Alternativ A'!N251&lt;70,'1.4 Øvrige forutsetninger'!$C$42,IF('1.1 Alternativ A'!N251&gt;=200,'1.4 Øvrige forutsetninger'!$C$44,'1.4 Øvrige forutsetninger'!$C$43))),0)</f>
        <v>0</v>
      </c>
      <c r="N58" s="94">
        <f ca="1">IFERROR(MAXA(-'1.1 Alternativ A'!O47,'1.1 Alternativ A'!O47*N24*IF('1.1 Alternativ A'!O251&lt;70,'1.4 Øvrige forutsetninger'!$C$42,IF('1.1 Alternativ A'!O251&gt;=200,'1.4 Øvrige forutsetninger'!$C$44,'1.4 Øvrige forutsetninger'!$C$43))),0)</f>
        <v>0</v>
      </c>
      <c r="O58" s="94">
        <f ca="1">IFERROR(MAXA(-'1.1 Alternativ A'!P47,'1.1 Alternativ A'!P47*O24*IF('1.1 Alternativ A'!P251&lt;70,'1.4 Øvrige forutsetninger'!$C$42,IF('1.1 Alternativ A'!P251&gt;=200,'1.4 Øvrige forutsetninger'!$C$44,'1.4 Øvrige forutsetninger'!$C$43))),0)</f>
        <v>0</v>
      </c>
      <c r="P58" s="94">
        <f ca="1">IFERROR(MAXA(-'1.1 Alternativ A'!Q47,'1.1 Alternativ A'!Q47*P24*IF('1.1 Alternativ A'!Q251&lt;70,'1.4 Øvrige forutsetninger'!$C$42,IF('1.1 Alternativ A'!Q251&gt;=200,'1.4 Øvrige forutsetninger'!$C$44,'1.4 Øvrige forutsetninger'!$C$43))),0)</f>
        <v>0</v>
      </c>
      <c r="Q58" s="94">
        <f ca="1">IFERROR(MAXA(-'1.1 Alternativ A'!R47,'1.1 Alternativ A'!R47*Q24*IF('1.1 Alternativ A'!R251&lt;70,'1.4 Øvrige forutsetninger'!$C$42,IF('1.1 Alternativ A'!R251&gt;=200,'1.4 Øvrige forutsetninger'!$C$44,'1.4 Øvrige forutsetninger'!$C$43))),0)</f>
        <v>0</v>
      </c>
      <c r="R58" s="94">
        <f ca="1">IFERROR(MAXA(-'1.1 Alternativ A'!S47,'1.1 Alternativ A'!S47*R24*IF('1.1 Alternativ A'!S251&lt;70,'1.4 Øvrige forutsetninger'!$C$42,IF('1.1 Alternativ A'!S251&gt;=200,'1.4 Øvrige forutsetninger'!$C$44,'1.4 Øvrige forutsetninger'!$C$43))),0)</f>
        <v>0</v>
      </c>
      <c r="S58" s="94">
        <f ca="1">IFERROR(MAXA(-'1.1 Alternativ A'!T47,'1.1 Alternativ A'!T47*S24*IF('1.1 Alternativ A'!T251&lt;70,'1.4 Øvrige forutsetninger'!$C$42,IF('1.1 Alternativ A'!T251&gt;=200,'1.4 Øvrige forutsetninger'!$C$44,'1.4 Øvrige forutsetninger'!$C$43))),0)</f>
        <v>0</v>
      </c>
      <c r="T58" s="94">
        <f ca="1">IFERROR(MAXA(-'1.1 Alternativ A'!U47,'1.1 Alternativ A'!U47*T24*IF('1.1 Alternativ A'!U251&lt;70,'1.4 Øvrige forutsetninger'!$C$42,IF('1.1 Alternativ A'!U251&gt;=200,'1.4 Øvrige forutsetninger'!$C$44,'1.4 Øvrige forutsetninger'!$C$43))),0)</f>
        <v>0</v>
      </c>
      <c r="U58" s="94">
        <f ca="1">IFERROR(MAXA(-'1.1 Alternativ A'!V47,'1.1 Alternativ A'!V47*U24*IF('1.1 Alternativ A'!V251&lt;70,'1.4 Øvrige forutsetninger'!$C$42,IF('1.1 Alternativ A'!V251&gt;=200,'1.4 Øvrige forutsetninger'!$C$44,'1.4 Øvrige forutsetninger'!$C$43))),0)</f>
        <v>0</v>
      </c>
      <c r="V58" s="94">
        <f ca="1">IFERROR(MAXA(-'1.1 Alternativ A'!W47,'1.1 Alternativ A'!W47*V24*IF('1.1 Alternativ A'!W251&lt;70,'1.4 Øvrige forutsetninger'!$C$42,IF('1.1 Alternativ A'!W251&gt;=200,'1.4 Øvrige forutsetninger'!$C$44,'1.4 Øvrige forutsetninger'!$C$43))),0)</f>
        <v>0</v>
      </c>
      <c r="W58" s="94">
        <f ca="1">IFERROR(MAXA(-'1.1 Alternativ A'!X47,'1.1 Alternativ A'!X47*W24*IF('1.1 Alternativ A'!X251&lt;70,'1.4 Øvrige forutsetninger'!$C$42,IF('1.1 Alternativ A'!X251&gt;=200,'1.4 Øvrige forutsetninger'!$C$44,'1.4 Øvrige forutsetninger'!$C$43))),0)</f>
        <v>0</v>
      </c>
      <c r="X58" s="94">
        <f ca="1">IFERROR(MAXA(-'1.1 Alternativ A'!Y47,'1.1 Alternativ A'!Y47*X24*IF('1.1 Alternativ A'!Y251&lt;70,'1.4 Øvrige forutsetninger'!$C$42,IF('1.1 Alternativ A'!Y251&gt;=200,'1.4 Øvrige forutsetninger'!$C$44,'1.4 Øvrige forutsetninger'!$C$43))),0)</f>
        <v>0</v>
      </c>
      <c r="Y58" s="94">
        <f ca="1">IFERROR(MAXA(-'1.1 Alternativ A'!Z47,'1.1 Alternativ A'!Z47*Y24*IF('1.1 Alternativ A'!Z251&lt;70,'1.4 Øvrige forutsetninger'!$C$42,IF('1.1 Alternativ A'!Z251&gt;=200,'1.4 Øvrige forutsetninger'!$C$44,'1.4 Øvrige forutsetninger'!$C$43))),0)</f>
        <v>0</v>
      </c>
      <c r="Z58" s="94">
        <f ca="1">IFERROR(MAXA(-'1.1 Alternativ A'!AA47,'1.1 Alternativ A'!AA47*Z24*IF('1.1 Alternativ A'!AA251&lt;70,'1.4 Øvrige forutsetninger'!$C$42,IF('1.1 Alternativ A'!AA251&gt;=200,'1.4 Øvrige forutsetninger'!$C$44,'1.4 Øvrige forutsetninger'!$C$43))),0)</f>
        <v>0</v>
      </c>
      <c r="AA58" s="94">
        <f ca="1">IFERROR(MAXA(-'1.1 Alternativ A'!AB47,'1.1 Alternativ A'!AB47*AA24*IF('1.1 Alternativ A'!AB251&lt;70,'1.4 Øvrige forutsetninger'!$C$42,IF('1.1 Alternativ A'!AB251&gt;=200,'1.4 Øvrige forutsetninger'!$C$44,'1.4 Øvrige forutsetninger'!$C$43))),0)</f>
        <v>0</v>
      </c>
      <c r="AB58" s="94">
        <f ca="1">IFERROR(MAXA(-'1.1 Alternativ A'!AC47,'1.1 Alternativ A'!AC47*AB24*IF('1.1 Alternativ A'!AC251&lt;70,'1.4 Øvrige forutsetninger'!$C$42,IF('1.1 Alternativ A'!AC251&gt;=200,'1.4 Øvrige forutsetninger'!$C$44,'1.4 Øvrige forutsetninger'!$C$43))),0)</f>
        <v>0</v>
      </c>
      <c r="AC58" s="94">
        <f ca="1">IFERROR(MAXA(-'1.1 Alternativ A'!AD47,'1.1 Alternativ A'!AD47*AC24*IF('1.1 Alternativ A'!AD251&lt;70,'1.4 Øvrige forutsetninger'!$C$42,IF('1.1 Alternativ A'!AD251&gt;=200,'1.4 Øvrige forutsetninger'!$C$44,'1.4 Øvrige forutsetninger'!$C$43))),0)</f>
        <v>0</v>
      </c>
      <c r="AD58" s="94">
        <f ca="1">IFERROR(MAXA(-'1.1 Alternativ A'!AE47,'1.1 Alternativ A'!AE47*AD24*IF('1.1 Alternativ A'!AE251&lt;70,'1.4 Øvrige forutsetninger'!$C$42,IF('1.1 Alternativ A'!AE251&gt;=200,'1.4 Øvrige forutsetninger'!$C$44,'1.4 Øvrige forutsetninger'!$C$43))),0)</f>
        <v>0</v>
      </c>
      <c r="AE58" s="94">
        <f ca="1">IFERROR(MAXA(-'1.1 Alternativ A'!AF47,'1.1 Alternativ A'!AF47*AE24*IF('1.1 Alternativ A'!AF251&lt;70,'1.4 Øvrige forutsetninger'!$C$42,IF('1.1 Alternativ A'!AF251&gt;=200,'1.4 Øvrige forutsetninger'!$C$44,'1.4 Øvrige forutsetninger'!$C$43))),0)</f>
        <v>0</v>
      </c>
      <c r="AF58" s="94">
        <f ca="1">IFERROR(MAXA(-'1.1 Alternativ A'!AG47,'1.1 Alternativ A'!AG47*AF24*IF('1.1 Alternativ A'!AG251&lt;70,'1.4 Øvrige forutsetninger'!$C$42,IF('1.1 Alternativ A'!AG251&gt;=200,'1.4 Øvrige forutsetninger'!$C$44,'1.4 Øvrige forutsetninger'!$C$43))),0)</f>
        <v>0</v>
      </c>
    </row>
    <row r="59" spans="2:32" s="67" customFormat="1" ht="12.75" customHeight="1" x14ac:dyDescent="0.2">
      <c r="B59" s="1" t="str">
        <f ca="1">IF(OFFSET('1.1 Alternativ A'!$E$19,0,ROW()-ROW($B$43))&gt;0,OFFSET('1.1 Alternativ A'!$E$19,0,ROW()-ROW($B$43)),"")</f>
        <v/>
      </c>
      <c r="C59" s="94">
        <f ca="1">IFERROR(MAXA(-'1.1 Alternativ A'!D48,'1.1 Alternativ A'!D48*C25*IF('1.1 Alternativ A'!D252&lt;70,'1.4 Øvrige forutsetninger'!$C$42,IF('1.1 Alternativ A'!D252&gt;=200,'1.4 Øvrige forutsetninger'!$C$44,'1.4 Øvrige forutsetninger'!$C$43))),0)</f>
        <v>0</v>
      </c>
      <c r="D59" s="94">
        <f ca="1">IFERROR(MAXA(-'1.1 Alternativ A'!E48,'1.1 Alternativ A'!E48*D25*IF('1.1 Alternativ A'!E252&lt;70,'1.4 Øvrige forutsetninger'!$C$42,IF('1.1 Alternativ A'!E252&gt;=200,'1.4 Øvrige forutsetninger'!$C$44,'1.4 Øvrige forutsetninger'!$C$43))),0)</f>
        <v>0</v>
      </c>
      <c r="E59" s="94">
        <f ca="1">IFERROR(MAXA(-'1.1 Alternativ A'!F48,'1.1 Alternativ A'!F48*E25*IF('1.1 Alternativ A'!F252&lt;70,'1.4 Øvrige forutsetninger'!$C$42,IF('1.1 Alternativ A'!F252&gt;=200,'1.4 Øvrige forutsetninger'!$C$44,'1.4 Øvrige forutsetninger'!$C$43))),0)</f>
        <v>0</v>
      </c>
      <c r="F59" s="94">
        <f ca="1">IFERROR(MAXA(-'1.1 Alternativ A'!G48,'1.1 Alternativ A'!G48*F25*IF('1.1 Alternativ A'!G252&lt;70,'1.4 Øvrige forutsetninger'!$C$42,IF('1.1 Alternativ A'!G252&gt;=200,'1.4 Øvrige forutsetninger'!$C$44,'1.4 Øvrige forutsetninger'!$C$43))),0)</f>
        <v>0</v>
      </c>
      <c r="G59" s="94">
        <f ca="1">IFERROR(MAXA(-'1.1 Alternativ A'!H48,'1.1 Alternativ A'!H48*G25*IF('1.1 Alternativ A'!H252&lt;70,'1.4 Øvrige forutsetninger'!$C$42,IF('1.1 Alternativ A'!H252&gt;=200,'1.4 Øvrige forutsetninger'!$C$44,'1.4 Øvrige forutsetninger'!$C$43))),0)</f>
        <v>0</v>
      </c>
      <c r="H59" s="94">
        <f ca="1">IFERROR(MAXA(-'1.1 Alternativ A'!I48,'1.1 Alternativ A'!I48*H25*IF('1.1 Alternativ A'!I252&lt;70,'1.4 Øvrige forutsetninger'!$C$42,IF('1.1 Alternativ A'!I252&gt;=200,'1.4 Øvrige forutsetninger'!$C$44,'1.4 Øvrige forutsetninger'!$C$43))),0)</f>
        <v>0</v>
      </c>
      <c r="I59" s="94">
        <f ca="1">IFERROR(MAXA(-'1.1 Alternativ A'!J48,'1.1 Alternativ A'!J48*I25*IF('1.1 Alternativ A'!J252&lt;70,'1.4 Øvrige forutsetninger'!$C$42,IF('1.1 Alternativ A'!J252&gt;=200,'1.4 Øvrige forutsetninger'!$C$44,'1.4 Øvrige forutsetninger'!$C$43))),0)</f>
        <v>0</v>
      </c>
      <c r="J59" s="94">
        <f ca="1">IFERROR(MAXA(-'1.1 Alternativ A'!K48,'1.1 Alternativ A'!K48*J25*IF('1.1 Alternativ A'!K252&lt;70,'1.4 Øvrige forutsetninger'!$C$42,IF('1.1 Alternativ A'!K252&gt;=200,'1.4 Øvrige forutsetninger'!$C$44,'1.4 Øvrige forutsetninger'!$C$43))),0)</f>
        <v>0</v>
      </c>
      <c r="K59" s="94">
        <f ca="1">IFERROR(MAXA(-'1.1 Alternativ A'!L48,'1.1 Alternativ A'!L48*K25*IF('1.1 Alternativ A'!L252&lt;70,'1.4 Øvrige forutsetninger'!$C$42,IF('1.1 Alternativ A'!L252&gt;=200,'1.4 Øvrige forutsetninger'!$C$44,'1.4 Øvrige forutsetninger'!$C$43))),0)</f>
        <v>0</v>
      </c>
      <c r="L59" s="94">
        <f ca="1">IFERROR(MAXA(-'1.1 Alternativ A'!M48,'1.1 Alternativ A'!M48*L25*IF('1.1 Alternativ A'!M252&lt;70,'1.4 Øvrige forutsetninger'!$C$42,IF('1.1 Alternativ A'!M252&gt;=200,'1.4 Øvrige forutsetninger'!$C$44,'1.4 Øvrige forutsetninger'!$C$43))),0)</f>
        <v>0</v>
      </c>
      <c r="M59" s="94">
        <f ca="1">IFERROR(MAXA(-'1.1 Alternativ A'!N48,'1.1 Alternativ A'!N48*M25*IF('1.1 Alternativ A'!N252&lt;70,'1.4 Øvrige forutsetninger'!$C$42,IF('1.1 Alternativ A'!N252&gt;=200,'1.4 Øvrige forutsetninger'!$C$44,'1.4 Øvrige forutsetninger'!$C$43))),0)</f>
        <v>0</v>
      </c>
      <c r="N59" s="94">
        <f ca="1">IFERROR(MAXA(-'1.1 Alternativ A'!O48,'1.1 Alternativ A'!O48*N25*IF('1.1 Alternativ A'!O252&lt;70,'1.4 Øvrige forutsetninger'!$C$42,IF('1.1 Alternativ A'!O252&gt;=200,'1.4 Øvrige forutsetninger'!$C$44,'1.4 Øvrige forutsetninger'!$C$43))),0)</f>
        <v>0</v>
      </c>
      <c r="O59" s="94">
        <f ca="1">IFERROR(MAXA(-'1.1 Alternativ A'!P48,'1.1 Alternativ A'!P48*O25*IF('1.1 Alternativ A'!P252&lt;70,'1.4 Øvrige forutsetninger'!$C$42,IF('1.1 Alternativ A'!P252&gt;=200,'1.4 Øvrige forutsetninger'!$C$44,'1.4 Øvrige forutsetninger'!$C$43))),0)</f>
        <v>0</v>
      </c>
      <c r="P59" s="94">
        <f ca="1">IFERROR(MAXA(-'1.1 Alternativ A'!Q48,'1.1 Alternativ A'!Q48*P25*IF('1.1 Alternativ A'!Q252&lt;70,'1.4 Øvrige forutsetninger'!$C$42,IF('1.1 Alternativ A'!Q252&gt;=200,'1.4 Øvrige forutsetninger'!$C$44,'1.4 Øvrige forutsetninger'!$C$43))),0)</f>
        <v>0</v>
      </c>
      <c r="Q59" s="94">
        <f ca="1">IFERROR(MAXA(-'1.1 Alternativ A'!R48,'1.1 Alternativ A'!R48*Q25*IF('1.1 Alternativ A'!R252&lt;70,'1.4 Øvrige forutsetninger'!$C$42,IF('1.1 Alternativ A'!R252&gt;=200,'1.4 Øvrige forutsetninger'!$C$44,'1.4 Øvrige forutsetninger'!$C$43))),0)</f>
        <v>0</v>
      </c>
      <c r="R59" s="94">
        <f ca="1">IFERROR(MAXA(-'1.1 Alternativ A'!S48,'1.1 Alternativ A'!S48*R25*IF('1.1 Alternativ A'!S252&lt;70,'1.4 Øvrige forutsetninger'!$C$42,IF('1.1 Alternativ A'!S252&gt;=200,'1.4 Øvrige forutsetninger'!$C$44,'1.4 Øvrige forutsetninger'!$C$43))),0)</f>
        <v>0</v>
      </c>
      <c r="S59" s="94">
        <f ca="1">IFERROR(MAXA(-'1.1 Alternativ A'!T48,'1.1 Alternativ A'!T48*S25*IF('1.1 Alternativ A'!T252&lt;70,'1.4 Øvrige forutsetninger'!$C$42,IF('1.1 Alternativ A'!T252&gt;=200,'1.4 Øvrige forutsetninger'!$C$44,'1.4 Øvrige forutsetninger'!$C$43))),0)</f>
        <v>0</v>
      </c>
      <c r="T59" s="94">
        <f ca="1">IFERROR(MAXA(-'1.1 Alternativ A'!U48,'1.1 Alternativ A'!U48*T25*IF('1.1 Alternativ A'!U252&lt;70,'1.4 Øvrige forutsetninger'!$C$42,IF('1.1 Alternativ A'!U252&gt;=200,'1.4 Øvrige forutsetninger'!$C$44,'1.4 Øvrige forutsetninger'!$C$43))),0)</f>
        <v>0</v>
      </c>
      <c r="U59" s="94">
        <f ca="1">IFERROR(MAXA(-'1.1 Alternativ A'!V48,'1.1 Alternativ A'!V48*U25*IF('1.1 Alternativ A'!V252&lt;70,'1.4 Øvrige forutsetninger'!$C$42,IF('1.1 Alternativ A'!V252&gt;=200,'1.4 Øvrige forutsetninger'!$C$44,'1.4 Øvrige forutsetninger'!$C$43))),0)</f>
        <v>0</v>
      </c>
      <c r="V59" s="94">
        <f ca="1">IFERROR(MAXA(-'1.1 Alternativ A'!W48,'1.1 Alternativ A'!W48*V25*IF('1.1 Alternativ A'!W252&lt;70,'1.4 Øvrige forutsetninger'!$C$42,IF('1.1 Alternativ A'!W252&gt;=200,'1.4 Øvrige forutsetninger'!$C$44,'1.4 Øvrige forutsetninger'!$C$43))),0)</f>
        <v>0</v>
      </c>
      <c r="W59" s="94">
        <f ca="1">IFERROR(MAXA(-'1.1 Alternativ A'!X48,'1.1 Alternativ A'!X48*W25*IF('1.1 Alternativ A'!X252&lt;70,'1.4 Øvrige forutsetninger'!$C$42,IF('1.1 Alternativ A'!X252&gt;=200,'1.4 Øvrige forutsetninger'!$C$44,'1.4 Øvrige forutsetninger'!$C$43))),0)</f>
        <v>0</v>
      </c>
      <c r="X59" s="94">
        <f ca="1">IFERROR(MAXA(-'1.1 Alternativ A'!Y48,'1.1 Alternativ A'!Y48*X25*IF('1.1 Alternativ A'!Y252&lt;70,'1.4 Øvrige forutsetninger'!$C$42,IF('1.1 Alternativ A'!Y252&gt;=200,'1.4 Øvrige forutsetninger'!$C$44,'1.4 Øvrige forutsetninger'!$C$43))),0)</f>
        <v>0</v>
      </c>
      <c r="Y59" s="94">
        <f ca="1">IFERROR(MAXA(-'1.1 Alternativ A'!Z48,'1.1 Alternativ A'!Z48*Y25*IF('1.1 Alternativ A'!Z252&lt;70,'1.4 Øvrige forutsetninger'!$C$42,IF('1.1 Alternativ A'!Z252&gt;=200,'1.4 Øvrige forutsetninger'!$C$44,'1.4 Øvrige forutsetninger'!$C$43))),0)</f>
        <v>0</v>
      </c>
      <c r="Z59" s="94">
        <f ca="1">IFERROR(MAXA(-'1.1 Alternativ A'!AA48,'1.1 Alternativ A'!AA48*Z25*IF('1.1 Alternativ A'!AA252&lt;70,'1.4 Øvrige forutsetninger'!$C$42,IF('1.1 Alternativ A'!AA252&gt;=200,'1.4 Øvrige forutsetninger'!$C$44,'1.4 Øvrige forutsetninger'!$C$43))),0)</f>
        <v>0</v>
      </c>
      <c r="AA59" s="94">
        <f ca="1">IFERROR(MAXA(-'1.1 Alternativ A'!AB48,'1.1 Alternativ A'!AB48*AA25*IF('1.1 Alternativ A'!AB252&lt;70,'1.4 Øvrige forutsetninger'!$C$42,IF('1.1 Alternativ A'!AB252&gt;=200,'1.4 Øvrige forutsetninger'!$C$44,'1.4 Øvrige forutsetninger'!$C$43))),0)</f>
        <v>0</v>
      </c>
      <c r="AB59" s="94">
        <f ca="1">IFERROR(MAXA(-'1.1 Alternativ A'!AC48,'1.1 Alternativ A'!AC48*AB25*IF('1.1 Alternativ A'!AC252&lt;70,'1.4 Øvrige forutsetninger'!$C$42,IF('1.1 Alternativ A'!AC252&gt;=200,'1.4 Øvrige forutsetninger'!$C$44,'1.4 Øvrige forutsetninger'!$C$43))),0)</f>
        <v>0</v>
      </c>
      <c r="AC59" s="94">
        <f ca="1">IFERROR(MAXA(-'1.1 Alternativ A'!AD48,'1.1 Alternativ A'!AD48*AC25*IF('1.1 Alternativ A'!AD252&lt;70,'1.4 Øvrige forutsetninger'!$C$42,IF('1.1 Alternativ A'!AD252&gt;=200,'1.4 Øvrige forutsetninger'!$C$44,'1.4 Øvrige forutsetninger'!$C$43))),0)</f>
        <v>0</v>
      </c>
      <c r="AD59" s="94">
        <f ca="1">IFERROR(MAXA(-'1.1 Alternativ A'!AE48,'1.1 Alternativ A'!AE48*AD25*IF('1.1 Alternativ A'!AE252&lt;70,'1.4 Øvrige forutsetninger'!$C$42,IF('1.1 Alternativ A'!AE252&gt;=200,'1.4 Øvrige forutsetninger'!$C$44,'1.4 Øvrige forutsetninger'!$C$43))),0)</f>
        <v>0</v>
      </c>
      <c r="AE59" s="94">
        <f ca="1">IFERROR(MAXA(-'1.1 Alternativ A'!AF48,'1.1 Alternativ A'!AF48*AE25*IF('1.1 Alternativ A'!AF252&lt;70,'1.4 Øvrige forutsetninger'!$C$42,IF('1.1 Alternativ A'!AF252&gt;=200,'1.4 Øvrige forutsetninger'!$C$44,'1.4 Øvrige forutsetninger'!$C$43))),0)</f>
        <v>0</v>
      </c>
      <c r="AF59" s="94">
        <f ca="1">IFERROR(MAXA(-'1.1 Alternativ A'!AG48,'1.1 Alternativ A'!AG48*AF25*IF('1.1 Alternativ A'!AG252&lt;70,'1.4 Øvrige forutsetninger'!$C$42,IF('1.1 Alternativ A'!AG252&gt;=200,'1.4 Øvrige forutsetninger'!$C$44,'1.4 Øvrige forutsetninger'!$C$43))),0)</f>
        <v>0</v>
      </c>
    </row>
    <row r="60" spans="2:32" s="67" customFormat="1" ht="12.75" customHeight="1" x14ac:dyDescent="0.2">
      <c r="B60" s="1" t="str">
        <f ca="1">IF(OFFSET('1.1 Alternativ A'!$E$19,0,ROW()-ROW($B$43))&gt;0,OFFSET('1.1 Alternativ A'!$E$19,0,ROW()-ROW($B$43)),"")</f>
        <v/>
      </c>
      <c r="C60" s="94">
        <f ca="1">IFERROR(MAXA(-'1.1 Alternativ A'!D49,'1.1 Alternativ A'!D49*C26*IF('1.1 Alternativ A'!D253&lt;70,'1.4 Øvrige forutsetninger'!$C$42,IF('1.1 Alternativ A'!D253&gt;=200,'1.4 Øvrige forutsetninger'!$C$44,'1.4 Øvrige forutsetninger'!$C$43))),0)</f>
        <v>0</v>
      </c>
      <c r="D60" s="94">
        <f ca="1">IFERROR(MAXA(-'1.1 Alternativ A'!E49,'1.1 Alternativ A'!E49*D26*IF('1.1 Alternativ A'!E253&lt;70,'1.4 Øvrige forutsetninger'!$C$42,IF('1.1 Alternativ A'!E253&gt;=200,'1.4 Øvrige forutsetninger'!$C$44,'1.4 Øvrige forutsetninger'!$C$43))),0)</f>
        <v>0</v>
      </c>
      <c r="E60" s="94">
        <f ca="1">IFERROR(MAXA(-'1.1 Alternativ A'!F49,'1.1 Alternativ A'!F49*E26*IF('1.1 Alternativ A'!F253&lt;70,'1.4 Øvrige forutsetninger'!$C$42,IF('1.1 Alternativ A'!F253&gt;=200,'1.4 Øvrige forutsetninger'!$C$44,'1.4 Øvrige forutsetninger'!$C$43))),0)</f>
        <v>0</v>
      </c>
      <c r="F60" s="94">
        <f ca="1">IFERROR(MAXA(-'1.1 Alternativ A'!G49,'1.1 Alternativ A'!G49*F26*IF('1.1 Alternativ A'!G253&lt;70,'1.4 Øvrige forutsetninger'!$C$42,IF('1.1 Alternativ A'!G253&gt;=200,'1.4 Øvrige forutsetninger'!$C$44,'1.4 Øvrige forutsetninger'!$C$43))),0)</f>
        <v>0</v>
      </c>
      <c r="G60" s="94">
        <f ca="1">IFERROR(MAXA(-'1.1 Alternativ A'!H49,'1.1 Alternativ A'!H49*G26*IF('1.1 Alternativ A'!H253&lt;70,'1.4 Øvrige forutsetninger'!$C$42,IF('1.1 Alternativ A'!H253&gt;=200,'1.4 Øvrige forutsetninger'!$C$44,'1.4 Øvrige forutsetninger'!$C$43))),0)</f>
        <v>0</v>
      </c>
      <c r="H60" s="94">
        <f ca="1">IFERROR(MAXA(-'1.1 Alternativ A'!I49,'1.1 Alternativ A'!I49*H26*IF('1.1 Alternativ A'!I253&lt;70,'1.4 Øvrige forutsetninger'!$C$42,IF('1.1 Alternativ A'!I253&gt;=200,'1.4 Øvrige forutsetninger'!$C$44,'1.4 Øvrige forutsetninger'!$C$43))),0)</f>
        <v>0</v>
      </c>
      <c r="I60" s="94">
        <f ca="1">IFERROR(MAXA(-'1.1 Alternativ A'!J49,'1.1 Alternativ A'!J49*I26*IF('1.1 Alternativ A'!J253&lt;70,'1.4 Øvrige forutsetninger'!$C$42,IF('1.1 Alternativ A'!J253&gt;=200,'1.4 Øvrige forutsetninger'!$C$44,'1.4 Øvrige forutsetninger'!$C$43))),0)</f>
        <v>0</v>
      </c>
      <c r="J60" s="94">
        <f ca="1">IFERROR(MAXA(-'1.1 Alternativ A'!K49,'1.1 Alternativ A'!K49*J26*IF('1.1 Alternativ A'!K253&lt;70,'1.4 Øvrige forutsetninger'!$C$42,IF('1.1 Alternativ A'!K253&gt;=200,'1.4 Øvrige forutsetninger'!$C$44,'1.4 Øvrige forutsetninger'!$C$43))),0)</f>
        <v>0</v>
      </c>
      <c r="K60" s="94">
        <f ca="1">IFERROR(MAXA(-'1.1 Alternativ A'!L49,'1.1 Alternativ A'!L49*K26*IF('1.1 Alternativ A'!L253&lt;70,'1.4 Øvrige forutsetninger'!$C$42,IF('1.1 Alternativ A'!L253&gt;=200,'1.4 Øvrige forutsetninger'!$C$44,'1.4 Øvrige forutsetninger'!$C$43))),0)</f>
        <v>0</v>
      </c>
      <c r="L60" s="94">
        <f ca="1">IFERROR(MAXA(-'1.1 Alternativ A'!M49,'1.1 Alternativ A'!M49*L26*IF('1.1 Alternativ A'!M253&lt;70,'1.4 Øvrige forutsetninger'!$C$42,IF('1.1 Alternativ A'!M253&gt;=200,'1.4 Øvrige forutsetninger'!$C$44,'1.4 Øvrige forutsetninger'!$C$43))),0)</f>
        <v>0</v>
      </c>
      <c r="M60" s="94">
        <f ca="1">IFERROR(MAXA(-'1.1 Alternativ A'!N49,'1.1 Alternativ A'!N49*M26*IF('1.1 Alternativ A'!N253&lt;70,'1.4 Øvrige forutsetninger'!$C$42,IF('1.1 Alternativ A'!N253&gt;=200,'1.4 Øvrige forutsetninger'!$C$44,'1.4 Øvrige forutsetninger'!$C$43))),0)</f>
        <v>0</v>
      </c>
      <c r="N60" s="94">
        <f ca="1">IFERROR(MAXA(-'1.1 Alternativ A'!O49,'1.1 Alternativ A'!O49*N26*IF('1.1 Alternativ A'!O253&lt;70,'1.4 Øvrige forutsetninger'!$C$42,IF('1.1 Alternativ A'!O253&gt;=200,'1.4 Øvrige forutsetninger'!$C$44,'1.4 Øvrige forutsetninger'!$C$43))),0)</f>
        <v>0</v>
      </c>
      <c r="O60" s="94">
        <f ca="1">IFERROR(MAXA(-'1.1 Alternativ A'!P49,'1.1 Alternativ A'!P49*O26*IF('1.1 Alternativ A'!P253&lt;70,'1.4 Øvrige forutsetninger'!$C$42,IF('1.1 Alternativ A'!P253&gt;=200,'1.4 Øvrige forutsetninger'!$C$44,'1.4 Øvrige forutsetninger'!$C$43))),0)</f>
        <v>0</v>
      </c>
      <c r="P60" s="94">
        <f ca="1">IFERROR(MAXA(-'1.1 Alternativ A'!Q49,'1.1 Alternativ A'!Q49*P26*IF('1.1 Alternativ A'!Q253&lt;70,'1.4 Øvrige forutsetninger'!$C$42,IF('1.1 Alternativ A'!Q253&gt;=200,'1.4 Øvrige forutsetninger'!$C$44,'1.4 Øvrige forutsetninger'!$C$43))),0)</f>
        <v>0</v>
      </c>
      <c r="Q60" s="94">
        <f ca="1">IFERROR(MAXA(-'1.1 Alternativ A'!R49,'1.1 Alternativ A'!R49*Q26*IF('1.1 Alternativ A'!R253&lt;70,'1.4 Øvrige forutsetninger'!$C$42,IF('1.1 Alternativ A'!R253&gt;=200,'1.4 Øvrige forutsetninger'!$C$44,'1.4 Øvrige forutsetninger'!$C$43))),0)</f>
        <v>0</v>
      </c>
      <c r="R60" s="94">
        <f ca="1">IFERROR(MAXA(-'1.1 Alternativ A'!S49,'1.1 Alternativ A'!S49*R26*IF('1.1 Alternativ A'!S253&lt;70,'1.4 Øvrige forutsetninger'!$C$42,IF('1.1 Alternativ A'!S253&gt;=200,'1.4 Øvrige forutsetninger'!$C$44,'1.4 Øvrige forutsetninger'!$C$43))),0)</f>
        <v>0</v>
      </c>
      <c r="S60" s="94">
        <f ca="1">IFERROR(MAXA(-'1.1 Alternativ A'!T49,'1.1 Alternativ A'!T49*S26*IF('1.1 Alternativ A'!T253&lt;70,'1.4 Øvrige forutsetninger'!$C$42,IF('1.1 Alternativ A'!T253&gt;=200,'1.4 Øvrige forutsetninger'!$C$44,'1.4 Øvrige forutsetninger'!$C$43))),0)</f>
        <v>0</v>
      </c>
      <c r="T60" s="94">
        <f ca="1">IFERROR(MAXA(-'1.1 Alternativ A'!U49,'1.1 Alternativ A'!U49*T26*IF('1.1 Alternativ A'!U253&lt;70,'1.4 Øvrige forutsetninger'!$C$42,IF('1.1 Alternativ A'!U253&gt;=200,'1.4 Øvrige forutsetninger'!$C$44,'1.4 Øvrige forutsetninger'!$C$43))),0)</f>
        <v>0</v>
      </c>
      <c r="U60" s="94">
        <f ca="1">IFERROR(MAXA(-'1.1 Alternativ A'!V49,'1.1 Alternativ A'!V49*U26*IF('1.1 Alternativ A'!V253&lt;70,'1.4 Øvrige forutsetninger'!$C$42,IF('1.1 Alternativ A'!V253&gt;=200,'1.4 Øvrige forutsetninger'!$C$44,'1.4 Øvrige forutsetninger'!$C$43))),0)</f>
        <v>0</v>
      </c>
      <c r="V60" s="95">
        <f ca="1">IFERROR(MAXA(-'1.1 Alternativ A'!W49,'1.1 Alternativ A'!W49*V26*IF('1.1 Alternativ A'!W253&lt;70,'1.4 Øvrige forutsetninger'!$C$42,IF('1.1 Alternativ A'!W253&gt;=200,'1.4 Øvrige forutsetninger'!$C$44,'1.4 Øvrige forutsetninger'!$C$43))),0)</f>
        <v>0</v>
      </c>
      <c r="W60" s="95">
        <f ca="1">IFERROR(MAXA(-'1.1 Alternativ A'!X49,'1.1 Alternativ A'!X49*W26*IF('1.1 Alternativ A'!X253&lt;70,'1.4 Øvrige forutsetninger'!$C$42,IF('1.1 Alternativ A'!X253&gt;=200,'1.4 Øvrige forutsetninger'!$C$44,'1.4 Øvrige forutsetninger'!$C$43))),0)</f>
        <v>0</v>
      </c>
      <c r="X60" s="95">
        <f ca="1">IFERROR(MAXA(-'1.1 Alternativ A'!Y49,'1.1 Alternativ A'!Y49*X26*IF('1.1 Alternativ A'!Y253&lt;70,'1.4 Øvrige forutsetninger'!$C$42,IF('1.1 Alternativ A'!Y253&gt;=200,'1.4 Øvrige forutsetninger'!$C$44,'1.4 Øvrige forutsetninger'!$C$43))),0)</f>
        <v>0</v>
      </c>
      <c r="Y60" s="95">
        <f ca="1">IFERROR(MAXA(-'1.1 Alternativ A'!Z49,'1.1 Alternativ A'!Z49*Y26*IF('1.1 Alternativ A'!Z253&lt;70,'1.4 Øvrige forutsetninger'!$C$42,IF('1.1 Alternativ A'!Z253&gt;=200,'1.4 Øvrige forutsetninger'!$C$44,'1.4 Øvrige forutsetninger'!$C$43))),0)</f>
        <v>0</v>
      </c>
      <c r="Z60" s="95">
        <f ca="1">IFERROR(MAXA(-'1.1 Alternativ A'!AA49,'1.1 Alternativ A'!AA49*Z26*IF('1.1 Alternativ A'!AA253&lt;70,'1.4 Øvrige forutsetninger'!$C$42,IF('1.1 Alternativ A'!AA253&gt;=200,'1.4 Øvrige forutsetninger'!$C$44,'1.4 Øvrige forutsetninger'!$C$43))),0)</f>
        <v>0</v>
      </c>
      <c r="AA60" s="95">
        <f ca="1">IFERROR(MAXA(-'1.1 Alternativ A'!AB49,'1.1 Alternativ A'!AB49*AA26*IF('1.1 Alternativ A'!AB253&lt;70,'1.4 Øvrige forutsetninger'!$C$42,IF('1.1 Alternativ A'!AB253&gt;=200,'1.4 Øvrige forutsetninger'!$C$44,'1.4 Øvrige forutsetninger'!$C$43))),0)</f>
        <v>0</v>
      </c>
      <c r="AB60" s="95">
        <f ca="1">IFERROR(MAXA(-'1.1 Alternativ A'!AC49,'1.1 Alternativ A'!AC49*AB26*IF('1.1 Alternativ A'!AC253&lt;70,'1.4 Øvrige forutsetninger'!$C$42,IF('1.1 Alternativ A'!AC253&gt;=200,'1.4 Øvrige forutsetninger'!$C$44,'1.4 Øvrige forutsetninger'!$C$43))),0)</f>
        <v>0</v>
      </c>
      <c r="AC60" s="95">
        <f ca="1">IFERROR(MAXA(-'1.1 Alternativ A'!AD49,'1.1 Alternativ A'!AD49*AC26*IF('1.1 Alternativ A'!AD253&lt;70,'1.4 Øvrige forutsetninger'!$C$42,IF('1.1 Alternativ A'!AD253&gt;=200,'1.4 Øvrige forutsetninger'!$C$44,'1.4 Øvrige forutsetninger'!$C$43))),0)</f>
        <v>0</v>
      </c>
      <c r="AD60" s="95">
        <f ca="1">IFERROR(MAXA(-'1.1 Alternativ A'!AE49,'1.1 Alternativ A'!AE49*AD26*IF('1.1 Alternativ A'!AE253&lt;70,'1.4 Øvrige forutsetninger'!$C$42,IF('1.1 Alternativ A'!AE253&gt;=200,'1.4 Øvrige forutsetninger'!$C$44,'1.4 Øvrige forutsetninger'!$C$43))),0)</f>
        <v>0</v>
      </c>
      <c r="AE60" s="95">
        <f ca="1">IFERROR(MAXA(-'1.1 Alternativ A'!AF49,'1.1 Alternativ A'!AF49*AE26*IF('1.1 Alternativ A'!AF253&lt;70,'1.4 Øvrige forutsetninger'!$C$42,IF('1.1 Alternativ A'!AF253&gt;=200,'1.4 Øvrige forutsetninger'!$C$44,'1.4 Øvrige forutsetninger'!$C$43))),0)</f>
        <v>0</v>
      </c>
      <c r="AF60" s="95">
        <f ca="1">IFERROR(MAXA(-'1.1 Alternativ A'!AG49,'1.1 Alternativ A'!AG49*AF26*IF('1.1 Alternativ A'!AG253&lt;70,'1.4 Øvrige forutsetninger'!$C$42,IF('1.1 Alternativ A'!AG253&gt;=200,'1.4 Øvrige forutsetninger'!$C$44,'1.4 Øvrige forutsetninger'!$C$43))),0)</f>
        <v>0</v>
      </c>
    </row>
    <row r="61" spans="2:32" s="67" customFormat="1" ht="12.75" customHeight="1" x14ac:dyDescent="0.2">
      <c r="B61" s="1" t="str">
        <f ca="1">IF(OFFSET('1.1 Alternativ A'!$E$19,0,ROW()-ROW($B$43))&gt;0,OFFSET('1.1 Alternativ A'!$E$19,0,ROW()-ROW($B$43)),"")</f>
        <v/>
      </c>
      <c r="C61" s="94">
        <f ca="1">IFERROR(MAXA(-'1.1 Alternativ A'!D50,'1.1 Alternativ A'!D50*C27*IF('1.1 Alternativ A'!D254&lt;70,'1.4 Øvrige forutsetninger'!$C$42,IF('1.1 Alternativ A'!D254&gt;=200,'1.4 Øvrige forutsetninger'!$C$44,'1.4 Øvrige forutsetninger'!$C$43))),0)</f>
        <v>0</v>
      </c>
      <c r="D61" s="94">
        <f ca="1">IFERROR(MAXA(-'1.1 Alternativ A'!E50,'1.1 Alternativ A'!E50*D27*IF('1.1 Alternativ A'!E254&lt;70,'1.4 Øvrige forutsetninger'!$C$42,IF('1.1 Alternativ A'!E254&gt;=200,'1.4 Øvrige forutsetninger'!$C$44,'1.4 Øvrige forutsetninger'!$C$43))),0)</f>
        <v>0</v>
      </c>
      <c r="E61" s="94">
        <f ca="1">IFERROR(MAXA(-'1.1 Alternativ A'!F50,'1.1 Alternativ A'!F50*E27*IF('1.1 Alternativ A'!F254&lt;70,'1.4 Øvrige forutsetninger'!$C$42,IF('1.1 Alternativ A'!F254&gt;=200,'1.4 Øvrige forutsetninger'!$C$44,'1.4 Øvrige forutsetninger'!$C$43))),0)</f>
        <v>0</v>
      </c>
      <c r="F61" s="94">
        <f ca="1">IFERROR(MAXA(-'1.1 Alternativ A'!G50,'1.1 Alternativ A'!G50*F27*IF('1.1 Alternativ A'!G254&lt;70,'1.4 Øvrige forutsetninger'!$C$42,IF('1.1 Alternativ A'!G254&gt;=200,'1.4 Øvrige forutsetninger'!$C$44,'1.4 Øvrige forutsetninger'!$C$43))),0)</f>
        <v>0</v>
      </c>
      <c r="G61" s="94">
        <f ca="1">IFERROR(MAXA(-'1.1 Alternativ A'!H50,'1.1 Alternativ A'!H50*G27*IF('1.1 Alternativ A'!H254&lt;70,'1.4 Øvrige forutsetninger'!$C$42,IF('1.1 Alternativ A'!H254&gt;=200,'1.4 Øvrige forutsetninger'!$C$44,'1.4 Øvrige forutsetninger'!$C$43))),0)</f>
        <v>0</v>
      </c>
      <c r="H61" s="94">
        <f ca="1">IFERROR(MAXA(-'1.1 Alternativ A'!I50,'1.1 Alternativ A'!I50*H27*IF('1.1 Alternativ A'!I254&lt;70,'1.4 Øvrige forutsetninger'!$C$42,IF('1.1 Alternativ A'!I254&gt;=200,'1.4 Øvrige forutsetninger'!$C$44,'1.4 Øvrige forutsetninger'!$C$43))),0)</f>
        <v>0</v>
      </c>
      <c r="I61" s="94">
        <f ca="1">IFERROR(MAXA(-'1.1 Alternativ A'!J50,'1.1 Alternativ A'!J50*I27*IF('1.1 Alternativ A'!J254&lt;70,'1.4 Øvrige forutsetninger'!$C$42,IF('1.1 Alternativ A'!J254&gt;=200,'1.4 Øvrige forutsetninger'!$C$44,'1.4 Øvrige forutsetninger'!$C$43))),0)</f>
        <v>0</v>
      </c>
      <c r="J61" s="94">
        <f ca="1">IFERROR(MAXA(-'1.1 Alternativ A'!K50,'1.1 Alternativ A'!K50*J27*IF('1.1 Alternativ A'!K254&lt;70,'1.4 Øvrige forutsetninger'!$C$42,IF('1.1 Alternativ A'!K254&gt;=200,'1.4 Øvrige forutsetninger'!$C$44,'1.4 Øvrige forutsetninger'!$C$43))),0)</f>
        <v>0</v>
      </c>
      <c r="K61" s="94">
        <f ca="1">IFERROR(MAXA(-'1.1 Alternativ A'!L50,'1.1 Alternativ A'!L50*K27*IF('1.1 Alternativ A'!L254&lt;70,'1.4 Øvrige forutsetninger'!$C$42,IF('1.1 Alternativ A'!L254&gt;=200,'1.4 Øvrige forutsetninger'!$C$44,'1.4 Øvrige forutsetninger'!$C$43))),0)</f>
        <v>0</v>
      </c>
      <c r="L61" s="94">
        <f ca="1">IFERROR(MAXA(-'1.1 Alternativ A'!M50,'1.1 Alternativ A'!M50*L27*IF('1.1 Alternativ A'!M254&lt;70,'1.4 Øvrige forutsetninger'!$C$42,IF('1.1 Alternativ A'!M254&gt;=200,'1.4 Øvrige forutsetninger'!$C$44,'1.4 Øvrige forutsetninger'!$C$43))),0)</f>
        <v>0</v>
      </c>
      <c r="M61" s="94">
        <f ca="1">IFERROR(MAXA(-'1.1 Alternativ A'!N50,'1.1 Alternativ A'!N50*M27*IF('1.1 Alternativ A'!N254&lt;70,'1.4 Øvrige forutsetninger'!$C$42,IF('1.1 Alternativ A'!N254&gt;=200,'1.4 Øvrige forutsetninger'!$C$44,'1.4 Øvrige forutsetninger'!$C$43))),0)</f>
        <v>0</v>
      </c>
      <c r="N61" s="94">
        <f ca="1">IFERROR(MAXA(-'1.1 Alternativ A'!O50,'1.1 Alternativ A'!O50*N27*IF('1.1 Alternativ A'!O254&lt;70,'1.4 Øvrige forutsetninger'!$C$42,IF('1.1 Alternativ A'!O254&gt;=200,'1.4 Øvrige forutsetninger'!$C$44,'1.4 Øvrige forutsetninger'!$C$43))),0)</f>
        <v>0</v>
      </c>
      <c r="O61" s="94">
        <f ca="1">IFERROR(MAXA(-'1.1 Alternativ A'!P50,'1.1 Alternativ A'!P50*O27*IF('1.1 Alternativ A'!P254&lt;70,'1.4 Øvrige forutsetninger'!$C$42,IF('1.1 Alternativ A'!P254&gt;=200,'1.4 Øvrige forutsetninger'!$C$44,'1.4 Øvrige forutsetninger'!$C$43))),0)</f>
        <v>0</v>
      </c>
      <c r="P61" s="94">
        <f ca="1">IFERROR(MAXA(-'1.1 Alternativ A'!Q50,'1.1 Alternativ A'!Q50*P27*IF('1.1 Alternativ A'!Q254&lt;70,'1.4 Øvrige forutsetninger'!$C$42,IF('1.1 Alternativ A'!Q254&gt;=200,'1.4 Øvrige forutsetninger'!$C$44,'1.4 Øvrige forutsetninger'!$C$43))),0)</f>
        <v>0</v>
      </c>
      <c r="Q61" s="94">
        <f ca="1">IFERROR(MAXA(-'1.1 Alternativ A'!R50,'1.1 Alternativ A'!R50*Q27*IF('1.1 Alternativ A'!R254&lt;70,'1.4 Øvrige forutsetninger'!$C$42,IF('1.1 Alternativ A'!R254&gt;=200,'1.4 Øvrige forutsetninger'!$C$44,'1.4 Øvrige forutsetninger'!$C$43))),0)</f>
        <v>0</v>
      </c>
      <c r="R61" s="94">
        <f ca="1">IFERROR(MAXA(-'1.1 Alternativ A'!S50,'1.1 Alternativ A'!S50*R27*IF('1.1 Alternativ A'!S254&lt;70,'1.4 Øvrige forutsetninger'!$C$42,IF('1.1 Alternativ A'!S254&gt;=200,'1.4 Øvrige forutsetninger'!$C$44,'1.4 Øvrige forutsetninger'!$C$43))),0)</f>
        <v>0</v>
      </c>
      <c r="S61" s="94">
        <f ca="1">IFERROR(MAXA(-'1.1 Alternativ A'!T50,'1.1 Alternativ A'!T50*S27*IF('1.1 Alternativ A'!T254&lt;70,'1.4 Øvrige forutsetninger'!$C$42,IF('1.1 Alternativ A'!T254&gt;=200,'1.4 Øvrige forutsetninger'!$C$44,'1.4 Øvrige forutsetninger'!$C$43))),0)</f>
        <v>0</v>
      </c>
      <c r="T61" s="94">
        <f ca="1">IFERROR(MAXA(-'1.1 Alternativ A'!U50,'1.1 Alternativ A'!U50*T27*IF('1.1 Alternativ A'!U254&lt;70,'1.4 Øvrige forutsetninger'!$C$42,IF('1.1 Alternativ A'!U254&gt;=200,'1.4 Øvrige forutsetninger'!$C$44,'1.4 Øvrige forutsetninger'!$C$43))),0)</f>
        <v>0</v>
      </c>
      <c r="U61" s="94">
        <f ca="1">IFERROR(MAXA(-'1.1 Alternativ A'!V50,'1.1 Alternativ A'!V50*U27*IF('1.1 Alternativ A'!V254&lt;70,'1.4 Øvrige forutsetninger'!$C$42,IF('1.1 Alternativ A'!V254&gt;=200,'1.4 Øvrige forutsetninger'!$C$44,'1.4 Øvrige forutsetninger'!$C$43))),0)</f>
        <v>0</v>
      </c>
      <c r="V61" s="95">
        <f ca="1">IFERROR(MAXA(-'1.1 Alternativ A'!W50,'1.1 Alternativ A'!W50*V27*IF('1.1 Alternativ A'!W254&lt;70,'1.4 Øvrige forutsetninger'!$C$42,IF('1.1 Alternativ A'!W254&gt;=200,'1.4 Øvrige forutsetninger'!$C$44,'1.4 Øvrige forutsetninger'!$C$43))),0)</f>
        <v>0</v>
      </c>
      <c r="W61" s="95">
        <f ca="1">IFERROR(MAXA(-'1.1 Alternativ A'!X50,'1.1 Alternativ A'!X50*W27*IF('1.1 Alternativ A'!X254&lt;70,'1.4 Øvrige forutsetninger'!$C$42,IF('1.1 Alternativ A'!X254&gt;=200,'1.4 Øvrige forutsetninger'!$C$44,'1.4 Øvrige forutsetninger'!$C$43))),0)</f>
        <v>0</v>
      </c>
      <c r="X61" s="95">
        <f ca="1">IFERROR(MAXA(-'1.1 Alternativ A'!Y50,'1.1 Alternativ A'!Y50*X27*IF('1.1 Alternativ A'!Y254&lt;70,'1.4 Øvrige forutsetninger'!$C$42,IF('1.1 Alternativ A'!Y254&gt;=200,'1.4 Øvrige forutsetninger'!$C$44,'1.4 Øvrige forutsetninger'!$C$43))),0)</f>
        <v>0</v>
      </c>
      <c r="Y61" s="95">
        <f ca="1">IFERROR(MAXA(-'1.1 Alternativ A'!Z50,'1.1 Alternativ A'!Z50*Y27*IF('1.1 Alternativ A'!Z254&lt;70,'1.4 Øvrige forutsetninger'!$C$42,IF('1.1 Alternativ A'!Z254&gt;=200,'1.4 Øvrige forutsetninger'!$C$44,'1.4 Øvrige forutsetninger'!$C$43))),0)</f>
        <v>0</v>
      </c>
      <c r="Z61" s="95">
        <f ca="1">IFERROR(MAXA(-'1.1 Alternativ A'!AA50,'1.1 Alternativ A'!AA50*Z27*IF('1.1 Alternativ A'!AA254&lt;70,'1.4 Øvrige forutsetninger'!$C$42,IF('1.1 Alternativ A'!AA254&gt;=200,'1.4 Øvrige forutsetninger'!$C$44,'1.4 Øvrige forutsetninger'!$C$43))),0)</f>
        <v>0</v>
      </c>
      <c r="AA61" s="95">
        <f ca="1">IFERROR(MAXA(-'1.1 Alternativ A'!AB50,'1.1 Alternativ A'!AB50*AA27*IF('1.1 Alternativ A'!AB254&lt;70,'1.4 Øvrige forutsetninger'!$C$42,IF('1.1 Alternativ A'!AB254&gt;=200,'1.4 Øvrige forutsetninger'!$C$44,'1.4 Øvrige forutsetninger'!$C$43))),0)</f>
        <v>0</v>
      </c>
      <c r="AB61" s="95">
        <f ca="1">IFERROR(MAXA(-'1.1 Alternativ A'!AC50,'1.1 Alternativ A'!AC50*AB27*IF('1.1 Alternativ A'!AC254&lt;70,'1.4 Øvrige forutsetninger'!$C$42,IF('1.1 Alternativ A'!AC254&gt;=200,'1.4 Øvrige forutsetninger'!$C$44,'1.4 Øvrige forutsetninger'!$C$43))),0)</f>
        <v>0</v>
      </c>
      <c r="AC61" s="95">
        <f ca="1">IFERROR(MAXA(-'1.1 Alternativ A'!AD50,'1.1 Alternativ A'!AD50*AC27*IF('1.1 Alternativ A'!AD254&lt;70,'1.4 Øvrige forutsetninger'!$C$42,IF('1.1 Alternativ A'!AD254&gt;=200,'1.4 Øvrige forutsetninger'!$C$44,'1.4 Øvrige forutsetninger'!$C$43))),0)</f>
        <v>0</v>
      </c>
      <c r="AD61" s="95">
        <f ca="1">IFERROR(MAXA(-'1.1 Alternativ A'!AE50,'1.1 Alternativ A'!AE50*AD27*IF('1.1 Alternativ A'!AE254&lt;70,'1.4 Øvrige forutsetninger'!$C$42,IF('1.1 Alternativ A'!AE254&gt;=200,'1.4 Øvrige forutsetninger'!$C$44,'1.4 Øvrige forutsetninger'!$C$43))),0)</f>
        <v>0</v>
      </c>
      <c r="AE61" s="95">
        <f ca="1">IFERROR(MAXA(-'1.1 Alternativ A'!AF50,'1.1 Alternativ A'!AF50*AE27*IF('1.1 Alternativ A'!AF254&lt;70,'1.4 Øvrige forutsetninger'!$C$42,IF('1.1 Alternativ A'!AF254&gt;=200,'1.4 Øvrige forutsetninger'!$C$44,'1.4 Øvrige forutsetninger'!$C$43))),0)</f>
        <v>0</v>
      </c>
      <c r="AF61" s="95">
        <f ca="1">IFERROR(MAXA(-'1.1 Alternativ A'!AG50,'1.1 Alternativ A'!AG50*AF27*IF('1.1 Alternativ A'!AG254&lt;70,'1.4 Øvrige forutsetninger'!$C$42,IF('1.1 Alternativ A'!AG254&gt;=200,'1.4 Øvrige forutsetninger'!$C$44,'1.4 Øvrige forutsetninger'!$C$43))),0)</f>
        <v>0</v>
      </c>
    </row>
    <row r="62" spans="2:32" s="67" customFormat="1" ht="12.75" customHeight="1" x14ac:dyDescent="0.2">
      <c r="B62" s="1" t="str">
        <f ca="1">IF(OFFSET('1.1 Alternativ A'!$E$19,0,ROW()-ROW($B$43))&gt;0,OFFSET('1.1 Alternativ A'!$E$19,0,ROW()-ROW($B$43)),"")</f>
        <v/>
      </c>
      <c r="C62" s="94">
        <f ca="1">IFERROR(MAXA(-'1.1 Alternativ A'!D51,'1.1 Alternativ A'!D51*C28*IF('1.1 Alternativ A'!D255&lt;70,'1.4 Øvrige forutsetninger'!$C$42,IF('1.1 Alternativ A'!D255&gt;=200,'1.4 Øvrige forutsetninger'!$C$44,'1.4 Øvrige forutsetninger'!$C$43))),0)</f>
        <v>0</v>
      </c>
      <c r="D62" s="94">
        <f ca="1">IFERROR(MAXA(-'1.1 Alternativ A'!E51,'1.1 Alternativ A'!E51*D28*IF('1.1 Alternativ A'!E255&lt;70,'1.4 Øvrige forutsetninger'!$C$42,IF('1.1 Alternativ A'!E255&gt;=200,'1.4 Øvrige forutsetninger'!$C$44,'1.4 Øvrige forutsetninger'!$C$43))),0)</f>
        <v>0</v>
      </c>
      <c r="E62" s="94">
        <f ca="1">IFERROR(MAXA(-'1.1 Alternativ A'!F51,'1.1 Alternativ A'!F51*E28*IF('1.1 Alternativ A'!F255&lt;70,'1.4 Øvrige forutsetninger'!$C$42,IF('1.1 Alternativ A'!F255&gt;=200,'1.4 Øvrige forutsetninger'!$C$44,'1.4 Øvrige forutsetninger'!$C$43))),0)</f>
        <v>0</v>
      </c>
      <c r="F62" s="94">
        <f ca="1">IFERROR(MAXA(-'1.1 Alternativ A'!G51,'1.1 Alternativ A'!G51*F28*IF('1.1 Alternativ A'!G255&lt;70,'1.4 Øvrige forutsetninger'!$C$42,IF('1.1 Alternativ A'!G255&gt;=200,'1.4 Øvrige forutsetninger'!$C$44,'1.4 Øvrige forutsetninger'!$C$43))),0)</f>
        <v>0</v>
      </c>
      <c r="G62" s="94">
        <f ca="1">IFERROR(MAXA(-'1.1 Alternativ A'!H51,'1.1 Alternativ A'!H51*G28*IF('1.1 Alternativ A'!H255&lt;70,'1.4 Øvrige forutsetninger'!$C$42,IF('1.1 Alternativ A'!H255&gt;=200,'1.4 Øvrige forutsetninger'!$C$44,'1.4 Øvrige forutsetninger'!$C$43))),0)</f>
        <v>0</v>
      </c>
      <c r="H62" s="94">
        <f ca="1">IFERROR(MAXA(-'1.1 Alternativ A'!I51,'1.1 Alternativ A'!I51*H28*IF('1.1 Alternativ A'!I255&lt;70,'1.4 Øvrige forutsetninger'!$C$42,IF('1.1 Alternativ A'!I255&gt;=200,'1.4 Øvrige forutsetninger'!$C$44,'1.4 Øvrige forutsetninger'!$C$43))),0)</f>
        <v>0</v>
      </c>
      <c r="I62" s="94">
        <f ca="1">IFERROR(MAXA(-'1.1 Alternativ A'!J51,'1.1 Alternativ A'!J51*I28*IF('1.1 Alternativ A'!J255&lt;70,'1.4 Øvrige forutsetninger'!$C$42,IF('1.1 Alternativ A'!J255&gt;=200,'1.4 Øvrige forutsetninger'!$C$44,'1.4 Øvrige forutsetninger'!$C$43))),0)</f>
        <v>0</v>
      </c>
      <c r="J62" s="94">
        <f ca="1">IFERROR(MAXA(-'1.1 Alternativ A'!K51,'1.1 Alternativ A'!K51*J28*IF('1.1 Alternativ A'!K255&lt;70,'1.4 Øvrige forutsetninger'!$C$42,IF('1.1 Alternativ A'!K255&gt;=200,'1.4 Øvrige forutsetninger'!$C$44,'1.4 Øvrige forutsetninger'!$C$43))),0)</f>
        <v>0</v>
      </c>
      <c r="K62" s="94">
        <f ca="1">IFERROR(MAXA(-'1.1 Alternativ A'!L51,'1.1 Alternativ A'!L51*K28*IF('1.1 Alternativ A'!L255&lt;70,'1.4 Øvrige forutsetninger'!$C$42,IF('1.1 Alternativ A'!L255&gt;=200,'1.4 Øvrige forutsetninger'!$C$44,'1.4 Øvrige forutsetninger'!$C$43))),0)</f>
        <v>0</v>
      </c>
      <c r="L62" s="94">
        <f ca="1">IFERROR(MAXA(-'1.1 Alternativ A'!M51,'1.1 Alternativ A'!M51*L28*IF('1.1 Alternativ A'!M255&lt;70,'1.4 Øvrige forutsetninger'!$C$42,IF('1.1 Alternativ A'!M255&gt;=200,'1.4 Øvrige forutsetninger'!$C$44,'1.4 Øvrige forutsetninger'!$C$43))),0)</f>
        <v>0</v>
      </c>
      <c r="M62" s="94">
        <f ca="1">IFERROR(MAXA(-'1.1 Alternativ A'!N51,'1.1 Alternativ A'!N51*M28*IF('1.1 Alternativ A'!N255&lt;70,'1.4 Øvrige forutsetninger'!$C$42,IF('1.1 Alternativ A'!N255&gt;=200,'1.4 Øvrige forutsetninger'!$C$44,'1.4 Øvrige forutsetninger'!$C$43))),0)</f>
        <v>0</v>
      </c>
      <c r="N62" s="94">
        <f ca="1">IFERROR(MAXA(-'1.1 Alternativ A'!O51,'1.1 Alternativ A'!O51*N28*IF('1.1 Alternativ A'!O255&lt;70,'1.4 Øvrige forutsetninger'!$C$42,IF('1.1 Alternativ A'!O255&gt;=200,'1.4 Øvrige forutsetninger'!$C$44,'1.4 Øvrige forutsetninger'!$C$43))),0)</f>
        <v>0</v>
      </c>
      <c r="O62" s="94">
        <f ca="1">IFERROR(MAXA(-'1.1 Alternativ A'!P51,'1.1 Alternativ A'!P51*O28*IF('1.1 Alternativ A'!P255&lt;70,'1.4 Øvrige forutsetninger'!$C$42,IF('1.1 Alternativ A'!P255&gt;=200,'1.4 Øvrige forutsetninger'!$C$44,'1.4 Øvrige forutsetninger'!$C$43))),0)</f>
        <v>0</v>
      </c>
      <c r="P62" s="94">
        <f ca="1">IFERROR(MAXA(-'1.1 Alternativ A'!Q51,'1.1 Alternativ A'!Q51*P28*IF('1.1 Alternativ A'!Q255&lt;70,'1.4 Øvrige forutsetninger'!$C$42,IF('1.1 Alternativ A'!Q255&gt;=200,'1.4 Øvrige forutsetninger'!$C$44,'1.4 Øvrige forutsetninger'!$C$43))),0)</f>
        <v>0</v>
      </c>
      <c r="Q62" s="94">
        <f ca="1">IFERROR(MAXA(-'1.1 Alternativ A'!R51,'1.1 Alternativ A'!R51*Q28*IF('1.1 Alternativ A'!R255&lt;70,'1.4 Øvrige forutsetninger'!$C$42,IF('1.1 Alternativ A'!R255&gt;=200,'1.4 Øvrige forutsetninger'!$C$44,'1.4 Øvrige forutsetninger'!$C$43))),0)</f>
        <v>0</v>
      </c>
      <c r="R62" s="94">
        <f ca="1">IFERROR(MAXA(-'1.1 Alternativ A'!S51,'1.1 Alternativ A'!S51*R28*IF('1.1 Alternativ A'!S255&lt;70,'1.4 Øvrige forutsetninger'!$C$42,IF('1.1 Alternativ A'!S255&gt;=200,'1.4 Øvrige forutsetninger'!$C$44,'1.4 Øvrige forutsetninger'!$C$43))),0)</f>
        <v>0</v>
      </c>
      <c r="S62" s="94">
        <f ca="1">IFERROR(MAXA(-'1.1 Alternativ A'!T51,'1.1 Alternativ A'!T51*S28*IF('1.1 Alternativ A'!T255&lt;70,'1.4 Øvrige forutsetninger'!$C$42,IF('1.1 Alternativ A'!T255&gt;=200,'1.4 Øvrige forutsetninger'!$C$44,'1.4 Øvrige forutsetninger'!$C$43))),0)</f>
        <v>0</v>
      </c>
      <c r="T62" s="94">
        <f ca="1">IFERROR(MAXA(-'1.1 Alternativ A'!U51,'1.1 Alternativ A'!U51*T28*IF('1.1 Alternativ A'!U255&lt;70,'1.4 Øvrige forutsetninger'!$C$42,IF('1.1 Alternativ A'!U255&gt;=200,'1.4 Øvrige forutsetninger'!$C$44,'1.4 Øvrige forutsetninger'!$C$43))),0)</f>
        <v>0</v>
      </c>
      <c r="U62" s="94">
        <f ca="1">IFERROR(MAXA(-'1.1 Alternativ A'!V51,'1.1 Alternativ A'!V51*U28*IF('1.1 Alternativ A'!V255&lt;70,'1.4 Øvrige forutsetninger'!$C$42,IF('1.1 Alternativ A'!V255&gt;=200,'1.4 Øvrige forutsetninger'!$C$44,'1.4 Øvrige forutsetninger'!$C$43))),0)</f>
        <v>0</v>
      </c>
      <c r="V62" s="95">
        <f ca="1">IFERROR(MAXA(-'1.1 Alternativ A'!W51,'1.1 Alternativ A'!W51*V28*IF('1.1 Alternativ A'!W255&lt;70,'1.4 Øvrige forutsetninger'!$C$42,IF('1.1 Alternativ A'!W255&gt;=200,'1.4 Øvrige forutsetninger'!$C$44,'1.4 Øvrige forutsetninger'!$C$43))),0)</f>
        <v>0</v>
      </c>
      <c r="W62" s="95">
        <f ca="1">IFERROR(MAXA(-'1.1 Alternativ A'!X51,'1.1 Alternativ A'!X51*W28*IF('1.1 Alternativ A'!X255&lt;70,'1.4 Øvrige forutsetninger'!$C$42,IF('1.1 Alternativ A'!X255&gt;=200,'1.4 Øvrige forutsetninger'!$C$44,'1.4 Øvrige forutsetninger'!$C$43))),0)</f>
        <v>0</v>
      </c>
      <c r="X62" s="95">
        <f ca="1">IFERROR(MAXA(-'1.1 Alternativ A'!Y51,'1.1 Alternativ A'!Y51*X28*IF('1.1 Alternativ A'!Y255&lt;70,'1.4 Øvrige forutsetninger'!$C$42,IF('1.1 Alternativ A'!Y255&gt;=200,'1.4 Øvrige forutsetninger'!$C$44,'1.4 Øvrige forutsetninger'!$C$43))),0)</f>
        <v>0</v>
      </c>
      <c r="Y62" s="95">
        <f ca="1">IFERROR(MAXA(-'1.1 Alternativ A'!Z51,'1.1 Alternativ A'!Z51*Y28*IF('1.1 Alternativ A'!Z255&lt;70,'1.4 Øvrige forutsetninger'!$C$42,IF('1.1 Alternativ A'!Z255&gt;=200,'1.4 Øvrige forutsetninger'!$C$44,'1.4 Øvrige forutsetninger'!$C$43))),0)</f>
        <v>0</v>
      </c>
      <c r="Z62" s="95">
        <f ca="1">IFERROR(MAXA(-'1.1 Alternativ A'!AA51,'1.1 Alternativ A'!AA51*Z28*IF('1.1 Alternativ A'!AA255&lt;70,'1.4 Øvrige forutsetninger'!$C$42,IF('1.1 Alternativ A'!AA255&gt;=200,'1.4 Øvrige forutsetninger'!$C$44,'1.4 Øvrige forutsetninger'!$C$43))),0)</f>
        <v>0</v>
      </c>
      <c r="AA62" s="95">
        <f ca="1">IFERROR(MAXA(-'1.1 Alternativ A'!AB51,'1.1 Alternativ A'!AB51*AA28*IF('1.1 Alternativ A'!AB255&lt;70,'1.4 Øvrige forutsetninger'!$C$42,IF('1.1 Alternativ A'!AB255&gt;=200,'1.4 Øvrige forutsetninger'!$C$44,'1.4 Øvrige forutsetninger'!$C$43))),0)</f>
        <v>0</v>
      </c>
      <c r="AB62" s="95">
        <f ca="1">IFERROR(MAXA(-'1.1 Alternativ A'!AC51,'1.1 Alternativ A'!AC51*AB28*IF('1.1 Alternativ A'!AC255&lt;70,'1.4 Øvrige forutsetninger'!$C$42,IF('1.1 Alternativ A'!AC255&gt;=200,'1.4 Øvrige forutsetninger'!$C$44,'1.4 Øvrige forutsetninger'!$C$43))),0)</f>
        <v>0</v>
      </c>
      <c r="AC62" s="95">
        <f ca="1">IFERROR(MAXA(-'1.1 Alternativ A'!AD51,'1.1 Alternativ A'!AD51*AC28*IF('1.1 Alternativ A'!AD255&lt;70,'1.4 Øvrige forutsetninger'!$C$42,IF('1.1 Alternativ A'!AD255&gt;=200,'1.4 Øvrige forutsetninger'!$C$44,'1.4 Øvrige forutsetninger'!$C$43))),0)</f>
        <v>0</v>
      </c>
      <c r="AD62" s="95">
        <f ca="1">IFERROR(MAXA(-'1.1 Alternativ A'!AE51,'1.1 Alternativ A'!AE51*AD28*IF('1.1 Alternativ A'!AE255&lt;70,'1.4 Øvrige forutsetninger'!$C$42,IF('1.1 Alternativ A'!AE255&gt;=200,'1.4 Øvrige forutsetninger'!$C$44,'1.4 Øvrige forutsetninger'!$C$43))),0)</f>
        <v>0</v>
      </c>
      <c r="AE62" s="95">
        <f ca="1">IFERROR(MAXA(-'1.1 Alternativ A'!AF51,'1.1 Alternativ A'!AF51*AE28*IF('1.1 Alternativ A'!AF255&lt;70,'1.4 Øvrige forutsetninger'!$C$42,IF('1.1 Alternativ A'!AF255&gt;=200,'1.4 Øvrige forutsetninger'!$C$44,'1.4 Øvrige forutsetninger'!$C$43))),0)</f>
        <v>0</v>
      </c>
      <c r="AF62" s="95">
        <f ca="1">IFERROR(MAXA(-'1.1 Alternativ A'!AG51,'1.1 Alternativ A'!AG51*AF28*IF('1.1 Alternativ A'!AG255&lt;70,'1.4 Øvrige forutsetninger'!$C$42,IF('1.1 Alternativ A'!AG255&gt;=200,'1.4 Øvrige forutsetninger'!$C$44,'1.4 Øvrige forutsetninger'!$C$43))),0)</f>
        <v>0</v>
      </c>
    </row>
    <row r="63" spans="2:32" s="67" customFormat="1" ht="12.75" customHeight="1" x14ac:dyDescent="0.2">
      <c r="B63" s="1" t="str">
        <f ca="1">IF(OFFSET('1.1 Alternativ A'!$E$19,0,ROW()-ROW($B$43))&gt;0,OFFSET('1.1 Alternativ A'!$E$19,0,ROW()-ROW($B$43)),"")</f>
        <v/>
      </c>
      <c r="C63" s="94">
        <f ca="1">IFERROR(MAXA(-'1.1 Alternativ A'!D52,'1.1 Alternativ A'!D52*C29*IF('1.1 Alternativ A'!D256&lt;70,'1.4 Øvrige forutsetninger'!$C$42,IF('1.1 Alternativ A'!D256&gt;=200,'1.4 Øvrige forutsetninger'!$C$44,'1.4 Øvrige forutsetninger'!$C$43))),0)</f>
        <v>0</v>
      </c>
      <c r="D63" s="94">
        <f ca="1">IFERROR(MAXA(-'1.1 Alternativ A'!E52,'1.1 Alternativ A'!E52*D29*IF('1.1 Alternativ A'!E256&lt;70,'1.4 Øvrige forutsetninger'!$C$42,IF('1.1 Alternativ A'!E256&gt;=200,'1.4 Øvrige forutsetninger'!$C$44,'1.4 Øvrige forutsetninger'!$C$43))),0)</f>
        <v>0</v>
      </c>
      <c r="E63" s="94">
        <f ca="1">IFERROR(MAXA(-'1.1 Alternativ A'!F52,'1.1 Alternativ A'!F52*E29*IF('1.1 Alternativ A'!F256&lt;70,'1.4 Øvrige forutsetninger'!$C$42,IF('1.1 Alternativ A'!F256&gt;=200,'1.4 Øvrige forutsetninger'!$C$44,'1.4 Øvrige forutsetninger'!$C$43))),0)</f>
        <v>0</v>
      </c>
      <c r="F63" s="94">
        <f ca="1">IFERROR(MAXA(-'1.1 Alternativ A'!G52,'1.1 Alternativ A'!G52*F29*IF('1.1 Alternativ A'!G256&lt;70,'1.4 Øvrige forutsetninger'!$C$42,IF('1.1 Alternativ A'!G256&gt;=200,'1.4 Øvrige forutsetninger'!$C$44,'1.4 Øvrige forutsetninger'!$C$43))),0)</f>
        <v>0</v>
      </c>
      <c r="G63" s="94">
        <f ca="1">IFERROR(MAXA(-'1.1 Alternativ A'!H52,'1.1 Alternativ A'!H52*G29*IF('1.1 Alternativ A'!H256&lt;70,'1.4 Øvrige forutsetninger'!$C$42,IF('1.1 Alternativ A'!H256&gt;=200,'1.4 Øvrige forutsetninger'!$C$44,'1.4 Øvrige forutsetninger'!$C$43))),0)</f>
        <v>0</v>
      </c>
      <c r="H63" s="94">
        <f ca="1">IFERROR(MAXA(-'1.1 Alternativ A'!I52,'1.1 Alternativ A'!I52*H29*IF('1.1 Alternativ A'!I256&lt;70,'1.4 Øvrige forutsetninger'!$C$42,IF('1.1 Alternativ A'!I256&gt;=200,'1.4 Øvrige forutsetninger'!$C$44,'1.4 Øvrige forutsetninger'!$C$43))),0)</f>
        <v>0</v>
      </c>
      <c r="I63" s="94">
        <f ca="1">IFERROR(MAXA(-'1.1 Alternativ A'!J52,'1.1 Alternativ A'!J52*I29*IF('1.1 Alternativ A'!J256&lt;70,'1.4 Øvrige forutsetninger'!$C$42,IF('1.1 Alternativ A'!J256&gt;=200,'1.4 Øvrige forutsetninger'!$C$44,'1.4 Øvrige forutsetninger'!$C$43))),0)</f>
        <v>0</v>
      </c>
      <c r="J63" s="94">
        <f ca="1">IFERROR(MAXA(-'1.1 Alternativ A'!K52,'1.1 Alternativ A'!K52*J29*IF('1.1 Alternativ A'!K256&lt;70,'1.4 Øvrige forutsetninger'!$C$42,IF('1.1 Alternativ A'!K256&gt;=200,'1.4 Øvrige forutsetninger'!$C$44,'1.4 Øvrige forutsetninger'!$C$43))),0)</f>
        <v>0</v>
      </c>
      <c r="K63" s="94">
        <f ca="1">IFERROR(MAXA(-'1.1 Alternativ A'!L52,'1.1 Alternativ A'!L52*K29*IF('1.1 Alternativ A'!L256&lt;70,'1.4 Øvrige forutsetninger'!$C$42,IF('1.1 Alternativ A'!L256&gt;=200,'1.4 Øvrige forutsetninger'!$C$44,'1.4 Øvrige forutsetninger'!$C$43))),0)</f>
        <v>0</v>
      </c>
      <c r="L63" s="94">
        <f ca="1">IFERROR(MAXA(-'1.1 Alternativ A'!M52,'1.1 Alternativ A'!M52*L29*IF('1.1 Alternativ A'!M256&lt;70,'1.4 Øvrige forutsetninger'!$C$42,IF('1.1 Alternativ A'!M256&gt;=200,'1.4 Øvrige forutsetninger'!$C$44,'1.4 Øvrige forutsetninger'!$C$43))),0)</f>
        <v>0</v>
      </c>
      <c r="M63" s="94">
        <f ca="1">IFERROR(MAXA(-'1.1 Alternativ A'!N52,'1.1 Alternativ A'!N52*M29*IF('1.1 Alternativ A'!N256&lt;70,'1.4 Øvrige forutsetninger'!$C$42,IF('1.1 Alternativ A'!N256&gt;=200,'1.4 Øvrige forutsetninger'!$C$44,'1.4 Øvrige forutsetninger'!$C$43))),0)</f>
        <v>0</v>
      </c>
      <c r="N63" s="94">
        <f ca="1">IFERROR(MAXA(-'1.1 Alternativ A'!O52,'1.1 Alternativ A'!O52*N29*IF('1.1 Alternativ A'!O256&lt;70,'1.4 Øvrige forutsetninger'!$C$42,IF('1.1 Alternativ A'!O256&gt;=200,'1.4 Øvrige forutsetninger'!$C$44,'1.4 Øvrige forutsetninger'!$C$43))),0)</f>
        <v>0</v>
      </c>
      <c r="O63" s="94">
        <f ca="1">IFERROR(MAXA(-'1.1 Alternativ A'!P52,'1.1 Alternativ A'!P52*O29*IF('1.1 Alternativ A'!P256&lt;70,'1.4 Øvrige forutsetninger'!$C$42,IF('1.1 Alternativ A'!P256&gt;=200,'1.4 Øvrige forutsetninger'!$C$44,'1.4 Øvrige forutsetninger'!$C$43))),0)</f>
        <v>0</v>
      </c>
      <c r="P63" s="94">
        <f ca="1">IFERROR(MAXA(-'1.1 Alternativ A'!Q52,'1.1 Alternativ A'!Q52*P29*IF('1.1 Alternativ A'!Q256&lt;70,'1.4 Øvrige forutsetninger'!$C$42,IF('1.1 Alternativ A'!Q256&gt;=200,'1.4 Øvrige forutsetninger'!$C$44,'1.4 Øvrige forutsetninger'!$C$43))),0)</f>
        <v>0</v>
      </c>
      <c r="Q63" s="94">
        <f ca="1">IFERROR(MAXA(-'1.1 Alternativ A'!R52,'1.1 Alternativ A'!R52*Q29*IF('1.1 Alternativ A'!R256&lt;70,'1.4 Øvrige forutsetninger'!$C$42,IF('1.1 Alternativ A'!R256&gt;=200,'1.4 Øvrige forutsetninger'!$C$44,'1.4 Øvrige forutsetninger'!$C$43))),0)</f>
        <v>0</v>
      </c>
      <c r="R63" s="94">
        <f ca="1">IFERROR(MAXA(-'1.1 Alternativ A'!S52,'1.1 Alternativ A'!S52*R29*IF('1.1 Alternativ A'!S256&lt;70,'1.4 Øvrige forutsetninger'!$C$42,IF('1.1 Alternativ A'!S256&gt;=200,'1.4 Øvrige forutsetninger'!$C$44,'1.4 Øvrige forutsetninger'!$C$43))),0)</f>
        <v>0</v>
      </c>
      <c r="S63" s="94">
        <f ca="1">IFERROR(MAXA(-'1.1 Alternativ A'!T52,'1.1 Alternativ A'!T52*S29*IF('1.1 Alternativ A'!T256&lt;70,'1.4 Øvrige forutsetninger'!$C$42,IF('1.1 Alternativ A'!T256&gt;=200,'1.4 Øvrige forutsetninger'!$C$44,'1.4 Øvrige forutsetninger'!$C$43))),0)</f>
        <v>0</v>
      </c>
      <c r="T63" s="94">
        <f ca="1">IFERROR(MAXA(-'1.1 Alternativ A'!U52,'1.1 Alternativ A'!U52*T29*IF('1.1 Alternativ A'!U256&lt;70,'1.4 Øvrige forutsetninger'!$C$42,IF('1.1 Alternativ A'!U256&gt;=200,'1.4 Øvrige forutsetninger'!$C$44,'1.4 Øvrige forutsetninger'!$C$43))),0)</f>
        <v>0</v>
      </c>
      <c r="U63" s="94">
        <f ca="1">IFERROR(MAXA(-'1.1 Alternativ A'!V52,'1.1 Alternativ A'!V52*U29*IF('1.1 Alternativ A'!V256&lt;70,'1.4 Øvrige forutsetninger'!$C$42,IF('1.1 Alternativ A'!V256&gt;=200,'1.4 Øvrige forutsetninger'!$C$44,'1.4 Øvrige forutsetninger'!$C$43))),0)</f>
        <v>0</v>
      </c>
      <c r="V63" s="95">
        <f ca="1">IFERROR(MAXA(-'1.1 Alternativ A'!W52,'1.1 Alternativ A'!W52*V29*IF('1.1 Alternativ A'!W256&lt;70,'1.4 Øvrige forutsetninger'!$C$42,IF('1.1 Alternativ A'!W256&gt;=200,'1.4 Øvrige forutsetninger'!$C$44,'1.4 Øvrige forutsetninger'!$C$43))),0)</f>
        <v>0</v>
      </c>
      <c r="W63" s="95">
        <f ca="1">IFERROR(MAXA(-'1.1 Alternativ A'!X52,'1.1 Alternativ A'!X52*W29*IF('1.1 Alternativ A'!X256&lt;70,'1.4 Øvrige forutsetninger'!$C$42,IF('1.1 Alternativ A'!X256&gt;=200,'1.4 Øvrige forutsetninger'!$C$44,'1.4 Øvrige forutsetninger'!$C$43))),0)</f>
        <v>0</v>
      </c>
      <c r="X63" s="95">
        <f ca="1">IFERROR(MAXA(-'1.1 Alternativ A'!Y52,'1.1 Alternativ A'!Y52*X29*IF('1.1 Alternativ A'!Y256&lt;70,'1.4 Øvrige forutsetninger'!$C$42,IF('1.1 Alternativ A'!Y256&gt;=200,'1.4 Øvrige forutsetninger'!$C$44,'1.4 Øvrige forutsetninger'!$C$43))),0)</f>
        <v>0</v>
      </c>
      <c r="Y63" s="95">
        <f ca="1">IFERROR(MAXA(-'1.1 Alternativ A'!Z52,'1.1 Alternativ A'!Z52*Y29*IF('1.1 Alternativ A'!Z256&lt;70,'1.4 Øvrige forutsetninger'!$C$42,IF('1.1 Alternativ A'!Z256&gt;=200,'1.4 Øvrige forutsetninger'!$C$44,'1.4 Øvrige forutsetninger'!$C$43))),0)</f>
        <v>0</v>
      </c>
      <c r="Z63" s="95">
        <f ca="1">IFERROR(MAXA(-'1.1 Alternativ A'!AA52,'1.1 Alternativ A'!AA52*Z29*IF('1.1 Alternativ A'!AA256&lt;70,'1.4 Øvrige forutsetninger'!$C$42,IF('1.1 Alternativ A'!AA256&gt;=200,'1.4 Øvrige forutsetninger'!$C$44,'1.4 Øvrige forutsetninger'!$C$43))),0)</f>
        <v>0</v>
      </c>
      <c r="AA63" s="95">
        <f ca="1">IFERROR(MAXA(-'1.1 Alternativ A'!AB52,'1.1 Alternativ A'!AB52*AA29*IF('1.1 Alternativ A'!AB256&lt;70,'1.4 Øvrige forutsetninger'!$C$42,IF('1.1 Alternativ A'!AB256&gt;=200,'1.4 Øvrige forutsetninger'!$C$44,'1.4 Øvrige forutsetninger'!$C$43))),0)</f>
        <v>0</v>
      </c>
      <c r="AB63" s="95">
        <f ca="1">IFERROR(MAXA(-'1.1 Alternativ A'!AC52,'1.1 Alternativ A'!AC52*AB29*IF('1.1 Alternativ A'!AC256&lt;70,'1.4 Øvrige forutsetninger'!$C$42,IF('1.1 Alternativ A'!AC256&gt;=200,'1.4 Øvrige forutsetninger'!$C$44,'1.4 Øvrige forutsetninger'!$C$43))),0)</f>
        <v>0</v>
      </c>
      <c r="AC63" s="95">
        <f ca="1">IFERROR(MAXA(-'1.1 Alternativ A'!AD52,'1.1 Alternativ A'!AD52*AC29*IF('1.1 Alternativ A'!AD256&lt;70,'1.4 Øvrige forutsetninger'!$C$42,IF('1.1 Alternativ A'!AD256&gt;=200,'1.4 Øvrige forutsetninger'!$C$44,'1.4 Øvrige forutsetninger'!$C$43))),0)</f>
        <v>0</v>
      </c>
      <c r="AD63" s="95">
        <f ca="1">IFERROR(MAXA(-'1.1 Alternativ A'!AE52,'1.1 Alternativ A'!AE52*AD29*IF('1.1 Alternativ A'!AE256&lt;70,'1.4 Øvrige forutsetninger'!$C$42,IF('1.1 Alternativ A'!AE256&gt;=200,'1.4 Øvrige forutsetninger'!$C$44,'1.4 Øvrige forutsetninger'!$C$43))),0)</f>
        <v>0</v>
      </c>
      <c r="AE63" s="95">
        <f ca="1">IFERROR(MAXA(-'1.1 Alternativ A'!AF52,'1.1 Alternativ A'!AF52*AE29*IF('1.1 Alternativ A'!AF256&lt;70,'1.4 Øvrige forutsetninger'!$C$42,IF('1.1 Alternativ A'!AF256&gt;=200,'1.4 Øvrige forutsetninger'!$C$44,'1.4 Øvrige forutsetninger'!$C$43))),0)</f>
        <v>0</v>
      </c>
      <c r="AF63" s="95">
        <f ca="1">IFERROR(MAXA(-'1.1 Alternativ A'!AG52,'1.1 Alternativ A'!AG52*AF29*IF('1.1 Alternativ A'!AG256&lt;70,'1.4 Øvrige forutsetninger'!$C$42,IF('1.1 Alternativ A'!AG256&gt;=200,'1.4 Øvrige forutsetninger'!$C$44,'1.4 Øvrige forutsetninger'!$C$43))),0)</f>
        <v>0</v>
      </c>
    </row>
    <row r="64" spans="2:32" s="67" customFormat="1" ht="12.75" customHeight="1" x14ac:dyDescent="0.2">
      <c r="B64" s="1" t="str">
        <f ca="1">IF(OFFSET('1.1 Alternativ A'!$E$19,0,ROW()-ROW($B$43))&gt;0,OFFSET('1.1 Alternativ A'!$E$19,0,ROW()-ROW($B$43)),"")</f>
        <v/>
      </c>
      <c r="C64" s="94">
        <f ca="1">IFERROR(MAXA(-'1.1 Alternativ A'!D53,'1.1 Alternativ A'!D53*C30*IF('1.1 Alternativ A'!D257&lt;70,'1.4 Øvrige forutsetninger'!$C$42,IF('1.1 Alternativ A'!D257&gt;=200,'1.4 Øvrige forutsetninger'!$C$44,'1.4 Øvrige forutsetninger'!$C$43))),0)</f>
        <v>0</v>
      </c>
      <c r="D64" s="94">
        <f ca="1">IFERROR(MAXA(-'1.1 Alternativ A'!E53,'1.1 Alternativ A'!E53*D30*IF('1.1 Alternativ A'!E257&lt;70,'1.4 Øvrige forutsetninger'!$C$42,IF('1.1 Alternativ A'!E257&gt;=200,'1.4 Øvrige forutsetninger'!$C$44,'1.4 Øvrige forutsetninger'!$C$43))),0)</f>
        <v>0</v>
      </c>
      <c r="E64" s="94">
        <f ca="1">IFERROR(MAXA(-'1.1 Alternativ A'!F53,'1.1 Alternativ A'!F53*E30*IF('1.1 Alternativ A'!F257&lt;70,'1.4 Øvrige forutsetninger'!$C$42,IF('1.1 Alternativ A'!F257&gt;=200,'1.4 Øvrige forutsetninger'!$C$44,'1.4 Øvrige forutsetninger'!$C$43))),0)</f>
        <v>0</v>
      </c>
      <c r="F64" s="94">
        <f ca="1">IFERROR(MAXA(-'1.1 Alternativ A'!G53,'1.1 Alternativ A'!G53*F30*IF('1.1 Alternativ A'!G257&lt;70,'1.4 Øvrige forutsetninger'!$C$42,IF('1.1 Alternativ A'!G257&gt;=200,'1.4 Øvrige forutsetninger'!$C$44,'1.4 Øvrige forutsetninger'!$C$43))),0)</f>
        <v>0</v>
      </c>
      <c r="G64" s="94">
        <f ca="1">IFERROR(MAXA(-'1.1 Alternativ A'!H53,'1.1 Alternativ A'!H53*G30*IF('1.1 Alternativ A'!H257&lt;70,'1.4 Øvrige forutsetninger'!$C$42,IF('1.1 Alternativ A'!H257&gt;=200,'1.4 Øvrige forutsetninger'!$C$44,'1.4 Øvrige forutsetninger'!$C$43))),0)</f>
        <v>0</v>
      </c>
      <c r="H64" s="94">
        <f ca="1">IFERROR(MAXA(-'1.1 Alternativ A'!I53,'1.1 Alternativ A'!I53*H30*IF('1.1 Alternativ A'!I257&lt;70,'1.4 Øvrige forutsetninger'!$C$42,IF('1.1 Alternativ A'!I257&gt;=200,'1.4 Øvrige forutsetninger'!$C$44,'1.4 Øvrige forutsetninger'!$C$43))),0)</f>
        <v>0</v>
      </c>
      <c r="I64" s="94">
        <f ca="1">IFERROR(MAXA(-'1.1 Alternativ A'!J53,'1.1 Alternativ A'!J53*I30*IF('1.1 Alternativ A'!J257&lt;70,'1.4 Øvrige forutsetninger'!$C$42,IF('1.1 Alternativ A'!J257&gt;=200,'1.4 Øvrige forutsetninger'!$C$44,'1.4 Øvrige forutsetninger'!$C$43))),0)</f>
        <v>0</v>
      </c>
      <c r="J64" s="94">
        <f ca="1">IFERROR(MAXA(-'1.1 Alternativ A'!K53,'1.1 Alternativ A'!K53*J30*IF('1.1 Alternativ A'!K257&lt;70,'1.4 Øvrige forutsetninger'!$C$42,IF('1.1 Alternativ A'!K257&gt;=200,'1.4 Øvrige forutsetninger'!$C$44,'1.4 Øvrige forutsetninger'!$C$43))),0)</f>
        <v>0</v>
      </c>
      <c r="K64" s="94">
        <f ca="1">IFERROR(MAXA(-'1.1 Alternativ A'!L53,'1.1 Alternativ A'!L53*K30*IF('1.1 Alternativ A'!L257&lt;70,'1.4 Øvrige forutsetninger'!$C$42,IF('1.1 Alternativ A'!L257&gt;=200,'1.4 Øvrige forutsetninger'!$C$44,'1.4 Øvrige forutsetninger'!$C$43))),0)</f>
        <v>0</v>
      </c>
      <c r="L64" s="94">
        <f ca="1">IFERROR(MAXA(-'1.1 Alternativ A'!M53,'1.1 Alternativ A'!M53*L30*IF('1.1 Alternativ A'!M257&lt;70,'1.4 Øvrige forutsetninger'!$C$42,IF('1.1 Alternativ A'!M257&gt;=200,'1.4 Øvrige forutsetninger'!$C$44,'1.4 Øvrige forutsetninger'!$C$43))),0)</f>
        <v>0</v>
      </c>
      <c r="M64" s="94">
        <f ca="1">IFERROR(MAXA(-'1.1 Alternativ A'!N53,'1.1 Alternativ A'!N53*M30*IF('1.1 Alternativ A'!N257&lt;70,'1.4 Øvrige forutsetninger'!$C$42,IF('1.1 Alternativ A'!N257&gt;=200,'1.4 Øvrige forutsetninger'!$C$44,'1.4 Øvrige forutsetninger'!$C$43))),0)</f>
        <v>0</v>
      </c>
      <c r="N64" s="94">
        <f ca="1">IFERROR(MAXA(-'1.1 Alternativ A'!O53,'1.1 Alternativ A'!O53*N30*IF('1.1 Alternativ A'!O257&lt;70,'1.4 Øvrige forutsetninger'!$C$42,IF('1.1 Alternativ A'!O257&gt;=200,'1.4 Øvrige forutsetninger'!$C$44,'1.4 Øvrige forutsetninger'!$C$43))),0)</f>
        <v>0</v>
      </c>
      <c r="O64" s="94">
        <f ca="1">IFERROR(MAXA(-'1.1 Alternativ A'!P53,'1.1 Alternativ A'!P53*O30*IF('1.1 Alternativ A'!P257&lt;70,'1.4 Øvrige forutsetninger'!$C$42,IF('1.1 Alternativ A'!P257&gt;=200,'1.4 Øvrige forutsetninger'!$C$44,'1.4 Øvrige forutsetninger'!$C$43))),0)</f>
        <v>0</v>
      </c>
      <c r="P64" s="94">
        <f ca="1">IFERROR(MAXA(-'1.1 Alternativ A'!Q53,'1.1 Alternativ A'!Q53*P30*IF('1.1 Alternativ A'!Q257&lt;70,'1.4 Øvrige forutsetninger'!$C$42,IF('1.1 Alternativ A'!Q257&gt;=200,'1.4 Øvrige forutsetninger'!$C$44,'1.4 Øvrige forutsetninger'!$C$43))),0)</f>
        <v>0</v>
      </c>
      <c r="Q64" s="94">
        <f ca="1">IFERROR(MAXA(-'1.1 Alternativ A'!R53,'1.1 Alternativ A'!R53*Q30*IF('1.1 Alternativ A'!R257&lt;70,'1.4 Øvrige forutsetninger'!$C$42,IF('1.1 Alternativ A'!R257&gt;=200,'1.4 Øvrige forutsetninger'!$C$44,'1.4 Øvrige forutsetninger'!$C$43))),0)</f>
        <v>0</v>
      </c>
      <c r="R64" s="94">
        <f ca="1">IFERROR(MAXA(-'1.1 Alternativ A'!S53,'1.1 Alternativ A'!S53*R30*IF('1.1 Alternativ A'!S257&lt;70,'1.4 Øvrige forutsetninger'!$C$42,IF('1.1 Alternativ A'!S257&gt;=200,'1.4 Øvrige forutsetninger'!$C$44,'1.4 Øvrige forutsetninger'!$C$43))),0)</f>
        <v>0</v>
      </c>
      <c r="S64" s="94">
        <f ca="1">IFERROR(MAXA(-'1.1 Alternativ A'!T53,'1.1 Alternativ A'!T53*S30*IF('1.1 Alternativ A'!T257&lt;70,'1.4 Øvrige forutsetninger'!$C$42,IF('1.1 Alternativ A'!T257&gt;=200,'1.4 Øvrige forutsetninger'!$C$44,'1.4 Øvrige forutsetninger'!$C$43))),0)</f>
        <v>0</v>
      </c>
      <c r="T64" s="94">
        <f ca="1">IFERROR(MAXA(-'1.1 Alternativ A'!U53,'1.1 Alternativ A'!U53*T30*IF('1.1 Alternativ A'!U257&lt;70,'1.4 Øvrige forutsetninger'!$C$42,IF('1.1 Alternativ A'!U257&gt;=200,'1.4 Øvrige forutsetninger'!$C$44,'1.4 Øvrige forutsetninger'!$C$43))),0)</f>
        <v>0</v>
      </c>
      <c r="U64" s="94">
        <f ca="1">IFERROR(MAXA(-'1.1 Alternativ A'!V53,'1.1 Alternativ A'!V53*U30*IF('1.1 Alternativ A'!V257&lt;70,'1.4 Øvrige forutsetninger'!$C$42,IF('1.1 Alternativ A'!V257&gt;=200,'1.4 Øvrige forutsetninger'!$C$44,'1.4 Øvrige forutsetninger'!$C$43))),0)</f>
        <v>0</v>
      </c>
      <c r="V64" s="95">
        <f ca="1">IFERROR(MAXA(-'1.1 Alternativ A'!W53,'1.1 Alternativ A'!W53*V30*IF('1.1 Alternativ A'!W257&lt;70,'1.4 Øvrige forutsetninger'!$C$42,IF('1.1 Alternativ A'!W257&gt;=200,'1.4 Øvrige forutsetninger'!$C$44,'1.4 Øvrige forutsetninger'!$C$43))),0)</f>
        <v>0</v>
      </c>
      <c r="W64" s="95">
        <f ca="1">IFERROR(MAXA(-'1.1 Alternativ A'!X53,'1.1 Alternativ A'!X53*W30*IF('1.1 Alternativ A'!X257&lt;70,'1.4 Øvrige forutsetninger'!$C$42,IF('1.1 Alternativ A'!X257&gt;=200,'1.4 Øvrige forutsetninger'!$C$44,'1.4 Øvrige forutsetninger'!$C$43))),0)</f>
        <v>0</v>
      </c>
      <c r="X64" s="95">
        <f ca="1">IFERROR(MAXA(-'1.1 Alternativ A'!Y53,'1.1 Alternativ A'!Y53*X30*IF('1.1 Alternativ A'!Y257&lt;70,'1.4 Øvrige forutsetninger'!$C$42,IF('1.1 Alternativ A'!Y257&gt;=200,'1.4 Øvrige forutsetninger'!$C$44,'1.4 Øvrige forutsetninger'!$C$43))),0)</f>
        <v>0</v>
      </c>
      <c r="Y64" s="95">
        <f ca="1">IFERROR(MAXA(-'1.1 Alternativ A'!Z53,'1.1 Alternativ A'!Z53*Y30*IF('1.1 Alternativ A'!Z257&lt;70,'1.4 Øvrige forutsetninger'!$C$42,IF('1.1 Alternativ A'!Z257&gt;=200,'1.4 Øvrige forutsetninger'!$C$44,'1.4 Øvrige forutsetninger'!$C$43))),0)</f>
        <v>0</v>
      </c>
      <c r="Z64" s="95">
        <f ca="1">IFERROR(MAXA(-'1.1 Alternativ A'!AA53,'1.1 Alternativ A'!AA53*Z30*IF('1.1 Alternativ A'!AA257&lt;70,'1.4 Øvrige forutsetninger'!$C$42,IF('1.1 Alternativ A'!AA257&gt;=200,'1.4 Øvrige forutsetninger'!$C$44,'1.4 Øvrige forutsetninger'!$C$43))),0)</f>
        <v>0</v>
      </c>
      <c r="AA64" s="95">
        <f ca="1">IFERROR(MAXA(-'1.1 Alternativ A'!AB53,'1.1 Alternativ A'!AB53*AA30*IF('1.1 Alternativ A'!AB257&lt;70,'1.4 Øvrige forutsetninger'!$C$42,IF('1.1 Alternativ A'!AB257&gt;=200,'1.4 Øvrige forutsetninger'!$C$44,'1.4 Øvrige forutsetninger'!$C$43))),0)</f>
        <v>0</v>
      </c>
      <c r="AB64" s="95">
        <f ca="1">IFERROR(MAXA(-'1.1 Alternativ A'!AC53,'1.1 Alternativ A'!AC53*AB30*IF('1.1 Alternativ A'!AC257&lt;70,'1.4 Øvrige forutsetninger'!$C$42,IF('1.1 Alternativ A'!AC257&gt;=200,'1.4 Øvrige forutsetninger'!$C$44,'1.4 Øvrige forutsetninger'!$C$43))),0)</f>
        <v>0</v>
      </c>
      <c r="AC64" s="95">
        <f ca="1">IFERROR(MAXA(-'1.1 Alternativ A'!AD53,'1.1 Alternativ A'!AD53*AC30*IF('1.1 Alternativ A'!AD257&lt;70,'1.4 Øvrige forutsetninger'!$C$42,IF('1.1 Alternativ A'!AD257&gt;=200,'1.4 Øvrige forutsetninger'!$C$44,'1.4 Øvrige forutsetninger'!$C$43))),0)</f>
        <v>0</v>
      </c>
      <c r="AD64" s="95">
        <f ca="1">IFERROR(MAXA(-'1.1 Alternativ A'!AE53,'1.1 Alternativ A'!AE53*AD30*IF('1.1 Alternativ A'!AE257&lt;70,'1.4 Øvrige forutsetninger'!$C$42,IF('1.1 Alternativ A'!AE257&gt;=200,'1.4 Øvrige forutsetninger'!$C$44,'1.4 Øvrige forutsetninger'!$C$43))),0)</f>
        <v>0</v>
      </c>
      <c r="AE64" s="95">
        <f ca="1">IFERROR(MAXA(-'1.1 Alternativ A'!AF53,'1.1 Alternativ A'!AF53*AE30*IF('1.1 Alternativ A'!AF257&lt;70,'1.4 Øvrige forutsetninger'!$C$42,IF('1.1 Alternativ A'!AF257&gt;=200,'1.4 Øvrige forutsetninger'!$C$44,'1.4 Øvrige forutsetninger'!$C$43))),0)</f>
        <v>0</v>
      </c>
      <c r="AF64" s="95">
        <f ca="1">IFERROR(MAXA(-'1.1 Alternativ A'!AG53,'1.1 Alternativ A'!AG53*AF30*IF('1.1 Alternativ A'!AG257&lt;70,'1.4 Øvrige forutsetninger'!$C$42,IF('1.1 Alternativ A'!AG257&gt;=200,'1.4 Øvrige forutsetninger'!$C$44,'1.4 Øvrige forutsetninger'!$C$43))),0)</f>
        <v>0</v>
      </c>
    </row>
    <row r="65" spans="2:42" s="67" customFormat="1" ht="12.75" customHeight="1" x14ac:dyDescent="0.2">
      <c r="B65" s="1" t="str">
        <f ca="1">IF(OFFSET('1.1 Alternativ A'!$E$19,0,ROW()-ROW($B$43))&gt;0,OFFSET('1.1 Alternativ A'!$E$19,0,ROW()-ROW($B$43)),"")</f>
        <v/>
      </c>
      <c r="C65" s="94">
        <f ca="1">IFERROR(MAXA(-'1.1 Alternativ A'!D54,'1.1 Alternativ A'!D54*C31*IF('1.1 Alternativ A'!D258&lt;70,'1.4 Øvrige forutsetninger'!$C$42,IF('1.1 Alternativ A'!D258&gt;=200,'1.4 Øvrige forutsetninger'!$C$44,'1.4 Øvrige forutsetninger'!$C$43))),0)</f>
        <v>0</v>
      </c>
      <c r="D65" s="94">
        <f ca="1">IFERROR(MAXA(-'1.1 Alternativ A'!E54,'1.1 Alternativ A'!E54*D31*IF('1.1 Alternativ A'!E258&lt;70,'1.4 Øvrige forutsetninger'!$C$42,IF('1.1 Alternativ A'!E258&gt;=200,'1.4 Øvrige forutsetninger'!$C$44,'1.4 Øvrige forutsetninger'!$C$43))),0)</f>
        <v>0</v>
      </c>
      <c r="E65" s="94">
        <f ca="1">IFERROR(MAXA(-'1.1 Alternativ A'!F54,'1.1 Alternativ A'!F54*E31*IF('1.1 Alternativ A'!F258&lt;70,'1.4 Øvrige forutsetninger'!$C$42,IF('1.1 Alternativ A'!F258&gt;=200,'1.4 Øvrige forutsetninger'!$C$44,'1.4 Øvrige forutsetninger'!$C$43))),0)</f>
        <v>0</v>
      </c>
      <c r="F65" s="94">
        <f ca="1">IFERROR(MAXA(-'1.1 Alternativ A'!G54,'1.1 Alternativ A'!G54*F31*IF('1.1 Alternativ A'!G258&lt;70,'1.4 Øvrige forutsetninger'!$C$42,IF('1.1 Alternativ A'!G258&gt;=200,'1.4 Øvrige forutsetninger'!$C$44,'1.4 Øvrige forutsetninger'!$C$43))),0)</f>
        <v>0</v>
      </c>
      <c r="G65" s="94">
        <f ca="1">IFERROR(MAXA(-'1.1 Alternativ A'!H54,'1.1 Alternativ A'!H54*G31*IF('1.1 Alternativ A'!H258&lt;70,'1.4 Øvrige forutsetninger'!$C$42,IF('1.1 Alternativ A'!H258&gt;=200,'1.4 Øvrige forutsetninger'!$C$44,'1.4 Øvrige forutsetninger'!$C$43))),0)</f>
        <v>0</v>
      </c>
      <c r="H65" s="94">
        <f ca="1">IFERROR(MAXA(-'1.1 Alternativ A'!I54,'1.1 Alternativ A'!I54*H31*IF('1.1 Alternativ A'!I258&lt;70,'1.4 Øvrige forutsetninger'!$C$42,IF('1.1 Alternativ A'!I258&gt;=200,'1.4 Øvrige forutsetninger'!$C$44,'1.4 Øvrige forutsetninger'!$C$43))),0)</f>
        <v>0</v>
      </c>
      <c r="I65" s="94">
        <f ca="1">IFERROR(MAXA(-'1.1 Alternativ A'!J54,'1.1 Alternativ A'!J54*I31*IF('1.1 Alternativ A'!J258&lt;70,'1.4 Øvrige forutsetninger'!$C$42,IF('1.1 Alternativ A'!J258&gt;=200,'1.4 Øvrige forutsetninger'!$C$44,'1.4 Øvrige forutsetninger'!$C$43))),0)</f>
        <v>0</v>
      </c>
      <c r="J65" s="94">
        <f ca="1">IFERROR(MAXA(-'1.1 Alternativ A'!K54,'1.1 Alternativ A'!K54*J31*IF('1.1 Alternativ A'!K258&lt;70,'1.4 Øvrige forutsetninger'!$C$42,IF('1.1 Alternativ A'!K258&gt;=200,'1.4 Øvrige forutsetninger'!$C$44,'1.4 Øvrige forutsetninger'!$C$43))),0)</f>
        <v>0</v>
      </c>
      <c r="K65" s="94">
        <f ca="1">IFERROR(MAXA(-'1.1 Alternativ A'!L54,'1.1 Alternativ A'!L54*K31*IF('1.1 Alternativ A'!L258&lt;70,'1.4 Øvrige forutsetninger'!$C$42,IF('1.1 Alternativ A'!L258&gt;=200,'1.4 Øvrige forutsetninger'!$C$44,'1.4 Øvrige forutsetninger'!$C$43))),0)</f>
        <v>0</v>
      </c>
      <c r="L65" s="94">
        <f ca="1">IFERROR(MAXA(-'1.1 Alternativ A'!M54,'1.1 Alternativ A'!M54*L31*IF('1.1 Alternativ A'!M258&lt;70,'1.4 Øvrige forutsetninger'!$C$42,IF('1.1 Alternativ A'!M258&gt;=200,'1.4 Øvrige forutsetninger'!$C$44,'1.4 Øvrige forutsetninger'!$C$43))),0)</f>
        <v>0</v>
      </c>
      <c r="M65" s="94">
        <f ca="1">IFERROR(MAXA(-'1.1 Alternativ A'!N54,'1.1 Alternativ A'!N54*M31*IF('1.1 Alternativ A'!N258&lt;70,'1.4 Øvrige forutsetninger'!$C$42,IF('1.1 Alternativ A'!N258&gt;=200,'1.4 Øvrige forutsetninger'!$C$44,'1.4 Øvrige forutsetninger'!$C$43))),0)</f>
        <v>0</v>
      </c>
      <c r="N65" s="94">
        <f ca="1">IFERROR(MAXA(-'1.1 Alternativ A'!O54,'1.1 Alternativ A'!O54*N31*IF('1.1 Alternativ A'!O258&lt;70,'1.4 Øvrige forutsetninger'!$C$42,IF('1.1 Alternativ A'!O258&gt;=200,'1.4 Øvrige forutsetninger'!$C$44,'1.4 Øvrige forutsetninger'!$C$43))),0)</f>
        <v>0</v>
      </c>
      <c r="O65" s="94">
        <f ca="1">IFERROR(MAXA(-'1.1 Alternativ A'!P54,'1.1 Alternativ A'!P54*O31*IF('1.1 Alternativ A'!P258&lt;70,'1.4 Øvrige forutsetninger'!$C$42,IF('1.1 Alternativ A'!P258&gt;=200,'1.4 Øvrige forutsetninger'!$C$44,'1.4 Øvrige forutsetninger'!$C$43))),0)</f>
        <v>0</v>
      </c>
      <c r="P65" s="94">
        <f ca="1">IFERROR(MAXA(-'1.1 Alternativ A'!Q54,'1.1 Alternativ A'!Q54*P31*IF('1.1 Alternativ A'!Q258&lt;70,'1.4 Øvrige forutsetninger'!$C$42,IF('1.1 Alternativ A'!Q258&gt;=200,'1.4 Øvrige forutsetninger'!$C$44,'1.4 Øvrige forutsetninger'!$C$43))),0)</f>
        <v>0</v>
      </c>
      <c r="Q65" s="94">
        <f ca="1">IFERROR(MAXA(-'1.1 Alternativ A'!R54,'1.1 Alternativ A'!R54*Q31*IF('1.1 Alternativ A'!R258&lt;70,'1.4 Øvrige forutsetninger'!$C$42,IF('1.1 Alternativ A'!R258&gt;=200,'1.4 Øvrige forutsetninger'!$C$44,'1.4 Øvrige forutsetninger'!$C$43))),0)</f>
        <v>0</v>
      </c>
      <c r="R65" s="94">
        <f ca="1">IFERROR(MAXA(-'1.1 Alternativ A'!S54,'1.1 Alternativ A'!S54*R31*IF('1.1 Alternativ A'!S258&lt;70,'1.4 Øvrige forutsetninger'!$C$42,IF('1.1 Alternativ A'!S258&gt;=200,'1.4 Øvrige forutsetninger'!$C$44,'1.4 Øvrige forutsetninger'!$C$43))),0)</f>
        <v>0</v>
      </c>
      <c r="S65" s="94">
        <f ca="1">IFERROR(MAXA(-'1.1 Alternativ A'!T54,'1.1 Alternativ A'!T54*S31*IF('1.1 Alternativ A'!T258&lt;70,'1.4 Øvrige forutsetninger'!$C$42,IF('1.1 Alternativ A'!T258&gt;=200,'1.4 Øvrige forutsetninger'!$C$44,'1.4 Øvrige forutsetninger'!$C$43))),0)</f>
        <v>0</v>
      </c>
      <c r="T65" s="94">
        <f ca="1">IFERROR(MAXA(-'1.1 Alternativ A'!U54,'1.1 Alternativ A'!U54*T31*IF('1.1 Alternativ A'!U258&lt;70,'1.4 Øvrige forutsetninger'!$C$42,IF('1.1 Alternativ A'!U258&gt;=200,'1.4 Øvrige forutsetninger'!$C$44,'1.4 Øvrige forutsetninger'!$C$43))),0)</f>
        <v>0</v>
      </c>
      <c r="U65" s="94">
        <f ca="1">IFERROR(MAXA(-'1.1 Alternativ A'!V54,'1.1 Alternativ A'!V54*U31*IF('1.1 Alternativ A'!V258&lt;70,'1.4 Øvrige forutsetninger'!$C$42,IF('1.1 Alternativ A'!V258&gt;=200,'1.4 Øvrige forutsetninger'!$C$44,'1.4 Øvrige forutsetninger'!$C$43))),0)</f>
        <v>0</v>
      </c>
      <c r="V65" s="95">
        <f ca="1">IFERROR(MAXA(-'1.1 Alternativ A'!W54,'1.1 Alternativ A'!W54*V31*IF('1.1 Alternativ A'!W258&lt;70,'1.4 Øvrige forutsetninger'!$C$42,IF('1.1 Alternativ A'!W258&gt;=200,'1.4 Øvrige forutsetninger'!$C$44,'1.4 Øvrige forutsetninger'!$C$43))),0)</f>
        <v>0</v>
      </c>
      <c r="W65" s="95">
        <f ca="1">IFERROR(MAXA(-'1.1 Alternativ A'!X54,'1.1 Alternativ A'!X54*W31*IF('1.1 Alternativ A'!X258&lt;70,'1.4 Øvrige forutsetninger'!$C$42,IF('1.1 Alternativ A'!X258&gt;=200,'1.4 Øvrige forutsetninger'!$C$44,'1.4 Øvrige forutsetninger'!$C$43))),0)</f>
        <v>0</v>
      </c>
      <c r="X65" s="95">
        <f ca="1">IFERROR(MAXA(-'1.1 Alternativ A'!Y54,'1.1 Alternativ A'!Y54*X31*IF('1.1 Alternativ A'!Y258&lt;70,'1.4 Øvrige forutsetninger'!$C$42,IF('1.1 Alternativ A'!Y258&gt;=200,'1.4 Øvrige forutsetninger'!$C$44,'1.4 Øvrige forutsetninger'!$C$43))),0)</f>
        <v>0</v>
      </c>
      <c r="Y65" s="95">
        <f ca="1">IFERROR(MAXA(-'1.1 Alternativ A'!Z54,'1.1 Alternativ A'!Z54*Y31*IF('1.1 Alternativ A'!Z258&lt;70,'1.4 Øvrige forutsetninger'!$C$42,IF('1.1 Alternativ A'!Z258&gt;=200,'1.4 Øvrige forutsetninger'!$C$44,'1.4 Øvrige forutsetninger'!$C$43))),0)</f>
        <v>0</v>
      </c>
      <c r="Z65" s="95">
        <f ca="1">IFERROR(MAXA(-'1.1 Alternativ A'!AA54,'1.1 Alternativ A'!AA54*Z31*IF('1.1 Alternativ A'!AA258&lt;70,'1.4 Øvrige forutsetninger'!$C$42,IF('1.1 Alternativ A'!AA258&gt;=200,'1.4 Øvrige forutsetninger'!$C$44,'1.4 Øvrige forutsetninger'!$C$43))),0)</f>
        <v>0</v>
      </c>
      <c r="AA65" s="95">
        <f ca="1">IFERROR(MAXA(-'1.1 Alternativ A'!AB54,'1.1 Alternativ A'!AB54*AA31*IF('1.1 Alternativ A'!AB258&lt;70,'1.4 Øvrige forutsetninger'!$C$42,IF('1.1 Alternativ A'!AB258&gt;=200,'1.4 Øvrige forutsetninger'!$C$44,'1.4 Øvrige forutsetninger'!$C$43))),0)</f>
        <v>0</v>
      </c>
      <c r="AB65" s="95">
        <f ca="1">IFERROR(MAXA(-'1.1 Alternativ A'!AC54,'1.1 Alternativ A'!AC54*AB31*IF('1.1 Alternativ A'!AC258&lt;70,'1.4 Øvrige forutsetninger'!$C$42,IF('1.1 Alternativ A'!AC258&gt;=200,'1.4 Øvrige forutsetninger'!$C$44,'1.4 Øvrige forutsetninger'!$C$43))),0)</f>
        <v>0</v>
      </c>
      <c r="AC65" s="95">
        <f ca="1">IFERROR(MAXA(-'1.1 Alternativ A'!AD54,'1.1 Alternativ A'!AD54*AC31*IF('1.1 Alternativ A'!AD258&lt;70,'1.4 Øvrige forutsetninger'!$C$42,IF('1.1 Alternativ A'!AD258&gt;=200,'1.4 Øvrige forutsetninger'!$C$44,'1.4 Øvrige forutsetninger'!$C$43))),0)</f>
        <v>0</v>
      </c>
      <c r="AD65" s="95">
        <f ca="1">IFERROR(MAXA(-'1.1 Alternativ A'!AE54,'1.1 Alternativ A'!AE54*AD31*IF('1.1 Alternativ A'!AE258&lt;70,'1.4 Øvrige forutsetninger'!$C$42,IF('1.1 Alternativ A'!AE258&gt;=200,'1.4 Øvrige forutsetninger'!$C$44,'1.4 Øvrige forutsetninger'!$C$43))),0)</f>
        <v>0</v>
      </c>
      <c r="AE65" s="95">
        <f ca="1">IFERROR(MAXA(-'1.1 Alternativ A'!AF54,'1.1 Alternativ A'!AF54*AE31*IF('1.1 Alternativ A'!AF258&lt;70,'1.4 Øvrige forutsetninger'!$C$42,IF('1.1 Alternativ A'!AF258&gt;=200,'1.4 Øvrige forutsetninger'!$C$44,'1.4 Øvrige forutsetninger'!$C$43))),0)</f>
        <v>0</v>
      </c>
      <c r="AF65" s="95">
        <f ca="1">IFERROR(MAXA(-'1.1 Alternativ A'!AG54,'1.1 Alternativ A'!AG54*AF31*IF('1.1 Alternativ A'!AG258&lt;70,'1.4 Øvrige forutsetninger'!$C$42,IF('1.1 Alternativ A'!AG258&gt;=200,'1.4 Øvrige forutsetninger'!$C$44,'1.4 Øvrige forutsetninger'!$C$43))),0)</f>
        <v>0</v>
      </c>
    </row>
    <row r="66" spans="2:42" s="67" customFormat="1" ht="12.75" customHeight="1" x14ac:dyDescent="0.2">
      <c r="B66" s="1" t="str">
        <f ca="1">IF(OFFSET('1.1 Alternativ A'!$E$19,0,ROW()-ROW($B$43))&gt;0,OFFSET('1.1 Alternativ A'!$E$19,0,ROW()-ROW($B$43)),"")</f>
        <v/>
      </c>
      <c r="C66" s="94">
        <f ca="1">IFERROR(MAXA(-'1.1 Alternativ A'!D55,'1.1 Alternativ A'!D55*C32*IF('1.1 Alternativ A'!D259&lt;70,'1.4 Øvrige forutsetninger'!$C$42,IF('1.1 Alternativ A'!D259&gt;=200,'1.4 Øvrige forutsetninger'!$C$44,'1.4 Øvrige forutsetninger'!$C$43))),0)</f>
        <v>0</v>
      </c>
      <c r="D66" s="94">
        <f ca="1">IFERROR(MAXA(-'1.1 Alternativ A'!E55,'1.1 Alternativ A'!E55*D32*IF('1.1 Alternativ A'!E259&lt;70,'1.4 Øvrige forutsetninger'!$C$42,IF('1.1 Alternativ A'!E259&gt;=200,'1.4 Øvrige forutsetninger'!$C$44,'1.4 Øvrige forutsetninger'!$C$43))),0)</f>
        <v>0</v>
      </c>
      <c r="E66" s="94">
        <f ca="1">IFERROR(MAXA(-'1.1 Alternativ A'!F55,'1.1 Alternativ A'!F55*E32*IF('1.1 Alternativ A'!F259&lt;70,'1.4 Øvrige forutsetninger'!$C$42,IF('1.1 Alternativ A'!F259&gt;=200,'1.4 Øvrige forutsetninger'!$C$44,'1.4 Øvrige forutsetninger'!$C$43))),0)</f>
        <v>0</v>
      </c>
      <c r="F66" s="94">
        <f ca="1">IFERROR(MAXA(-'1.1 Alternativ A'!G55,'1.1 Alternativ A'!G55*F32*IF('1.1 Alternativ A'!G259&lt;70,'1.4 Øvrige forutsetninger'!$C$42,IF('1.1 Alternativ A'!G259&gt;=200,'1.4 Øvrige forutsetninger'!$C$44,'1.4 Øvrige forutsetninger'!$C$43))),0)</f>
        <v>0</v>
      </c>
      <c r="G66" s="94">
        <f ca="1">IFERROR(MAXA(-'1.1 Alternativ A'!H55,'1.1 Alternativ A'!H55*G32*IF('1.1 Alternativ A'!H259&lt;70,'1.4 Øvrige forutsetninger'!$C$42,IF('1.1 Alternativ A'!H259&gt;=200,'1.4 Øvrige forutsetninger'!$C$44,'1.4 Øvrige forutsetninger'!$C$43))),0)</f>
        <v>0</v>
      </c>
      <c r="H66" s="94">
        <f ca="1">IFERROR(MAXA(-'1.1 Alternativ A'!I55,'1.1 Alternativ A'!I55*H32*IF('1.1 Alternativ A'!I259&lt;70,'1.4 Øvrige forutsetninger'!$C$42,IF('1.1 Alternativ A'!I259&gt;=200,'1.4 Øvrige forutsetninger'!$C$44,'1.4 Øvrige forutsetninger'!$C$43))),0)</f>
        <v>0</v>
      </c>
      <c r="I66" s="94">
        <f ca="1">IFERROR(MAXA(-'1.1 Alternativ A'!J55,'1.1 Alternativ A'!J55*I32*IF('1.1 Alternativ A'!J259&lt;70,'1.4 Øvrige forutsetninger'!$C$42,IF('1.1 Alternativ A'!J259&gt;=200,'1.4 Øvrige forutsetninger'!$C$44,'1.4 Øvrige forutsetninger'!$C$43))),0)</f>
        <v>0</v>
      </c>
      <c r="J66" s="94">
        <f ca="1">IFERROR(MAXA(-'1.1 Alternativ A'!K55,'1.1 Alternativ A'!K55*J32*IF('1.1 Alternativ A'!K259&lt;70,'1.4 Øvrige forutsetninger'!$C$42,IF('1.1 Alternativ A'!K259&gt;=200,'1.4 Øvrige forutsetninger'!$C$44,'1.4 Øvrige forutsetninger'!$C$43))),0)</f>
        <v>0</v>
      </c>
      <c r="K66" s="94">
        <f ca="1">IFERROR(MAXA(-'1.1 Alternativ A'!L55,'1.1 Alternativ A'!L55*K32*IF('1.1 Alternativ A'!L259&lt;70,'1.4 Øvrige forutsetninger'!$C$42,IF('1.1 Alternativ A'!L259&gt;=200,'1.4 Øvrige forutsetninger'!$C$44,'1.4 Øvrige forutsetninger'!$C$43))),0)</f>
        <v>0</v>
      </c>
      <c r="L66" s="94">
        <f ca="1">IFERROR(MAXA(-'1.1 Alternativ A'!M55,'1.1 Alternativ A'!M55*L32*IF('1.1 Alternativ A'!M259&lt;70,'1.4 Øvrige forutsetninger'!$C$42,IF('1.1 Alternativ A'!M259&gt;=200,'1.4 Øvrige forutsetninger'!$C$44,'1.4 Øvrige forutsetninger'!$C$43))),0)</f>
        <v>0</v>
      </c>
      <c r="M66" s="94">
        <f ca="1">IFERROR(MAXA(-'1.1 Alternativ A'!N55,'1.1 Alternativ A'!N55*M32*IF('1.1 Alternativ A'!N259&lt;70,'1.4 Øvrige forutsetninger'!$C$42,IF('1.1 Alternativ A'!N259&gt;=200,'1.4 Øvrige forutsetninger'!$C$44,'1.4 Øvrige forutsetninger'!$C$43))),0)</f>
        <v>0</v>
      </c>
      <c r="N66" s="94">
        <f ca="1">IFERROR(MAXA(-'1.1 Alternativ A'!O55,'1.1 Alternativ A'!O55*N32*IF('1.1 Alternativ A'!O259&lt;70,'1.4 Øvrige forutsetninger'!$C$42,IF('1.1 Alternativ A'!O259&gt;=200,'1.4 Øvrige forutsetninger'!$C$44,'1.4 Øvrige forutsetninger'!$C$43))),0)</f>
        <v>0</v>
      </c>
      <c r="O66" s="94">
        <f ca="1">IFERROR(MAXA(-'1.1 Alternativ A'!P55,'1.1 Alternativ A'!P55*O32*IF('1.1 Alternativ A'!P259&lt;70,'1.4 Øvrige forutsetninger'!$C$42,IF('1.1 Alternativ A'!P259&gt;=200,'1.4 Øvrige forutsetninger'!$C$44,'1.4 Øvrige forutsetninger'!$C$43))),0)</f>
        <v>0</v>
      </c>
      <c r="P66" s="94">
        <f ca="1">IFERROR(MAXA(-'1.1 Alternativ A'!Q55,'1.1 Alternativ A'!Q55*P32*IF('1.1 Alternativ A'!Q259&lt;70,'1.4 Øvrige forutsetninger'!$C$42,IF('1.1 Alternativ A'!Q259&gt;=200,'1.4 Øvrige forutsetninger'!$C$44,'1.4 Øvrige forutsetninger'!$C$43))),0)</f>
        <v>0</v>
      </c>
      <c r="Q66" s="94">
        <f ca="1">IFERROR(MAXA(-'1.1 Alternativ A'!R55,'1.1 Alternativ A'!R55*Q32*IF('1.1 Alternativ A'!R259&lt;70,'1.4 Øvrige forutsetninger'!$C$42,IF('1.1 Alternativ A'!R259&gt;=200,'1.4 Øvrige forutsetninger'!$C$44,'1.4 Øvrige forutsetninger'!$C$43))),0)</f>
        <v>0</v>
      </c>
      <c r="R66" s="94">
        <f ca="1">IFERROR(MAXA(-'1.1 Alternativ A'!S55,'1.1 Alternativ A'!S55*R32*IF('1.1 Alternativ A'!S259&lt;70,'1.4 Øvrige forutsetninger'!$C$42,IF('1.1 Alternativ A'!S259&gt;=200,'1.4 Øvrige forutsetninger'!$C$44,'1.4 Øvrige forutsetninger'!$C$43))),0)</f>
        <v>0</v>
      </c>
      <c r="S66" s="94">
        <f ca="1">IFERROR(MAXA(-'1.1 Alternativ A'!T55,'1.1 Alternativ A'!T55*S32*IF('1.1 Alternativ A'!T259&lt;70,'1.4 Øvrige forutsetninger'!$C$42,IF('1.1 Alternativ A'!T259&gt;=200,'1.4 Øvrige forutsetninger'!$C$44,'1.4 Øvrige forutsetninger'!$C$43))),0)</f>
        <v>0</v>
      </c>
      <c r="T66" s="94">
        <f ca="1">IFERROR(MAXA(-'1.1 Alternativ A'!U55,'1.1 Alternativ A'!U55*T32*IF('1.1 Alternativ A'!U259&lt;70,'1.4 Øvrige forutsetninger'!$C$42,IF('1.1 Alternativ A'!U259&gt;=200,'1.4 Øvrige forutsetninger'!$C$44,'1.4 Øvrige forutsetninger'!$C$43))),0)</f>
        <v>0</v>
      </c>
      <c r="U66" s="94">
        <f ca="1">IFERROR(MAXA(-'1.1 Alternativ A'!V55,'1.1 Alternativ A'!V55*U32*IF('1.1 Alternativ A'!V259&lt;70,'1.4 Øvrige forutsetninger'!$C$42,IF('1.1 Alternativ A'!V259&gt;=200,'1.4 Øvrige forutsetninger'!$C$44,'1.4 Øvrige forutsetninger'!$C$43))),0)</f>
        <v>0</v>
      </c>
      <c r="V66" s="95">
        <f ca="1">IFERROR(MAXA(-'1.1 Alternativ A'!W55,'1.1 Alternativ A'!W55*V32*IF('1.1 Alternativ A'!W259&lt;70,'1.4 Øvrige forutsetninger'!$C$42,IF('1.1 Alternativ A'!W259&gt;=200,'1.4 Øvrige forutsetninger'!$C$44,'1.4 Øvrige forutsetninger'!$C$43))),0)</f>
        <v>0</v>
      </c>
      <c r="W66" s="95">
        <f ca="1">IFERROR(MAXA(-'1.1 Alternativ A'!X55,'1.1 Alternativ A'!X55*W32*IF('1.1 Alternativ A'!X259&lt;70,'1.4 Øvrige forutsetninger'!$C$42,IF('1.1 Alternativ A'!X259&gt;=200,'1.4 Øvrige forutsetninger'!$C$44,'1.4 Øvrige forutsetninger'!$C$43))),0)</f>
        <v>0</v>
      </c>
      <c r="X66" s="95">
        <f ca="1">IFERROR(MAXA(-'1.1 Alternativ A'!Y55,'1.1 Alternativ A'!Y55*X32*IF('1.1 Alternativ A'!Y259&lt;70,'1.4 Øvrige forutsetninger'!$C$42,IF('1.1 Alternativ A'!Y259&gt;=200,'1.4 Øvrige forutsetninger'!$C$44,'1.4 Øvrige forutsetninger'!$C$43))),0)</f>
        <v>0</v>
      </c>
      <c r="Y66" s="95">
        <f ca="1">IFERROR(MAXA(-'1.1 Alternativ A'!Z55,'1.1 Alternativ A'!Z55*Y32*IF('1.1 Alternativ A'!Z259&lt;70,'1.4 Øvrige forutsetninger'!$C$42,IF('1.1 Alternativ A'!Z259&gt;=200,'1.4 Øvrige forutsetninger'!$C$44,'1.4 Øvrige forutsetninger'!$C$43))),0)</f>
        <v>0</v>
      </c>
      <c r="Z66" s="95">
        <f ca="1">IFERROR(MAXA(-'1.1 Alternativ A'!AA55,'1.1 Alternativ A'!AA55*Z32*IF('1.1 Alternativ A'!AA259&lt;70,'1.4 Øvrige forutsetninger'!$C$42,IF('1.1 Alternativ A'!AA259&gt;=200,'1.4 Øvrige forutsetninger'!$C$44,'1.4 Øvrige forutsetninger'!$C$43))),0)</f>
        <v>0</v>
      </c>
      <c r="AA66" s="95">
        <f ca="1">IFERROR(MAXA(-'1.1 Alternativ A'!AB55,'1.1 Alternativ A'!AB55*AA32*IF('1.1 Alternativ A'!AB259&lt;70,'1.4 Øvrige forutsetninger'!$C$42,IF('1.1 Alternativ A'!AB259&gt;=200,'1.4 Øvrige forutsetninger'!$C$44,'1.4 Øvrige forutsetninger'!$C$43))),0)</f>
        <v>0</v>
      </c>
      <c r="AB66" s="95">
        <f ca="1">IFERROR(MAXA(-'1.1 Alternativ A'!AC55,'1.1 Alternativ A'!AC55*AB32*IF('1.1 Alternativ A'!AC259&lt;70,'1.4 Øvrige forutsetninger'!$C$42,IF('1.1 Alternativ A'!AC259&gt;=200,'1.4 Øvrige forutsetninger'!$C$44,'1.4 Øvrige forutsetninger'!$C$43))),0)</f>
        <v>0</v>
      </c>
      <c r="AC66" s="95">
        <f ca="1">IFERROR(MAXA(-'1.1 Alternativ A'!AD55,'1.1 Alternativ A'!AD55*AC32*IF('1.1 Alternativ A'!AD259&lt;70,'1.4 Øvrige forutsetninger'!$C$42,IF('1.1 Alternativ A'!AD259&gt;=200,'1.4 Øvrige forutsetninger'!$C$44,'1.4 Øvrige forutsetninger'!$C$43))),0)</f>
        <v>0</v>
      </c>
      <c r="AD66" s="95">
        <f ca="1">IFERROR(MAXA(-'1.1 Alternativ A'!AE55,'1.1 Alternativ A'!AE55*AD32*IF('1.1 Alternativ A'!AE259&lt;70,'1.4 Øvrige forutsetninger'!$C$42,IF('1.1 Alternativ A'!AE259&gt;=200,'1.4 Øvrige forutsetninger'!$C$44,'1.4 Øvrige forutsetninger'!$C$43))),0)</f>
        <v>0</v>
      </c>
      <c r="AE66" s="95">
        <f ca="1">IFERROR(MAXA(-'1.1 Alternativ A'!AF55,'1.1 Alternativ A'!AF55*AE32*IF('1.1 Alternativ A'!AF259&lt;70,'1.4 Øvrige forutsetninger'!$C$42,IF('1.1 Alternativ A'!AF259&gt;=200,'1.4 Øvrige forutsetninger'!$C$44,'1.4 Øvrige forutsetninger'!$C$43))),0)</f>
        <v>0</v>
      </c>
      <c r="AF66" s="95">
        <f ca="1">IFERROR(MAXA(-'1.1 Alternativ A'!AG55,'1.1 Alternativ A'!AG55*AF32*IF('1.1 Alternativ A'!AG259&lt;70,'1.4 Øvrige forutsetninger'!$C$42,IF('1.1 Alternativ A'!AG259&gt;=200,'1.4 Øvrige forutsetninger'!$C$44,'1.4 Øvrige forutsetninger'!$C$43))),0)</f>
        <v>0</v>
      </c>
    </row>
    <row r="67" spans="2:42" s="67" customFormat="1" ht="12.75" customHeight="1" x14ac:dyDescent="0.2">
      <c r="B67" s="1" t="str">
        <f ca="1">IF(OFFSET('1.1 Alternativ A'!$E$19,0,ROW()-ROW($B$43))&gt;0,OFFSET('1.1 Alternativ A'!$E$19,0,ROW()-ROW($B$43)),"")</f>
        <v/>
      </c>
      <c r="C67" s="94">
        <f ca="1">IFERROR(MAXA(-'1.1 Alternativ A'!D56,'1.1 Alternativ A'!D56*C33*IF('1.1 Alternativ A'!D260&lt;70,'1.4 Øvrige forutsetninger'!$C$42,IF('1.1 Alternativ A'!D260&gt;=200,'1.4 Øvrige forutsetninger'!$C$44,'1.4 Øvrige forutsetninger'!$C$43))),0)</f>
        <v>0</v>
      </c>
      <c r="D67" s="94">
        <f ca="1">IFERROR(MAXA(-'1.1 Alternativ A'!E56,'1.1 Alternativ A'!E56*D33*IF('1.1 Alternativ A'!E260&lt;70,'1.4 Øvrige forutsetninger'!$C$42,IF('1.1 Alternativ A'!E260&gt;=200,'1.4 Øvrige forutsetninger'!$C$44,'1.4 Øvrige forutsetninger'!$C$43))),0)</f>
        <v>0</v>
      </c>
      <c r="E67" s="94">
        <f ca="1">IFERROR(MAXA(-'1.1 Alternativ A'!F56,'1.1 Alternativ A'!F56*E33*IF('1.1 Alternativ A'!F260&lt;70,'1.4 Øvrige forutsetninger'!$C$42,IF('1.1 Alternativ A'!F260&gt;=200,'1.4 Øvrige forutsetninger'!$C$44,'1.4 Øvrige forutsetninger'!$C$43))),0)</f>
        <v>0</v>
      </c>
      <c r="F67" s="94">
        <f ca="1">IFERROR(MAXA(-'1.1 Alternativ A'!G56,'1.1 Alternativ A'!G56*F33*IF('1.1 Alternativ A'!G260&lt;70,'1.4 Øvrige forutsetninger'!$C$42,IF('1.1 Alternativ A'!G260&gt;=200,'1.4 Øvrige forutsetninger'!$C$44,'1.4 Øvrige forutsetninger'!$C$43))),0)</f>
        <v>0</v>
      </c>
      <c r="G67" s="94">
        <f ca="1">IFERROR(MAXA(-'1.1 Alternativ A'!H56,'1.1 Alternativ A'!H56*G33*IF('1.1 Alternativ A'!H260&lt;70,'1.4 Øvrige forutsetninger'!$C$42,IF('1.1 Alternativ A'!H260&gt;=200,'1.4 Øvrige forutsetninger'!$C$44,'1.4 Øvrige forutsetninger'!$C$43))),0)</f>
        <v>0</v>
      </c>
      <c r="H67" s="94">
        <f ca="1">IFERROR(MAXA(-'1.1 Alternativ A'!I56,'1.1 Alternativ A'!I56*H33*IF('1.1 Alternativ A'!I260&lt;70,'1.4 Øvrige forutsetninger'!$C$42,IF('1.1 Alternativ A'!I260&gt;=200,'1.4 Øvrige forutsetninger'!$C$44,'1.4 Øvrige forutsetninger'!$C$43))),0)</f>
        <v>0</v>
      </c>
      <c r="I67" s="94">
        <f ca="1">IFERROR(MAXA(-'1.1 Alternativ A'!J56,'1.1 Alternativ A'!J56*I33*IF('1.1 Alternativ A'!J260&lt;70,'1.4 Øvrige forutsetninger'!$C$42,IF('1.1 Alternativ A'!J260&gt;=200,'1.4 Øvrige forutsetninger'!$C$44,'1.4 Øvrige forutsetninger'!$C$43))),0)</f>
        <v>0</v>
      </c>
      <c r="J67" s="94">
        <f ca="1">IFERROR(MAXA(-'1.1 Alternativ A'!K56,'1.1 Alternativ A'!K56*J33*IF('1.1 Alternativ A'!K260&lt;70,'1.4 Øvrige forutsetninger'!$C$42,IF('1.1 Alternativ A'!K260&gt;=200,'1.4 Øvrige forutsetninger'!$C$44,'1.4 Øvrige forutsetninger'!$C$43))),0)</f>
        <v>0</v>
      </c>
      <c r="K67" s="94">
        <f ca="1">IFERROR(MAXA(-'1.1 Alternativ A'!L56,'1.1 Alternativ A'!L56*K33*IF('1.1 Alternativ A'!L260&lt;70,'1.4 Øvrige forutsetninger'!$C$42,IF('1.1 Alternativ A'!L260&gt;=200,'1.4 Øvrige forutsetninger'!$C$44,'1.4 Øvrige forutsetninger'!$C$43))),0)</f>
        <v>0</v>
      </c>
      <c r="L67" s="94">
        <f ca="1">IFERROR(MAXA(-'1.1 Alternativ A'!M56,'1.1 Alternativ A'!M56*L33*IF('1.1 Alternativ A'!M260&lt;70,'1.4 Øvrige forutsetninger'!$C$42,IF('1.1 Alternativ A'!M260&gt;=200,'1.4 Øvrige forutsetninger'!$C$44,'1.4 Øvrige forutsetninger'!$C$43))),0)</f>
        <v>0</v>
      </c>
      <c r="M67" s="94">
        <f ca="1">IFERROR(MAXA(-'1.1 Alternativ A'!N56,'1.1 Alternativ A'!N56*M33*IF('1.1 Alternativ A'!N260&lt;70,'1.4 Øvrige forutsetninger'!$C$42,IF('1.1 Alternativ A'!N260&gt;=200,'1.4 Øvrige forutsetninger'!$C$44,'1.4 Øvrige forutsetninger'!$C$43))),0)</f>
        <v>0</v>
      </c>
      <c r="N67" s="94">
        <f ca="1">IFERROR(MAXA(-'1.1 Alternativ A'!O56,'1.1 Alternativ A'!O56*N33*IF('1.1 Alternativ A'!O260&lt;70,'1.4 Øvrige forutsetninger'!$C$42,IF('1.1 Alternativ A'!O260&gt;=200,'1.4 Øvrige forutsetninger'!$C$44,'1.4 Øvrige forutsetninger'!$C$43))),0)</f>
        <v>0</v>
      </c>
      <c r="O67" s="94">
        <f ca="1">IFERROR(MAXA(-'1.1 Alternativ A'!P56,'1.1 Alternativ A'!P56*O33*IF('1.1 Alternativ A'!P260&lt;70,'1.4 Øvrige forutsetninger'!$C$42,IF('1.1 Alternativ A'!P260&gt;=200,'1.4 Øvrige forutsetninger'!$C$44,'1.4 Øvrige forutsetninger'!$C$43))),0)</f>
        <v>0</v>
      </c>
      <c r="P67" s="94">
        <f ca="1">IFERROR(MAXA(-'1.1 Alternativ A'!Q56,'1.1 Alternativ A'!Q56*P33*IF('1.1 Alternativ A'!Q260&lt;70,'1.4 Øvrige forutsetninger'!$C$42,IF('1.1 Alternativ A'!Q260&gt;=200,'1.4 Øvrige forutsetninger'!$C$44,'1.4 Øvrige forutsetninger'!$C$43))),0)</f>
        <v>0</v>
      </c>
      <c r="Q67" s="94">
        <f ca="1">IFERROR(MAXA(-'1.1 Alternativ A'!R56,'1.1 Alternativ A'!R56*Q33*IF('1.1 Alternativ A'!R260&lt;70,'1.4 Øvrige forutsetninger'!$C$42,IF('1.1 Alternativ A'!R260&gt;=200,'1.4 Øvrige forutsetninger'!$C$44,'1.4 Øvrige forutsetninger'!$C$43))),0)</f>
        <v>0</v>
      </c>
      <c r="R67" s="94">
        <f ca="1">IFERROR(MAXA(-'1.1 Alternativ A'!S56,'1.1 Alternativ A'!S56*R33*IF('1.1 Alternativ A'!S260&lt;70,'1.4 Øvrige forutsetninger'!$C$42,IF('1.1 Alternativ A'!S260&gt;=200,'1.4 Øvrige forutsetninger'!$C$44,'1.4 Øvrige forutsetninger'!$C$43))),0)</f>
        <v>0</v>
      </c>
      <c r="S67" s="94">
        <f ca="1">IFERROR(MAXA(-'1.1 Alternativ A'!T56,'1.1 Alternativ A'!T56*S33*IF('1.1 Alternativ A'!T260&lt;70,'1.4 Øvrige forutsetninger'!$C$42,IF('1.1 Alternativ A'!T260&gt;=200,'1.4 Øvrige forutsetninger'!$C$44,'1.4 Øvrige forutsetninger'!$C$43))),0)</f>
        <v>0</v>
      </c>
      <c r="T67" s="94">
        <f ca="1">IFERROR(MAXA(-'1.1 Alternativ A'!U56,'1.1 Alternativ A'!U56*T33*IF('1.1 Alternativ A'!U260&lt;70,'1.4 Øvrige forutsetninger'!$C$42,IF('1.1 Alternativ A'!U260&gt;=200,'1.4 Øvrige forutsetninger'!$C$44,'1.4 Øvrige forutsetninger'!$C$43))),0)</f>
        <v>0</v>
      </c>
      <c r="U67" s="94">
        <f ca="1">IFERROR(MAXA(-'1.1 Alternativ A'!V56,'1.1 Alternativ A'!V56*U33*IF('1.1 Alternativ A'!V260&lt;70,'1.4 Øvrige forutsetninger'!$C$42,IF('1.1 Alternativ A'!V260&gt;=200,'1.4 Øvrige forutsetninger'!$C$44,'1.4 Øvrige forutsetninger'!$C$43))),0)</f>
        <v>0</v>
      </c>
      <c r="V67" s="95">
        <f ca="1">IFERROR(MAXA(-'1.1 Alternativ A'!W56,'1.1 Alternativ A'!W56*V33*IF('1.1 Alternativ A'!W260&lt;70,'1.4 Øvrige forutsetninger'!$C$42,IF('1.1 Alternativ A'!W260&gt;=200,'1.4 Øvrige forutsetninger'!$C$44,'1.4 Øvrige forutsetninger'!$C$43))),0)</f>
        <v>0</v>
      </c>
      <c r="W67" s="95">
        <f ca="1">IFERROR(MAXA(-'1.1 Alternativ A'!X56,'1.1 Alternativ A'!X56*W33*IF('1.1 Alternativ A'!X260&lt;70,'1.4 Øvrige forutsetninger'!$C$42,IF('1.1 Alternativ A'!X260&gt;=200,'1.4 Øvrige forutsetninger'!$C$44,'1.4 Øvrige forutsetninger'!$C$43))),0)</f>
        <v>0</v>
      </c>
      <c r="X67" s="95">
        <f ca="1">IFERROR(MAXA(-'1.1 Alternativ A'!Y56,'1.1 Alternativ A'!Y56*X33*IF('1.1 Alternativ A'!Y260&lt;70,'1.4 Øvrige forutsetninger'!$C$42,IF('1.1 Alternativ A'!Y260&gt;=200,'1.4 Øvrige forutsetninger'!$C$44,'1.4 Øvrige forutsetninger'!$C$43))),0)</f>
        <v>0</v>
      </c>
      <c r="Y67" s="95">
        <f ca="1">IFERROR(MAXA(-'1.1 Alternativ A'!Z56,'1.1 Alternativ A'!Z56*Y33*IF('1.1 Alternativ A'!Z260&lt;70,'1.4 Øvrige forutsetninger'!$C$42,IF('1.1 Alternativ A'!Z260&gt;=200,'1.4 Øvrige forutsetninger'!$C$44,'1.4 Øvrige forutsetninger'!$C$43))),0)</f>
        <v>0</v>
      </c>
      <c r="Z67" s="95">
        <f ca="1">IFERROR(MAXA(-'1.1 Alternativ A'!AA56,'1.1 Alternativ A'!AA56*Z33*IF('1.1 Alternativ A'!AA260&lt;70,'1.4 Øvrige forutsetninger'!$C$42,IF('1.1 Alternativ A'!AA260&gt;=200,'1.4 Øvrige forutsetninger'!$C$44,'1.4 Øvrige forutsetninger'!$C$43))),0)</f>
        <v>0</v>
      </c>
      <c r="AA67" s="95">
        <f ca="1">IFERROR(MAXA(-'1.1 Alternativ A'!AB56,'1.1 Alternativ A'!AB56*AA33*IF('1.1 Alternativ A'!AB260&lt;70,'1.4 Øvrige forutsetninger'!$C$42,IF('1.1 Alternativ A'!AB260&gt;=200,'1.4 Øvrige forutsetninger'!$C$44,'1.4 Øvrige forutsetninger'!$C$43))),0)</f>
        <v>0</v>
      </c>
      <c r="AB67" s="95">
        <f ca="1">IFERROR(MAXA(-'1.1 Alternativ A'!AC56,'1.1 Alternativ A'!AC56*AB33*IF('1.1 Alternativ A'!AC260&lt;70,'1.4 Øvrige forutsetninger'!$C$42,IF('1.1 Alternativ A'!AC260&gt;=200,'1.4 Øvrige forutsetninger'!$C$44,'1.4 Øvrige forutsetninger'!$C$43))),0)</f>
        <v>0</v>
      </c>
      <c r="AC67" s="95">
        <f ca="1">IFERROR(MAXA(-'1.1 Alternativ A'!AD56,'1.1 Alternativ A'!AD56*AC33*IF('1.1 Alternativ A'!AD260&lt;70,'1.4 Øvrige forutsetninger'!$C$42,IF('1.1 Alternativ A'!AD260&gt;=200,'1.4 Øvrige forutsetninger'!$C$44,'1.4 Øvrige forutsetninger'!$C$43))),0)</f>
        <v>0</v>
      </c>
      <c r="AD67" s="95">
        <f ca="1">IFERROR(MAXA(-'1.1 Alternativ A'!AE56,'1.1 Alternativ A'!AE56*AD33*IF('1.1 Alternativ A'!AE260&lt;70,'1.4 Øvrige forutsetninger'!$C$42,IF('1.1 Alternativ A'!AE260&gt;=200,'1.4 Øvrige forutsetninger'!$C$44,'1.4 Øvrige forutsetninger'!$C$43))),0)</f>
        <v>0</v>
      </c>
      <c r="AE67" s="95">
        <f ca="1">IFERROR(MAXA(-'1.1 Alternativ A'!AF56,'1.1 Alternativ A'!AF56*AE33*IF('1.1 Alternativ A'!AF260&lt;70,'1.4 Øvrige forutsetninger'!$C$42,IF('1.1 Alternativ A'!AF260&gt;=200,'1.4 Øvrige forutsetninger'!$C$44,'1.4 Øvrige forutsetninger'!$C$43))),0)</f>
        <v>0</v>
      </c>
      <c r="AF67" s="95">
        <f ca="1">IFERROR(MAXA(-'1.1 Alternativ A'!AG56,'1.1 Alternativ A'!AG56*AF33*IF('1.1 Alternativ A'!AG260&lt;70,'1.4 Øvrige forutsetninger'!$C$42,IF('1.1 Alternativ A'!AG260&gt;=200,'1.4 Øvrige forutsetninger'!$C$44,'1.4 Øvrige forutsetninger'!$C$43))),0)</f>
        <v>0</v>
      </c>
    </row>
    <row r="68" spans="2:42" s="67" customFormat="1" ht="12.75" customHeight="1" x14ac:dyDescent="0.2">
      <c r="B68" s="1" t="str">
        <f ca="1">IF(OFFSET('1.1 Alternativ A'!$E$19,0,ROW()-ROW($B$43))&gt;0,OFFSET('1.1 Alternativ A'!$E$19,0,ROW()-ROW($B$43)),"")</f>
        <v/>
      </c>
      <c r="C68" s="94">
        <f ca="1">IFERROR(MAXA(-'1.1 Alternativ A'!D57,'1.1 Alternativ A'!D57*C34*IF('1.1 Alternativ A'!D261&lt;70,'1.4 Øvrige forutsetninger'!$C$42,IF('1.1 Alternativ A'!D261&gt;=200,'1.4 Øvrige forutsetninger'!$C$44,'1.4 Øvrige forutsetninger'!$C$43))),0)</f>
        <v>0</v>
      </c>
      <c r="D68" s="94">
        <f ca="1">IFERROR(MAXA(-'1.1 Alternativ A'!E57,'1.1 Alternativ A'!E57*D34*IF('1.1 Alternativ A'!E261&lt;70,'1.4 Øvrige forutsetninger'!$C$42,IF('1.1 Alternativ A'!E261&gt;=200,'1.4 Øvrige forutsetninger'!$C$44,'1.4 Øvrige forutsetninger'!$C$43))),0)</f>
        <v>0</v>
      </c>
      <c r="E68" s="94">
        <f ca="1">IFERROR(MAXA(-'1.1 Alternativ A'!F57,'1.1 Alternativ A'!F57*E34*IF('1.1 Alternativ A'!F261&lt;70,'1.4 Øvrige forutsetninger'!$C$42,IF('1.1 Alternativ A'!F261&gt;=200,'1.4 Øvrige forutsetninger'!$C$44,'1.4 Øvrige forutsetninger'!$C$43))),0)</f>
        <v>0</v>
      </c>
      <c r="F68" s="94">
        <f ca="1">IFERROR(MAXA(-'1.1 Alternativ A'!G57,'1.1 Alternativ A'!G57*F34*IF('1.1 Alternativ A'!G261&lt;70,'1.4 Øvrige forutsetninger'!$C$42,IF('1.1 Alternativ A'!G261&gt;=200,'1.4 Øvrige forutsetninger'!$C$44,'1.4 Øvrige forutsetninger'!$C$43))),0)</f>
        <v>0</v>
      </c>
      <c r="G68" s="94">
        <f ca="1">IFERROR(MAXA(-'1.1 Alternativ A'!H57,'1.1 Alternativ A'!H57*G34*IF('1.1 Alternativ A'!H261&lt;70,'1.4 Øvrige forutsetninger'!$C$42,IF('1.1 Alternativ A'!H261&gt;=200,'1.4 Øvrige forutsetninger'!$C$44,'1.4 Øvrige forutsetninger'!$C$43))),0)</f>
        <v>0</v>
      </c>
      <c r="H68" s="94">
        <f ca="1">IFERROR(MAXA(-'1.1 Alternativ A'!I57,'1.1 Alternativ A'!I57*H34*IF('1.1 Alternativ A'!I261&lt;70,'1.4 Øvrige forutsetninger'!$C$42,IF('1.1 Alternativ A'!I261&gt;=200,'1.4 Øvrige forutsetninger'!$C$44,'1.4 Øvrige forutsetninger'!$C$43))),0)</f>
        <v>0</v>
      </c>
      <c r="I68" s="94">
        <f ca="1">IFERROR(MAXA(-'1.1 Alternativ A'!J57,'1.1 Alternativ A'!J57*I34*IF('1.1 Alternativ A'!J261&lt;70,'1.4 Øvrige forutsetninger'!$C$42,IF('1.1 Alternativ A'!J261&gt;=200,'1.4 Øvrige forutsetninger'!$C$44,'1.4 Øvrige forutsetninger'!$C$43))),0)</f>
        <v>0</v>
      </c>
      <c r="J68" s="94">
        <f ca="1">IFERROR(MAXA(-'1.1 Alternativ A'!K57,'1.1 Alternativ A'!K57*J34*IF('1.1 Alternativ A'!K261&lt;70,'1.4 Øvrige forutsetninger'!$C$42,IF('1.1 Alternativ A'!K261&gt;=200,'1.4 Øvrige forutsetninger'!$C$44,'1.4 Øvrige forutsetninger'!$C$43))),0)</f>
        <v>0</v>
      </c>
      <c r="K68" s="94">
        <f ca="1">IFERROR(MAXA(-'1.1 Alternativ A'!L57,'1.1 Alternativ A'!L57*K34*IF('1.1 Alternativ A'!L261&lt;70,'1.4 Øvrige forutsetninger'!$C$42,IF('1.1 Alternativ A'!L261&gt;=200,'1.4 Øvrige forutsetninger'!$C$44,'1.4 Øvrige forutsetninger'!$C$43))),0)</f>
        <v>0</v>
      </c>
      <c r="L68" s="94">
        <f ca="1">IFERROR(MAXA(-'1.1 Alternativ A'!M57,'1.1 Alternativ A'!M57*L34*IF('1.1 Alternativ A'!M261&lt;70,'1.4 Øvrige forutsetninger'!$C$42,IF('1.1 Alternativ A'!M261&gt;=200,'1.4 Øvrige forutsetninger'!$C$44,'1.4 Øvrige forutsetninger'!$C$43))),0)</f>
        <v>0</v>
      </c>
      <c r="M68" s="94">
        <f ca="1">IFERROR(MAXA(-'1.1 Alternativ A'!N57,'1.1 Alternativ A'!N57*M34*IF('1.1 Alternativ A'!N261&lt;70,'1.4 Øvrige forutsetninger'!$C$42,IF('1.1 Alternativ A'!N261&gt;=200,'1.4 Øvrige forutsetninger'!$C$44,'1.4 Øvrige forutsetninger'!$C$43))),0)</f>
        <v>0</v>
      </c>
      <c r="N68" s="94">
        <f ca="1">IFERROR(MAXA(-'1.1 Alternativ A'!O57,'1.1 Alternativ A'!O57*N34*IF('1.1 Alternativ A'!O261&lt;70,'1.4 Øvrige forutsetninger'!$C$42,IF('1.1 Alternativ A'!O261&gt;=200,'1.4 Øvrige forutsetninger'!$C$44,'1.4 Øvrige forutsetninger'!$C$43))),0)</f>
        <v>0</v>
      </c>
      <c r="O68" s="94">
        <f ca="1">IFERROR(MAXA(-'1.1 Alternativ A'!P57,'1.1 Alternativ A'!P57*O34*IF('1.1 Alternativ A'!P261&lt;70,'1.4 Øvrige forutsetninger'!$C$42,IF('1.1 Alternativ A'!P261&gt;=200,'1.4 Øvrige forutsetninger'!$C$44,'1.4 Øvrige forutsetninger'!$C$43))),0)</f>
        <v>0</v>
      </c>
      <c r="P68" s="94">
        <f ca="1">IFERROR(MAXA(-'1.1 Alternativ A'!Q57,'1.1 Alternativ A'!Q57*P34*IF('1.1 Alternativ A'!Q261&lt;70,'1.4 Øvrige forutsetninger'!$C$42,IF('1.1 Alternativ A'!Q261&gt;=200,'1.4 Øvrige forutsetninger'!$C$44,'1.4 Øvrige forutsetninger'!$C$43))),0)</f>
        <v>0</v>
      </c>
      <c r="Q68" s="94">
        <f ca="1">IFERROR(MAXA(-'1.1 Alternativ A'!R57,'1.1 Alternativ A'!R57*Q34*IF('1.1 Alternativ A'!R261&lt;70,'1.4 Øvrige forutsetninger'!$C$42,IF('1.1 Alternativ A'!R261&gt;=200,'1.4 Øvrige forutsetninger'!$C$44,'1.4 Øvrige forutsetninger'!$C$43))),0)</f>
        <v>0</v>
      </c>
      <c r="R68" s="94">
        <f ca="1">IFERROR(MAXA(-'1.1 Alternativ A'!S57,'1.1 Alternativ A'!S57*R34*IF('1.1 Alternativ A'!S261&lt;70,'1.4 Øvrige forutsetninger'!$C$42,IF('1.1 Alternativ A'!S261&gt;=200,'1.4 Øvrige forutsetninger'!$C$44,'1.4 Øvrige forutsetninger'!$C$43))),0)</f>
        <v>0</v>
      </c>
      <c r="S68" s="94">
        <f ca="1">IFERROR(MAXA(-'1.1 Alternativ A'!T57,'1.1 Alternativ A'!T57*S34*IF('1.1 Alternativ A'!T261&lt;70,'1.4 Øvrige forutsetninger'!$C$42,IF('1.1 Alternativ A'!T261&gt;=200,'1.4 Øvrige forutsetninger'!$C$44,'1.4 Øvrige forutsetninger'!$C$43))),0)</f>
        <v>0</v>
      </c>
      <c r="T68" s="94">
        <f ca="1">IFERROR(MAXA(-'1.1 Alternativ A'!U57,'1.1 Alternativ A'!U57*T34*IF('1.1 Alternativ A'!U261&lt;70,'1.4 Øvrige forutsetninger'!$C$42,IF('1.1 Alternativ A'!U261&gt;=200,'1.4 Øvrige forutsetninger'!$C$44,'1.4 Øvrige forutsetninger'!$C$43))),0)</f>
        <v>0</v>
      </c>
      <c r="U68" s="94">
        <f ca="1">IFERROR(MAXA(-'1.1 Alternativ A'!V57,'1.1 Alternativ A'!V57*U34*IF('1.1 Alternativ A'!V261&lt;70,'1.4 Øvrige forutsetninger'!$C$42,IF('1.1 Alternativ A'!V261&gt;=200,'1.4 Øvrige forutsetninger'!$C$44,'1.4 Øvrige forutsetninger'!$C$43))),0)</f>
        <v>0</v>
      </c>
      <c r="V68" s="95">
        <f ca="1">IFERROR(MAXA(-'1.1 Alternativ A'!W57,'1.1 Alternativ A'!W57*V34*IF('1.1 Alternativ A'!W261&lt;70,'1.4 Øvrige forutsetninger'!$C$42,IF('1.1 Alternativ A'!W261&gt;=200,'1.4 Øvrige forutsetninger'!$C$44,'1.4 Øvrige forutsetninger'!$C$43))),0)</f>
        <v>0</v>
      </c>
      <c r="W68" s="95">
        <f ca="1">IFERROR(MAXA(-'1.1 Alternativ A'!X57,'1.1 Alternativ A'!X57*W34*IF('1.1 Alternativ A'!X261&lt;70,'1.4 Øvrige forutsetninger'!$C$42,IF('1.1 Alternativ A'!X261&gt;=200,'1.4 Øvrige forutsetninger'!$C$44,'1.4 Øvrige forutsetninger'!$C$43))),0)</f>
        <v>0</v>
      </c>
      <c r="X68" s="95">
        <f ca="1">IFERROR(MAXA(-'1.1 Alternativ A'!Y57,'1.1 Alternativ A'!Y57*X34*IF('1.1 Alternativ A'!Y261&lt;70,'1.4 Øvrige forutsetninger'!$C$42,IF('1.1 Alternativ A'!Y261&gt;=200,'1.4 Øvrige forutsetninger'!$C$44,'1.4 Øvrige forutsetninger'!$C$43))),0)</f>
        <v>0</v>
      </c>
      <c r="Y68" s="95">
        <f ca="1">IFERROR(MAXA(-'1.1 Alternativ A'!Z57,'1.1 Alternativ A'!Z57*Y34*IF('1.1 Alternativ A'!Z261&lt;70,'1.4 Øvrige forutsetninger'!$C$42,IF('1.1 Alternativ A'!Z261&gt;=200,'1.4 Øvrige forutsetninger'!$C$44,'1.4 Øvrige forutsetninger'!$C$43))),0)</f>
        <v>0</v>
      </c>
      <c r="Z68" s="95">
        <f ca="1">IFERROR(MAXA(-'1.1 Alternativ A'!AA57,'1.1 Alternativ A'!AA57*Z34*IF('1.1 Alternativ A'!AA261&lt;70,'1.4 Øvrige forutsetninger'!$C$42,IF('1.1 Alternativ A'!AA261&gt;=200,'1.4 Øvrige forutsetninger'!$C$44,'1.4 Øvrige forutsetninger'!$C$43))),0)</f>
        <v>0</v>
      </c>
      <c r="AA68" s="95">
        <f ca="1">IFERROR(MAXA(-'1.1 Alternativ A'!AB57,'1.1 Alternativ A'!AB57*AA34*IF('1.1 Alternativ A'!AB261&lt;70,'1.4 Øvrige forutsetninger'!$C$42,IF('1.1 Alternativ A'!AB261&gt;=200,'1.4 Øvrige forutsetninger'!$C$44,'1.4 Øvrige forutsetninger'!$C$43))),0)</f>
        <v>0</v>
      </c>
      <c r="AB68" s="95">
        <f ca="1">IFERROR(MAXA(-'1.1 Alternativ A'!AC57,'1.1 Alternativ A'!AC57*AB34*IF('1.1 Alternativ A'!AC261&lt;70,'1.4 Øvrige forutsetninger'!$C$42,IF('1.1 Alternativ A'!AC261&gt;=200,'1.4 Øvrige forutsetninger'!$C$44,'1.4 Øvrige forutsetninger'!$C$43))),0)</f>
        <v>0</v>
      </c>
      <c r="AC68" s="95">
        <f ca="1">IFERROR(MAXA(-'1.1 Alternativ A'!AD57,'1.1 Alternativ A'!AD57*AC34*IF('1.1 Alternativ A'!AD261&lt;70,'1.4 Øvrige forutsetninger'!$C$42,IF('1.1 Alternativ A'!AD261&gt;=200,'1.4 Øvrige forutsetninger'!$C$44,'1.4 Øvrige forutsetninger'!$C$43))),0)</f>
        <v>0</v>
      </c>
      <c r="AD68" s="95">
        <f ca="1">IFERROR(MAXA(-'1.1 Alternativ A'!AE57,'1.1 Alternativ A'!AE57*AD34*IF('1.1 Alternativ A'!AE261&lt;70,'1.4 Øvrige forutsetninger'!$C$42,IF('1.1 Alternativ A'!AE261&gt;=200,'1.4 Øvrige forutsetninger'!$C$44,'1.4 Øvrige forutsetninger'!$C$43))),0)</f>
        <v>0</v>
      </c>
      <c r="AE68" s="95">
        <f ca="1">IFERROR(MAXA(-'1.1 Alternativ A'!AF57,'1.1 Alternativ A'!AF57*AE34*IF('1.1 Alternativ A'!AF261&lt;70,'1.4 Øvrige forutsetninger'!$C$42,IF('1.1 Alternativ A'!AF261&gt;=200,'1.4 Øvrige forutsetninger'!$C$44,'1.4 Øvrige forutsetninger'!$C$43))),0)</f>
        <v>0</v>
      </c>
      <c r="AF68" s="95">
        <f ca="1">IFERROR(MAXA(-'1.1 Alternativ A'!AG57,'1.1 Alternativ A'!AG57*AF34*IF('1.1 Alternativ A'!AG261&lt;70,'1.4 Øvrige forutsetninger'!$C$42,IF('1.1 Alternativ A'!AG261&gt;=200,'1.4 Øvrige forutsetninger'!$C$44,'1.4 Øvrige forutsetninger'!$C$43))),0)</f>
        <v>0</v>
      </c>
    </row>
    <row r="69" spans="2:42" s="67" customFormat="1" ht="12.75" customHeight="1" x14ac:dyDescent="0.2">
      <c r="B69" s="1" t="str">
        <f ca="1">IF(OFFSET('1.1 Alternativ A'!$E$19,0,ROW()-ROW($B$43))&gt;0,OFFSET('1.1 Alternativ A'!$E$19,0,ROW()-ROW($B$43)),"")</f>
        <v/>
      </c>
      <c r="C69" s="94">
        <f ca="1">IFERROR(MAXA(-'1.1 Alternativ A'!D58,'1.1 Alternativ A'!D58*C35*IF('1.1 Alternativ A'!D262&lt;70,'1.4 Øvrige forutsetninger'!$C$42,IF('1.1 Alternativ A'!D262&gt;=200,'1.4 Øvrige forutsetninger'!$C$44,'1.4 Øvrige forutsetninger'!$C$43))),0)</f>
        <v>0</v>
      </c>
      <c r="D69" s="94">
        <f ca="1">IFERROR(MAXA(-'1.1 Alternativ A'!E58,'1.1 Alternativ A'!E58*D35*IF('1.1 Alternativ A'!E262&lt;70,'1.4 Øvrige forutsetninger'!$C$42,IF('1.1 Alternativ A'!E262&gt;=200,'1.4 Øvrige forutsetninger'!$C$44,'1.4 Øvrige forutsetninger'!$C$43))),0)</f>
        <v>0</v>
      </c>
      <c r="E69" s="94">
        <f ca="1">IFERROR(MAXA(-'1.1 Alternativ A'!F58,'1.1 Alternativ A'!F58*E35*IF('1.1 Alternativ A'!F262&lt;70,'1.4 Øvrige forutsetninger'!$C$42,IF('1.1 Alternativ A'!F262&gt;=200,'1.4 Øvrige forutsetninger'!$C$44,'1.4 Øvrige forutsetninger'!$C$43))),0)</f>
        <v>0</v>
      </c>
      <c r="F69" s="94">
        <f ca="1">IFERROR(MAXA(-'1.1 Alternativ A'!G58,'1.1 Alternativ A'!G58*F35*IF('1.1 Alternativ A'!G262&lt;70,'1.4 Øvrige forutsetninger'!$C$42,IF('1.1 Alternativ A'!G262&gt;=200,'1.4 Øvrige forutsetninger'!$C$44,'1.4 Øvrige forutsetninger'!$C$43))),0)</f>
        <v>0</v>
      </c>
      <c r="G69" s="94">
        <f ca="1">IFERROR(MAXA(-'1.1 Alternativ A'!H58,'1.1 Alternativ A'!H58*G35*IF('1.1 Alternativ A'!H262&lt;70,'1.4 Øvrige forutsetninger'!$C$42,IF('1.1 Alternativ A'!H262&gt;=200,'1.4 Øvrige forutsetninger'!$C$44,'1.4 Øvrige forutsetninger'!$C$43))),0)</f>
        <v>0</v>
      </c>
      <c r="H69" s="94">
        <f ca="1">IFERROR(MAXA(-'1.1 Alternativ A'!I58,'1.1 Alternativ A'!I58*H35*IF('1.1 Alternativ A'!I262&lt;70,'1.4 Øvrige forutsetninger'!$C$42,IF('1.1 Alternativ A'!I262&gt;=200,'1.4 Øvrige forutsetninger'!$C$44,'1.4 Øvrige forutsetninger'!$C$43))),0)</f>
        <v>0</v>
      </c>
      <c r="I69" s="94">
        <f ca="1">IFERROR(MAXA(-'1.1 Alternativ A'!J58,'1.1 Alternativ A'!J58*I35*IF('1.1 Alternativ A'!J262&lt;70,'1.4 Øvrige forutsetninger'!$C$42,IF('1.1 Alternativ A'!J262&gt;=200,'1.4 Øvrige forutsetninger'!$C$44,'1.4 Øvrige forutsetninger'!$C$43))),0)</f>
        <v>0</v>
      </c>
      <c r="J69" s="94">
        <f ca="1">IFERROR(MAXA(-'1.1 Alternativ A'!K58,'1.1 Alternativ A'!K58*J35*IF('1.1 Alternativ A'!K262&lt;70,'1.4 Øvrige forutsetninger'!$C$42,IF('1.1 Alternativ A'!K262&gt;=200,'1.4 Øvrige forutsetninger'!$C$44,'1.4 Øvrige forutsetninger'!$C$43))),0)</f>
        <v>0</v>
      </c>
      <c r="K69" s="94">
        <f ca="1">IFERROR(MAXA(-'1.1 Alternativ A'!L58,'1.1 Alternativ A'!L58*K35*IF('1.1 Alternativ A'!L262&lt;70,'1.4 Øvrige forutsetninger'!$C$42,IF('1.1 Alternativ A'!L262&gt;=200,'1.4 Øvrige forutsetninger'!$C$44,'1.4 Øvrige forutsetninger'!$C$43))),0)</f>
        <v>0</v>
      </c>
      <c r="L69" s="94">
        <f ca="1">IFERROR(MAXA(-'1.1 Alternativ A'!M58,'1.1 Alternativ A'!M58*L35*IF('1.1 Alternativ A'!M262&lt;70,'1.4 Øvrige forutsetninger'!$C$42,IF('1.1 Alternativ A'!M262&gt;=200,'1.4 Øvrige forutsetninger'!$C$44,'1.4 Øvrige forutsetninger'!$C$43))),0)</f>
        <v>0</v>
      </c>
      <c r="M69" s="94">
        <f ca="1">IFERROR(MAXA(-'1.1 Alternativ A'!N58,'1.1 Alternativ A'!N58*M35*IF('1.1 Alternativ A'!N262&lt;70,'1.4 Øvrige forutsetninger'!$C$42,IF('1.1 Alternativ A'!N262&gt;=200,'1.4 Øvrige forutsetninger'!$C$44,'1.4 Øvrige forutsetninger'!$C$43))),0)</f>
        <v>0</v>
      </c>
      <c r="N69" s="94">
        <f ca="1">IFERROR(MAXA(-'1.1 Alternativ A'!O58,'1.1 Alternativ A'!O58*N35*IF('1.1 Alternativ A'!O262&lt;70,'1.4 Øvrige forutsetninger'!$C$42,IF('1.1 Alternativ A'!O262&gt;=200,'1.4 Øvrige forutsetninger'!$C$44,'1.4 Øvrige forutsetninger'!$C$43))),0)</f>
        <v>0</v>
      </c>
      <c r="O69" s="94">
        <f ca="1">IFERROR(MAXA(-'1.1 Alternativ A'!P58,'1.1 Alternativ A'!P58*O35*IF('1.1 Alternativ A'!P262&lt;70,'1.4 Øvrige forutsetninger'!$C$42,IF('1.1 Alternativ A'!P262&gt;=200,'1.4 Øvrige forutsetninger'!$C$44,'1.4 Øvrige forutsetninger'!$C$43))),0)</f>
        <v>0</v>
      </c>
      <c r="P69" s="94">
        <f ca="1">IFERROR(MAXA(-'1.1 Alternativ A'!Q58,'1.1 Alternativ A'!Q58*P35*IF('1.1 Alternativ A'!Q262&lt;70,'1.4 Øvrige forutsetninger'!$C$42,IF('1.1 Alternativ A'!Q262&gt;=200,'1.4 Øvrige forutsetninger'!$C$44,'1.4 Øvrige forutsetninger'!$C$43))),0)</f>
        <v>0</v>
      </c>
      <c r="Q69" s="94">
        <f ca="1">IFERROR(MAXA(-'1.1 Alternativ A'!R58,'1.1 Alternativ A'!R58*Q35*IF('1.1 Alternativ A'!R262&lt;70,'1.4 Øvrige forutsetninger'!$C$42,IF('1.1 Alternativ A'!R262&gt;=200,'1.4 Øvrige forutsetninger'!$C$44,'1.4 Øvrige forutsetninger'!$C$43))),0)</f>
        <v>0</v>
      </c>
      <c r="R69" s="94">
        <f ca="1">IFERROR(MAXA(-'1.1 Alternativ A'!S58,'1.1 Alternativ A'!S58*R35*IF('1.1 Alternativ A'!S262&lt;70,'1.4 Øvrige forutsetninger'!$C$42,IF('1.1 Alternativ A'!S262&gt;=200,'1.4 Øvrige forutsetninger'!$C$44,'1.4 Øvrige forutsetninger'!$C$43))),0)</f>
        <v>0</v>
      </c>
      <c r="S69" s="94">
        <f ca="1">IFERROR(MAXA(-'1.1 Alternativ A'!T58,'1.1 Alternativ A'!T58*S35*IF('1.1 Alternativ A'!T262&lt;70,'1.4 Øvrige forutsetninger'!$C$42,IF('1.1 Alternativ A'!T262&gt;=200,'1.4 Øvrige forutsetninger'!$C$44,'1.4 Øvrige forutsetninger'!$C$43))),0)</f>
        <v>0</v>
      </c>
      <c r="T69" s="94">
        <f ca="1">IFERROR(MAXA(-'1.1 Alternativ A'!U58,'1.1 Alternativ A'!U58*T35*IF('1.1 Alternativ A'!U262&lt;70,'1.4 Øvrige forutsetninger'!$C$42,IF('1.1 Alternativ A'!U262&gt;=200,'1.4 Øvrige forutsetninger'!$C$44,'1.4 Øvrige forutsetninger'!$C$43))),0)</f>
        <v>0</v>
      </c>
      <c r="U69" s="94">
        <f ca="1">IFERROR(MAXA(-'1.1 Alternativ A'!V58,'1.1 Alternativ A'!V58*U35*IF('1.1 Alternativ A'!V262&lt;70,'1.4 Øvrige forutsetninger'!$C$42,IF('1.1 Alternativ A'!V262&gt;=200,'1.4 Øvrige forutsetninger'!$C$44,'1.4 Øvrige forutsetninger'!$C$43))),0)</f>
        <v>0</v>
      </c>
      <c r="V69" s="95">
        <f ca="1">IFERROR(MAXA(-'1.1 Alternativ A'!W58,'1.1 Alternativ A'!W58*V35*IF('1.1 Alternativ A'!W262&lt;70,'1.4 Øvrige forutsetninger'!$C$42,IF('1.1 Alternativ A'!W262&gt;=200,'1.4 Øvrige forutsetninger'!$C$44,'1.4 Øvrige forutsetninger'!$C$43))),0)</f>
        <v>0</v>
      </c>
      <c r="W69" s="95">
        <f ca="1">IFERROR(MAXA(-'1.1 Alternativ A'!X58,'1.1 Alternativ A'!X58*W35*IF('1.1 Alternativ A'!X262&lt;70,'1.4 Øvrige forutsetninger'!$C$42,IF('1.1 Alternativ A'!X262&gt;=200,'1.4 Øvrige forutsetninger'!$C$44,'1.4 Øvrige forutsetninger'!$C$43))),0)</f>
        <v>0</v>
      </c>
      <c r="X69" s="95">
        <f ca="1">IFERROR(MAXA(-'1.1 Alternativ A'!Y58,'1.1 Alternativ A'!Y58*X35*IF('1.1 Alternativ A'!Y262&lt;70,'1.4 Øvrige forutsetninger'!$C$42,IF('1.1 Alternativ A'!Y262&gt;=200,'1.4 Øvrige forutsetninger'!$C$44,'1.4 Øvrige forutsetninger'!$C$43))),0)</f>
        <v>0</v>
      </c>
      <c r="Y69" s="95">
        <f ca="1">IFERROR(MAXA(-'1.1 Alternativ A'!Z58,'1.1 Alternativ A'!Z58*Y35*IF('1.1 Alternativ A'!Z262&lt;70,'1.4 Øvrige forutsetninger'!$C$42,IF('1.1 Alternativ A'!Z262&gt;=200,'1.4 Øvrige forutsetninger'!$C$44,'1.4 Øvrige forutsetninger'!$C$43))),0)</f>
        <v>0</v>
      </c>
      <c r="Z69" s="95">
        <f ca="1">IFERROR(MAXA(-'1.1 Alternativ A'!AA58,'1.1 Alternativ A'!AA58*Z35*IF('1.1 Alternativ A'!AA262&lt;70,'1.4 Øvrige forutsetninger'!$C$42,IF('1.1 Alternativ A'!AA262&gt;=200,'1.4 Øvrige forutsetninger'!$C$44,'1.4 Øvrige forutsetninger'!$C$43))),0)</f>
        <v>0</v>
      </c>
      <c r="AA69" s="95">
        <f ca="1">IFERROR(MAXA(-'1.1 Alternativ A'!AB58,'1.1 Alternativ A'!AB58*AA35*IF('1.1 Alternativ A'!AB262&lt;70,'1.4 Øvrige forutsetninger'!$C$42,IF('1.1 Alternativ A'!AB262&gt;=200,'1.4 Øvrige forutsetninger'!$C$44,'1.4 Øvrige forutsetninger'!$C$43))),0)</f>
        <v>0</v>
      </c>
      <c r="AB69" s="95">
        <f ca="1">IFERROR(MAXA(-'1.1 Alternativ A'!AC58,'1.1 Alternativ A'!AC58*AB35*IF('1.1 Alternativ A'!AC262&lt;70,'1.4 Øvrige forutsetninger'!$C$42,IF('1.1 Alternativ A'!AC262&gt;=200,'1.4 Øvrige forutsetninger'!$C$44,'1.4 Øvrige forutsetninger'!$C$43))),0)</f>
        <v>0</v>
      </c>
      <c r="AC69" s="95">
        <f ca="1">IFERROR(MAXA(-'1.1 Alternativ A'!AD58,'1.1 Alternativ A'!AD58*AC35*IF('1.1 Alternativ A'!AD262&lt;70,'1.4 Øvrige forutsetninger'!$C$42,IF('1.1 Alternativ A'!AD262&gt;=200,'1.4 Øvrige forutsetninger'!$C$44,'1.4 Øvrige forutsetninger'!$C$43))),0)</f>
        <v>0</v>
      </c>
      <c r="AD69" s="95">
        <f ca="1">IFERROR(MAXA(-'1.1 Alternativ A'!AE58,'1.1 Alternativ A'!AE58*AD35*IF('1.1 Alternativ A'!AE262&lt;70,'1.4 Øvrige forutsetninger'!$C$42,IF('1.1 Alternativ A'!AE262&gt;=200,'1.4 Øvrige forutsetninger'!$C$44,'1.4 Øvrige forutsetninger'!$C$43))),0)</f>
        <v>0</v>
      </c>
      <c r="AE69" s="95">
        <f ca="1">IFERROR(MAXA(-'1.1 Alternativ A'!AF58,'1.1 Alternativ A'!AF58*AE35*IF('1.1 Alternativ A'!AF262&lt;70,'1.4 Øvrige forutsetninger'!$C$42,IF('1.1 Alternativ A'!AF262&gt;=200,'1.4 Øvrige forutsetninger'!$C$44,'1.4 Øvrige forutsetninger'!$C$43))),0)</f>
        <v>0</v>
      </c>
      <c r="AF69" s="95">
        <f ca="1">IFERROR(MAXA(-'1.1 Alternativ A'!AG58,'1.1 Alternativ A'!AG58*AF35*IF('1.1 Alternativ A'!AG262&lt;70,'1.4 Øvrige forutsetninger'!$C$42,IF('1.1 Alternativ A'!AG262&gt;=200,'1.4 Øvrige forutsetninger'!$C$44,'1.4 Øvrige forutsetninger'!$C$43))),0)</f>
        <v>0</v>
      </c>
    </row>
    <row r="70" spans="2:42" s="67" customFormat="1" ht="12.75" customHeight="1" x14ac:dyDescent="0.2">
      <c r="B70" s="1" t="str">
        <f ca="1">IF(OFFSET('1.1 Alternativ A'!$E$19,0,ROW()-ROW($B$43))&gt;0,OFFSET('1.1 Alternativ A'!$E$19,0,ROW()-ROW($B$43)),"")</f>
        <v/>
      </c>
      <c r="C70" s="94">
        <f ca="1">IFERROR(MAXA(-'1.1 Alternativ A'!D59,'1.1 Alternativ A'!D59*C36*IF('1.1 Alternativ A'!D263&lt;70,'1.4 Øvrige forutsetninger'!$C$42,IF('1.1 Alternativ A'!D263&gt;=200,'1.4 Øvrige forutsetninger'!$C$44,'1.4 Øvrige forutsetninger'!$C$43))),0)</f>
        <v>0</v>
      </c>
      <c r="D70" s="94">
        <f ca="1">IFERROR(MAXA(-'1.1 Alternativ A'!E59,'1.1 Alternativ A'!E59*D36*IF('1.1 Alternativ A'!E263&lt;70,'1.4 Øvrige forutsetninger'!$C$42,IF('1.1 Alternativ A'!E263&gt;=200,'1.4 Øvrige forutsetninger'!$C$44,'1.4 Øvrige forutsetninger'!$C$43))),0)</f>
        <v>0</v>
      </c>
      <c r="E70" s="94">
        <f ca="1">IFERROR(MAXA(-'1.1 Alternativ A'!F59,'1.1 Alternativ A'!F59*E36*IF('1.1 Alternativ A'!F263&lt;70,'1.4 Øvrige forutsetninger'!$C$42,IF('1.1 Alternativ A'!F263&gt;=200,'1.4 Øvrige forutsetninger'!$C$44,'1.4 Øvrige forutsetninger'!$C$43))),0)</f>
        <v>0</v>
      </c>
      <c r="F70" s="94">
        <f ca="1">IFERROR(MAXA(-'1.1 Alternativ A'!G59,'1.1 Alternativ A'!G59*F36*IF('1.1 Alternativ A'!G263&lt;70,'1.4 Øvrige forutsetninger'!$C$42,IF('1.1 Alternativ A'!G263&gt;=200,'1.4 Øvrige forutsetninger'!$C$44,'1.4 Øvrige forutsetninger'!$C$43))),0)</f>
        <v>0</v>
      </c>
      <c r="G70" s="94">
        <f ca="1">IFERROR(MAXA(-'1.1 Alternativ A'!H59,'1.1 Alternativ A'!H59*G36*IF('1.1 Alternativ A'!H263&lt;70,'1.4 Øvrige forutsetninger'!$C$42,IF('1.1 Alternativ A'!H263&gt;=200,'1.4 Øvrige forutsetninger'!$C$44,'1.4 Øvrige forutsetninger'!$C$43))),0)</f>
        <v>0</v>
      </c>
      <c r="H70" s="94">
        <f ca="1">IFERROR(MAXA(-'1.1 Alternativ A'!I59,'1.1 Alternativ A'!I59*H36*IF('1.1 Alternativ A'!I263&lt;70,'1.4 Øvrige forutsetninger'!$C$42,IF('1.1 Alternativ A'!I263&gt;=200,'1.4 Øvrige forutsetninger'!$C$44,'1.4 Øvrige forutsetninger'!$C$43))),0)</f>
        <v>0</v>
      </c>
      <c r="I70" s="94">
        <f ca="1">IFERROR(MAXA(-'1.1 Alternativ A'!J59,'1.1 Alternativ A'!J59*I36*IF('1.1 Alternativ A'!J263&lt;70,'1.4 Øvrige forutsetninger'!$C$42,IF('1.1 Alternativ A'!J263&gt;=200,'1.4 Øvrige forutsetninger'!$C$44,'1.4 Øvrige forutsetninger'!$C$43))),0)</f>
        <v>0</v>
      </c>
      <c r="J70" s="94">
        <f ca="1">IFERROR(MAXA(-'1.1 Alternativ A'!K59,'1.1 Alternativ A'!K59*J36*IF('1.1 Alternativ A'!K263&lt;70,'1.4 Øvrige forutsetninger'!$C$42,IF('1.1 Alternativ A'!K263&gt;=200,'1.4 Øvrige forutsetninger'!$C$44,'1.4 Øvrige forutsetninger'!$C$43))),0)</f>
        <v>0</v>
      </c>
      <c r="K70" s="94">
        <f ca="1">IFERROR(MAXA(-'1.1 Alternativ A'!L59,'1.1 Alternativ A'!L59*K36*IF('1.1 Alternativ A'!L263&lt;70,'1.4 Øvrige forutsetninger'!$C$42,IF('1.1 Alternativ A'!L263&gt;=200,'1.4 Øvrige forutsetninger'!$C$44,'1.4 Øvrige forutsetninger'!$C$43))),0)</f>
        <v>0</v>
      </c>
      <c r="L70" s="94">
        <f ca="1">IFERROR(MAXA(-'1.1 Alternativ A'!M59,'1.1 Alternativ A'!M59*L36*IF('1.1 Alternativ A'!M263&lt;70,'1.4 Øvrige forutsetninger'!$C$42,IF('1.1 Alternativ A'!M263&gt;=200,'1.4 Øvrige forutsetninger'!$C$44,'1.4 Øvrige forutsetninger'!$C$43))),0)</f>
        <v>0</v>
      </c>
      <c r="M70" s="94">
        <f ca="1">IFERROR(MAXA(-'1.1 Alternativ A'!N59,'1.1 Alternativ A'!N59*M36*IF('1.1 Alternativ A'!N263&lt;70,'1.4 Øvrige forutsetninger'!$C$42,IF('1.1 Alternativ A'!N263&gt;=200,'1.4 Øvrige forutsetninger'!$C$44,'1.4 Øvrige forutsetninger'!$C$43))),0)</f>
        <v>0</v>
      </c>
      <c r="N70" s="94">
        <f ca="1">IFERROR(MAXA(-'1.1 Alternativ A'!O59,'1.1 Alternativ A'!O59*N36*IF('1.1 Alternativ A'!O263&lt;70,'1.4 Øvrige forutsetninger'!$C$42,IF('1.1 Alternativ A'!O263&gt;=200,'1.4 Øvrige forutsetninger'!$C$44,'1.4 Øvrige forutsetninger'!$C$43))),0)</f>
        <v>0</v>
      </c>
      <c r="O70" s="94">
        <f ca="1">IFERROR(MAXA(-'1.1 Alternativ A'!P59,'1.1 Alternativ A'!P59*O36*IF('1.1 Alternativ A'!P263&lt;70,'1.4 Øvrige forutsetninger'!$C$42,IF('1.1 Alternativ A'!P263&gt;=200,'1.4 Øvrige forutsetninger'!$C$44,'1.4 Øvrige forutsetninger'!$C$43))),0)</f>
        <v>0</v>
      </c>
      <c r="P70" s="94">
        <f ca="1">IFERROR(MAXA(-'1.1 Alternativ A'!Q59,'1.1 Alternativ A'!Q59*P36*IF('1.1 Alternativ A'!Q263&lt;70,'1.4 Øvrige forutsetninger'!$C$42,IF('1.1 Alternativ A'!Q263&gt;=200,'1.4 Øvrige forutsetninger'!$C$44,'1.4 Øvrige forutsetninger'!$C$43))),0)</f>
        <v>0</v>
      </c>
      <c r="Q70" s="94">
        <f ca="1">IFERROR(MAXA(-'1.1 Alternativ A'!R59,'1.1 Alternativ A'!R59*Q36*IF('1.1 Alternativ A'!R263&lt;70,'1.4 Øvrige forutsetninger'!$C$42,IF('1.1 Alternativ A'!R263&gt;=200,'1.4 Øvrige forutsetninger'!$C$44,'1.4 Øvrige forutsetninger'!$C$43))),0)</f>
        <v>0</v>
      </c>
      <c r="R70" s="94">
        <f ca="1">IFERROR(MAXA(-'1.1 Alternativ A'!S59,'1.1 Alternativ A'!S59*R36*IF('1.1 Alternativ A'!S263&lt;70,'1.4 Øvrige forutsetninger'!$C$42,IF('1.1 Alternativ A'!S263&gt;=200,'1.4 Øvrige forutsetninger'!$C$44,'1.4 Øvrige forutsetninger'!$C$43))),0)</f>
        <v>0</v>
      </c>
      <c r="S70" s="94">
        <f ca="1">IFERROR(MAXA(-'1.1 Alternativ A'!T59,'1.1 Alternativ A'!T59*S36*IF('1.1 Alternativ A'!T263&lt;70,'1.4 Øvrige forutsetninger'!$C$42,IF('1.1 Alternativ A'!T263&gt;=200,'1.4 Øvrige forutsetninger'!$C$44,'1.4 Øvrige forutsetninger'!$C$43))),0)</f>
        <v>0</v>
      </c>
      <c r="T70" s="94">
        <f ca="1">IFERROR(MAXA(-'1.1 Alternativ A'!U59,'1.1 Alternativ A'!U59*T36*IF('1.1 Alternativ A'!U263&lt;70,'1.4 Øvrige forutsetninger'!$C$42,IF('1.1 Alternativ A'!U263&gt;=200,'1.4 Øvrige forutsetninger'!$C$44,'1.4 Øvrige forutsetninger'!$C$43))),0)</f>
        <v>0</v>
      </c>
      <c r="U70" s="94">
        <f ca="1">IFERROR(MAXA(-'1.1 Alternativ A'!V59,'1.1 Alternativ A'!V59*U36*IF('1.1 Alternativ A'!V263&lt;70,'1.4 Øvrige forutsetninger'!$C$42,IF('1.1 Alternativ A'!V263&gt;=200,'1.4 Øvrige forutsetninger'!$C$44,'1.4 Øvrige forutsetninger'!$C$43))),0)</f>
        <v>0</v>
      </c>
      <c r="V70" s="95">
        <f ca="1">IFERROR(MAXA(-'1.1 Alternativ A'!W59,'1.1 Alternativ A'!W59*V36*IF('1.1 Alternativ A'!W263&lt;70,'1.4 Øvrige forutsetninger'!$C$42,IF('1.1 Alternativ A'!W263&gt;=200,'1.4 Øvrige forutsetninger'!$C$44,'1.4 Øvrige forutsetninger'!$C$43))),0)</f>
        <v>0</v>
      </c>
      <c r="W70" s="95">
        <f ca="1">IFERROR(MAXA(-'1.1 Alternativ A'!X59,'1.1 Alternativ A'!X59*W36*IF('1.1 Alternativ A'!X263&lt;70,'1.4 Øvrige forutsetninger'!$C$42,IF('1.1 Alternativ A'!X263&gt;=200,'1.4 Øvrige forutsetninger'!$C$44,'1.4 Øvrige forutsetninger'!$C$43))),0)</f>
        <v>0</v>
      </c>
      <c r="X70" s="95">
        <f ca="1">IFERROR(MAXA(-'1.1 Alternativ A'!Y59,'1.1 Alternativ A'!Y59*X36*IF('1.1 Alternativ A'!Y263&lt;70,'1.4 Øvrige forutsetninger'!$C$42,IF('1.1 Alternativ A'!Y263&gt;=200,'1.4 Øvrige forutsetninger'!$C$44,'1.4 Øvrige forutsetninger'!$C$43))),0)</f>
        <v>0</v>
      </c>
      <c r="Y70" s="95">
        <f ca="1">IFERROR(MAXA(-'1.1 Alternativ A'!Z59,'1.1 Alternativ A'!Z59*Y36*IF('1.1 Alternativ A'!Z263&lt;70,'1.4 Øvrige forutsetninger'!$C$42,IF('1.1 Alternativ A'!Z263&gt;=200,'1.4 Øvrige forutsetninger'!$C$44,'1.4 Øvrige forutsetninger'!$C$43))),0)</f>
        <v>0</v>
      </c>
      <c r="Z70" s="95">
        <f ca="1">IFERROR(MAXA(-'1.1 Alternativ A'!AA59,'1.1 Alternativ A'!AA59*Z36*IF('1.1 Alternativ A'!AA263&lt;70,'1.4 Øvrige forutsetninger'!$C$42,IF('1.1 Alternativ A'!AA263&gt;=200,'1.4 Øvrige forutsetninger'!$C$44,'1.4 Øvrige forutsetninger'!$C$43))),0)</f>
        <v>0</v>
      </c>
      <c r="AA70" s="95">
        <f ca="1">IFERROR(MAXA(-'1.1 Alternativ A'!AB59,'1.1 Alternativ A'!AB59*AA36*IF('1.1 Alternativ A'!AB263&lt;70,'1.4 Øvrige forutsetninger'!$C$42,IF('1.1 Alternativ A'!AB263&gt;=200,'1.4 Øvrige forutsetninger'!$C$44,'1.4 Øvrige forutsetninger'!$C$43))),0)</f>
        <v>0</v>
      </c>
      <c r="AB70" s="95">
        <f ca="1">IFERROR(MAXA(-'1.1 Alternativ A'!AC59,'1.1 Alternativ A'!AC59*AB36*IF('1.1 Alternativ A'!AC263&lt;70,'1.4 Øvrige forutsetninger'!$C$42,IF('1.1 Alternativ A'!AC263&gt;=200,'1.4 Øvrige forutsetninger'!$C$44,'1.4 Øvrige forutsetninger'!$C$43))),0)</f>
        <v>0</v>
      </c>
      <c r="AC70" s="95">
        <f ca="1">IFERROR(MAXA(-'1.1 Alternativ A'!AD59,'1.1 Alternativ A'!AD59*AC36*IF('1.1 Alternativ A'!AD263&lt;70,'1.4 Øvrige forutsetninger'!$C$42,IF('1.1 Alternativ A'!AD263&gt;=200,'1.4 Øvrige forutsetninger'!$C$44,'1.4 Øvrige forutsetninger'!$C$43))),0)</f>
        <v>0</v>
      </c>
      <c r="AD70" s="95">
        <f ca="1">IFERROR(MAXA(-'1.1 Alternativ A'!AE59,'1.1 Alternativ A'!AE59*AD36*IF('1.1 Alternativ A'!AE263&lt;70,'1.4 Øvrige forutsetninger'!$C$42,IF('1.1 Alternativ A'!AE263&gt;=200,'1.4 Øvrige forutsetninger'!$C$44,'1.4 Øvrige forutsetninger'!$C$43))),0)</f>
        <v>0</v>
      </c>
      <c r="AE70" s="95">
        <f ca="1">IFERROR(MAXA(-'1.1 Alternativ A'!AF59,'1.1 Alternativ A'!AF59*AE36*IF('1.1 Alternativ A'!AF263&lt;70,'1.4 Øvrige forutsetninger'!$C$42,IF('1.1 Alternativ A'!AF263&gt;=200,'1.4 Øvrige forutsetninger'!$C$44,'1.4 Øvrige forutsetninger'!$C$43))),0)</f>
        <v>0</v>
      </c>
      <c r="AF70" s="95">
        <f ca="1">IFERROR(MAXA(-'1.1 Alternativ A'!AG59,'1.1 Alternativ A'!AG59*AF36*IF('1.1 Alternativ A'!AG263&lt;70,'1.4 Øvrige forutsetninger'!$C$42,IF('1.1 Alternativ A'!AG263&gt;=200,'1.4 Øvrige forutsetninger'!$C$44,'1.4 Øvrige forutsetninger'!$C$43))),0)</f>
        <v>0</v>
      </c>
    </row>
    <row r="71" spans="2:42" s="67" customFormat="1" ht="12.75" customHeight="1" x14ac:dyDescent="0.2">
      <c r="B71" s="1" t="str">
        <f ca="1">IF(OFFSET('1.1 Alternativ A'!$E$19,0,ROW()-ROW($B$43))&gt;0,OFFSET('1.1 Alternativ A'!$E$19,0,ROW()-ROW($B$43)),"")</f>
        <v/>
      </c>
      <c r="C71" s="94">
        <f ca="1">IFERROR(MAXA(-'1.1 Alternativ A'!D60,'1.1 Alternativ A'!D60*C37*IF('1.1 Alternativ A'!D264&lt;70,'1.4 Øvrige forutsetninger'!$C$42,IF('1.1 Alternativ A'!D264&gt;=200,'1.4 Øvrige forutsetninger'!$C$44,'1.4 Øvrige forutsetninger'!$C$43))),0)</f>
        <v>0</v>
      </c>
      <c r="D71" s="94">
        <f ca="1">IFERROR(MAXA(-'1.1 Alternativ A'!E60,'1.1 Alternativ A'!E60*D37*IF('1.1 Alternativ A'!E264&lt;70,'1.4 Øvrige forutsetninger'!$C$42,IF('1.1 Alternativ A'!E264&gt;=200,'1.4 Øvrige forutsetninger'!$C$44,'1.4 Øvrige forutsetninger'!$C$43))),0)</f>
        <v>0</v>
      </c>
      <c r="E71" s="94">
        <f ca="1">IFERROR(MAXA(-'1.1 Alternativ A'!F60,'1.1 Alternativ A'!F60*E37*IF('1.1 Alternativ A'!F264&lt;70,'1.4 Øvrige forutsetninger'!$C$42,IF('1.1 Alternativ A'!F264&gt;=200,'1.4 Øvrige forutsetninger'!$C$44,'1.4 Øvrige forutsetninger'!$C$43))),0)</f>
        <v>0</v>
      </c>
      <c r="F71" s="94">
        <f ca="1">IFERROR(MAXA(-'1.1 Alternativ A'!G60,'1.1 Alternativ A'!G60*F37*IF('1.1 Alternativ A'!G264&lt;70,'1.4 Øvrige forutsetninger'!$C$42,IF('1.1 Alternativ A'!G264&gt;=200,'1.4 Øvrige forutsetninger'!$C$44,'1.4 Øvrige forutsetninger'!$C$43))),0)</f>
        <v>0</v>
      </c>
      <c r="G71" s="94">
        <f ca="1">IFERROR(MAXA(-'1.1 Alternativ A'!H60,'1.1 Alternativ A'!H60*G37*IF('1.1 Alternativ A'!H264&lt;70,'1.4 Øvrige forutsetninger'!$C$42,IF('1.1 Alternativ A'!H264&gt;=200,'1.4 Øvrige forutsetninger'!$C$44,'1.4 Øvrige forutsetninger'!$C$43))),0)</f>
        <v>0</v>
      </c>
      <c r="H71" s="94">
        <f ca="1">IFERROR(MAXA(-'1.1 Alternativ A'!I60,'1.1 Alternativ A'!I60*H37*IF('1.1 Alternativ A'!I264&lt;70,'1.4 Øvrige forutsetninger'!$C$42,IF('1.1 Alternativ A'!I264&gt;=200,'1.4 Øvrige forutsetninger'!$C$44,'1.4 Øvrige forutsetninger'!$C$43))),0)</f>
        <v>0</v>
      </c>
      <c r="I71" s="94">
        <f ca="1">IFERROR(MAXA(-'1.1 Alternativ A'!J60,'1.1 Alternativ A'!J60*I37*IF('1.1 Alternativ A'!J264&lt;70,'1.4 Øvrige forutsetninger'!$C$42,IF('1.1 Alternativ A'!J264&gt;=200,'1.4 Øvrige forutsetninger'!$C$44,'1.4 Øvrige forutsetninger'!$C$43))),0)</f>
        <v>0</v>
      </c>
      <c r="J71" s="94">
        <f ca="1">IFERROR(MAXA(-'1.1 Alternativ A'!K60,'1.1 Alternativ A'!K60*J37*IF('1.1 Alternativ A'!K264&lt;70,'1.4 Øvrige forutsetninger'!$C$42,IF('1.1 Alternativ A'!K264&gt;=200,'1.4 Øvrige forutsetninger'!$C$44,'1.4 Øvrige forutsetninger'!$C$43))),0)</f>
        <v>0</v>
      </c>
      <c r="K71" s="94">
        <f ca="1">IFERROR(MAXA(-'1.1 Alternativ A'!L60,'1.1 Alternativ A'!L60*K37*IF('1.1 Alternativ A'!L264&lt;70,'1.4 Øvrige forutsetninger'!$C$42,IF('1.1 Alternativ A'!L264&gt;=200,'1.4 Øvrige forutsetninger'!$C$44,'1.4 Øvrige forutsetninger'!$C$43))),0)</f>
        <v>0</v>
      </c>
      <c r="L71" s="94">
        <f ca="1">IFERROR(MAXA(-'1.1 Alternativ A'!M60,'1.1 Alternativ A'!M60*L37*IF('1.1 Alternativ A'!M264&lt;70,'1.4 Øvrige forutsetninger'!$C$42,IF('1.1 Alternativ A'!M264&gt;=200,'1.4 Øvrige forutsetninger'!$C$44,'1.4 Øvrige forutsetninger'!$C$43))),0)</f>
        <v>0</v>
      </c>
      <c r="M71" s="94">
        <f ca="1">IFERROR(MAXA(-'1.1 Alternativ A'!N60,'1.1 Alternativ A'!N60*M37*IF('1.1 Alternativ A'!N264&lt;70,'1.4 Øvrige forutsetninger'!$C$42,IF('1.1 Alternativ A'!N264&gt;=200,'1.4 Øvrige forutsetninger'!$C$44,'1.4 Øvrige forutsetninger'!$C$43))),0)</f>
        <v>0</v>
      </c>
      <c r="N71" s="94">
        <f ca="1">IFERROR(MAXA(-'1.1 Alternativ A'!O60,'1.1 Alternativ A'!O60*N37*IF('1.1 Alternativ A'!O264&lt;70,'1.4 Øvrige forutsetninger'!$C$42,IF('1.1 Alternativ A'!O264&gt;=200,'1.4 Øvrige forutsetninger'!$C$44,'1.4 Øvrige forutsetninger'!$C$43))),0)</f>
        <v>0</v>
      </c>
      <c r="O71" s="94">
        <f ca="1">IFERROR(MAXA(-'1.1 Alternativ A'!P60,'1.1 Alternativ A'!P60*O37*IF('1.1 Alternativ A'!P264&lt;70,'1.4 Øvrige forutsetninger'!$C$42,IF('1.1 Alternativ A'!P264&gt;=200,'1.4 Øvrige forutsetninger'!$C$44,'1.4 Øvrige forutsetninger'!$C$43))),0)</f>
        <v>0</v>
      </c>
      <c r="P71" s="94">
        <f ca="1">IFERROR(MAXA(-'1.1 Alternativ A'!Q60,'1.1 Alternativ A'!Q60*P37*IF('1.1 Alternativ A'!Q264&lt;70,'1.4 Øvrige forutsetninger'!$C$42,IF('1.1 Alternativ A'!Q264&gt;=200,'1.4 Øvrige forutsetninger'!$C$44,'1.4 Øvrige forutsetninger'!$C$43))),0)</f>
        <v>0</v>
      </c>
      <c r="Q71" s="94">
        <f ca="1">IFERROR(MAXA(-'1.1 Alternativ A'!R60,'1.1 Alternativ A'!R60*Q37*IF('1.1 Alternativ A'!R264&lt;70,'1.4 Øvrige forutsetninger'!$C$42,IF('1.1 Alternativ A'!R264&gt;=200,'1.4 Øvrige forutsetninger'!$C$44,'1.4 Øvrige forutsetninger'!$C$43))),0)</f>
        <v>0</v>
      </c>
      <c r="R71" s="94">
        <f ca="1">IFERROR(MAXA(-'1.1 Alternativ A'!S60,'1.1 Alternativ A'!S60*R37*IF('1.1 Alternativ A'!S264&lt;70,'1.4 Øvrige forutsetninger'!$C$42,IF('1.1 Alternativ A'!S264&gt;=200,'1.4 Øvrige forutsetninger'!$C$44,'1.4 Øvrige forutsetninger'!$C$43))),0)</f>
        <v>0</v>
      </c>
      <c r="S71" s="94">
        <f ca="1">IFERROR(MAXA(-'1.1 Alternativ A'!T60,'1.1 Alternativ A'!T60*S37*IF('1.1 Alternativ A'!T264&lt;70,'1.4 Øvrige forutsetninger'!$C$42,IF('1.1 Alternativ A'!T264&gt;=200,'1.4 Øvrige forutsetninger'!$C$44,'1.4 Øvrige forutsetninger'!$C$43))),0)</f>
        <v>0</v>
      </c>
      <c r="T71" s="94">
        <f ca="1">IFERROR(MAXA(-'1.1 Alternativ A'!U60,'1.1 Alternativ A'!U60*T37*IF('1.1 Alternativ A'!U264&lt;70,'1.4 Øvrige forutsetninger'!$C$42,IF('1.1 Alternativ A'!U264&gt;=200,'1.4 Øvrige forutsetninger'!$C$44,'1.4 Øvrige forutsetninger'!$C$43))),0)</f>
        <v>0</v>
      </c>
      <c r="U71" s="94">
        <f ca="1">IFERROR(MAXA(-'1.1 Alternativ A'!V60,'1.1 Alternativ A'!V60*U37*IF('1.1 Alternativ A'!V264&lt;70,'1.4 Øvrige forutsetninger'!$C$42,IF('1.1 Alternativ A'!V264&gt;=200,'1.4 Øvrige forutsetninger'!$C$44,'1.4 Øvrige forutsetninger'!$C$43))),0)</f>
        <v>0</v>
      </c>
      <c r="V71" s="95">
        <f ca="1">IFERROR(MAXA(-'1.1 Alternativ A'!W60,'1.1 Alternativ A'!W60*V37*IF('1.1 Alternativ A'!W264&lt;70,'1.4 Øvrige forutsetninger'!$C$42,IF('1.1 Alternativ A'!W264&gt;=200,'1.4 Øvrige forutsetninger'!$C$44,'1.4 Øvrige forutsetninger'!$C$43))),0)</f>
        <v>0</v>
      </c>
      <c r="W71" s="95">
        <f ca="1">IFERROR(MAXA(-'1.1 Alternativ A'!X60,'1.1 Alternativ A'!X60*W37*IF('1.1 Alternativ A'!X264&lt;70,'1.4 Øvrige forutsetninger'!$C$42,IF('1.1 Alternativ A'!X264&gt;=200,'1.4 Øvrige forutsetninger'!$C$44,'1.4 Øvrige forutsetninger'!$C$43))),0)</f>
        <v>0</v>
      </c>
      <c r="X71" s="95">
        <f ca="1">IFERROR(MAXA(-'1.1 Alternativ A'!Y60,'1.1 Alternativ A'!Y60*X37*IF('1.1 Alternativ A'!Y264&lt;70,'1.4 Øvrige forutsetninger'!$C$42,IF('1.1 Alternativ A'!Y264&gt;=200,'1.4 Øvrige forutsetninger'!$C$44,'1.4 Øvrige forutsetninger'!$C$43))),0)</f>
        <v>0</v>
      </c>
      <c r="Y71" s="95">
        <f ca="1">IFERROR(MAXA(-'1.1 Alternativ A'!Z60,'1.1 Alternativ A'!Z60*Y37*IF('1.1 Alternativ A'!Z264&lt;70,'1.4 Øvrige forutsetninger'!$C$42,IF('1.1 Alternativ A'!Z264&gt;=200,'1.4 Øvrige forutsetninger'!$C$44,'1.4 Øvrige forutsetninger'!$C$43))),0)</f>
        <v>0</v>
      </c>
      <c r="Z71" s="95">
        <f ca="1">IFERROR(MAXA(-'1.1 Alternativ A'!AA60,'1.1 Alternativ A'!AA60*Z37*IF('1.1 Alternativ A'!AA264&lt;70,'1.4 Øvrige forutsetninger'!$C$42,IF('1.1 Alternativ A'!AA264&gt;=200,'1.4 Øvrige forutsetninger'!$C$44,'1.4 Øvrige forutsetninger'!$C$43))),0)</f>
        <v>0</v>
      </c>
      <c r="AA71" s="95">
        <f ca="1">IFERROR(MAXA(-'1.1 Alternativ A'!AB60,'1.1 Alternativ A'!AB60*AA37*IF('1.1 Alternativ A'!AB264&lt;70,'1.4 Øvrige forutsetninger'!$C$42,IF('1.1 Alternativ A'!AB264&gt;=200,'1.4 Øvrige forutsetninger'!$C$44,'1.4 Øvrige forutsetninger'!$C$43))),0)</f>
        <v>0</v>
      </c>
      <c r="AB71" s="95">
        <f ca="1">IFERROR(MAXA(-'1.1 Alternativ A'!AC60,'1.1 Alternativ A'!AC60*AB37*IF('1.1 Alternativ A'!AC264&lt;70,'1.4 Øvrige forutsetninger'!$C$42,IF('1.1 Alternativ A'!AC264&gt;=200,'1.4 Øvrige forutsetninger'!$C$44,'1.4 Øvrige forutsetninger'!$C$43))),0)</f>
        <v>0</v>
      </c>
      <c r="AC71" s="95">
        <f ca="1">IFERROR(MAXA(-'1.1 Alternativ A'!AD60,'1.1 Alternativ A'!AD60*AC37*IF('1.1 Alternativ A'!AD264&lt;70,'1.4 Øvrige forutsetninger'!$C$42,IF('1.1 Alternativ A'!AD264&gt;=200,'1.4 Øvrige forutsetninger'!$C$44,'1.4 Øvrige forutsetninger'!$C$43))),0)</f>
        <v>0</v>
      </c>
      <c r="AD71" s="95">
        <f ca="1">IFERROR(MAXA(-'1.1 Alternativ A'!AE60,'1.1 Alternativ A'!AE60*AD37*IF('1.1 Alternativ A'!AE264&lt;70,'1.4 Øvrige forutsetninger'!$C$42,IF('1.1 Alternativ A'!AE264&gt;=200,'1.4 Øvrige forutsetninger'!$C$44,'1.4 Øvrige forutsetninger'!$C$43))),0)</f>
        <v>0</v>
      </c>
      <c r="AE71" s="95">
        <f ca="1">IFERROR(MAXA(-'1.1 Alternativ A'!AF60,'1.1 Alternativ A'!AF60*AE37*IF('1.1 Alternativ A'!AF264&lt;70,'1.4 Øvrige forutsetninger'!$C$42,IF('1.1 Alternativ A'!AF264&gt;=200,'1.4 Øvrige forutsetninger'!$C$44,'1.4 Øvrige forutsetninger'!$C$43))),0)</f>
        <v>0</v>
      </c>
      <c r="AF71" s="95">
        <f ca="1">IFERROR(MAXA(-'1.1 Alternativ A'!AG60,'1.1 Alternativ A'!AG60*AF37*IF('1.1 Alternativ A'!AG264&lt;70,'1.4 Øvrige forutsetninger'!$C$42,IF('1.1 Alternativ A'!AG264&gt;=200,'1.4 Øvrige forutsetninger'!$C$44,'1.4 Øvrige forutsetninger'!$C$43))),0)</f>
        <v>0</v>
      </c>
    </row>
    <row r="72" spans="2:42" s="67" customFormat="1" ht="12.75" customHeight="1" x14ac:dyDescent="0.2">
      <c r="B72" s="1" t="str">
        <f ca="1">IF(OFFSET('1.1 Alternativ A'!$E$19,0,ROW()-ROW($B$43))&gt;0,OFFSET('1.1 Alternativ A'!$E$19,0,ROW()-ROW($B$43)),"")</f>
        <v/>
      </c>
      <c r="C72" s="94">
        <f ca="1">IFERROR(MAXA(-'1.1 Alternativ A'!D61,'1.1 Alternativ A'!D61*C38*IF('1.1 Alternativ A'!D265&lt;70,'1.4 Øvrige forutsetninger'!$C$42,IF('1.1 Alternativ A'!D265&gt;=200,'1.4 Øvrige forutsetninger'!$C$44,'1.4 Øvrige forutsetninger'!$C$43))),0)</f>
        <v>0</v>
      </c>
      <c r="D72" s="94">
        <f ca="1">IFERROR(MAXA(-'1.1 Alternativ A'!E61,'1.1 Alternativ A'!E61*D38*IF('1.1 Alternativ A'!E265&lt;70,'1.4 Øvrige forutsetninger'!$C$42,IF('1.1 Alternativ A'!E265&gt;=200,'1.4 Øvrige forutsetninger'!$C$44,'1.4 Øvrige forutsetninger'!$C$43))),0)</f>
        <v>0</v>
      </c>
      <c r="E72" s="94">
        <f ca="1">IFERROR(MAXA(-'1.1 Alternativ A'!F61,'1.1 Alternativ A'!F61*E38*IF('1.1 Alternativ A'!F265&lt;70,'1.4 Øvrige forutsetninger'!$C$42,IF('1.1 Alternativ A'!F265&gt;=200,'1.4 Øvrige forutsetninger'!$C$44,'1.4 Øvrige forutsetninger'!$C$43))),0)</f>
        <v>0</v>
      </c>
      <c r="F72" s="94">
        <f ca="1">IFERROR(MAXA(-'1.1 Alternativ A'!G61,'1.1 Alternativ A'!G61*F38*IF('1.1 Alternativ A'!G265&lt;70,'1.4 Øvrige forutsetninger'!$C$42,IF('1.1 Alternativ A'!G265&gt;=200,'1.4 Øvrige forutsetninger'!$C$44,'1.4 Øvrige forutsetninger'!$C$43))),0)</f>
        <v>0</v>
      </c>
      <c r="G72" s="94">
        <f ca="1">IFERROR(MAXA(-'1.1 Alternativ A'!H61,'1.1 Alternativ A'!H61*G38*IF('1.1 Alternativ A'!H265&lt;70,'1.4 Øvrige forutsetninger'!$C$42,IF('1.1 Alternativ A'!H265&gt;=200,'1.4 Øvrige forutsetninger'!$C$44,'1.4 Øvrige forutsetninger'!$C$43))),0)</f>
        <v>0</v>
      </c>
      <c r="H72" s="94">
        <f ca="1">IFERROR(MAXA(-'1.1 Alternativ A'!I61,'1.1 Alternativ A'!I61*H38*IF('1.1 Alternativ A'!I265&lt;70,'1.4 Øvrige forutsetninger'!$C$42,IF('1.1 Alternativ A'!I265&gt;=200,'1.4 Øvrige forutsetninger'!$C$44,'1.4 Øvrige forutsetninger'!$C$43))),0)</f>
        <v>0</v>
      </c>
      <c r="I72" s="94">
        <f ca="1">IFERROR(MAXA(-'1.1 Alternativ A'!J61,'1.1 Alternativ A'!J61*I38*IF('1.1 Alternativ A'!J265&lt;70,'1.4 Øvrige forutsetninger'!$C$42,IF('1.1 Alternativ A'!J265&gt;=200,'1.4 Øvrige forutsetninger'!$C$44,'1.4 Øvrige forutsetninger'!$C$43))),0)</f>
        <v>0</v>
      </c>
      <c r="J72" s="94">
        <f ca="1">IFERROR(MAXA(-'1.1 Alternativ A'!K61,'1.1 Alternativ A'!K61*J38*IF('1.1 Alternativ A'!K265&lt;70,'1.4 Øvrige forutsetninger'!$C$42,IF('1.1 Alternativ A'!K265&gt;=200,'1.4 Øvrige forutsetninger'!$C$44,'1.4 Øvrige forutsetninger'!$C$43))),0)</f>
        <v>0</v>
      </c>
      <c r="K72" s="94">
        <f ca="1">IFERROR(MAXA(-'1.1 Alternativ A'!L61,'1.1 Alternativ A'!L61*K38*IF('1.1 Alternativ A'!L265&lt;70,'1.4 Øvrige forutsetninger'!$C$42,IF('1.1 Alternativ A'!L265&gt;=200,'1.4 Øvrige forutsetninger'!$C$44,'1.4 Øvrige forutsetninger'!$C$43))),0)</f>
        <v>0</v>
      </c>
      <c r="L72" s="94">
        <f ca="1">IFERROR(MAXA(-'1.1 Alternativ A'!M61,'1.1 Alternativ A'!M61*L38*IF('1.1 Alternativ A'!M265&lt;70,'1.4 Øvrige forutsetninger'!$C$42,IF('1.1 Alternativ A'!M265&gt;=200,'1.4 Øvrige forutsetninger'!$C$44,'1.4 Øvrige forutsetninger'!$C$43))),0)</f>
        <v>0</v>
      </c>
      <c r="M72" s="94">
        <f ca="1">IFERROR(MAXA(-'1.1 Alternativ A'!N61,'1.1 Alternativ A'!N61*M38*IF('1.1 Alternativ A'!N265&lt;70,'1.4 Øvrige forutsetninger'!$C$42,IF('1.1 Alternativ A'!N265&gt;=200,'1.4 Øvrige forutsetninger'!$C$44,'1.4 Øvrige forutsetninger'!$C$43))),0)</f>
        <v>0</v>
      </c>
      <c r="N72" s="94">
        <f ca="1">IFERROR(MAXA(-'1.1 Alternativ A'!O61,'1.1 Alternativ A'!O61*N38*IF('1.1 Alternativ A'!O265&lt;70,'1.4 Øvrige forutsetninger'!$C$42,IF('1.1 Alternativ A'!O265&gt;=200,'1.4 Øvrige forutsetninger'!$C$44,'1.4 Øvrige forutsetninger'!$C$43))),0)</f>
        <v>0</v>
      </c>
      <c r="O72" s="94">
        <f ca="1">IFERROR(MAXA(-'1.1 Alternativ A'!P61,'1.1 Alternativ A'!P61*O38*IF('1.1 Alternativ A'!P265&lt;70,'1.4 Øvrige forutsetninger'!$C$42,IF('1.1 Alternativ A'!P265&gt;=200,'1.4 Øvrige forutsetninger'!$C$44,'1.4 Øvrige forutsetninger'!$C$43))),0)</f>
        <v>0</v>
      </c>
      <c r="P72" s="94">
        <f ca="1">IFERROR(MAXA(-'1.1 Alternativ A'!Q61,'1.1 Alternativ A'!Q61*P38*IF('1.1 Alternativ A'!Q265&lt;70,'1.4 Øvrige forutsetninger'!$C$42,IF('1.1 Alternativ A'!Q265&gt;=200,'1.4 Øvrige forutsetninger'!$C$44,'1.4 Øvrige forutsetninger'!$C$43))),0)</f>
        <v>0</v>
      </c>
      <c r="Q72" s="94">
        <f ca="1">IFERROR(MAXA(-'1.1 Alternativ A'!R61,'1.1 Alternativ A'!R61*Q38*IF('1.1 Alternativ A'!R265&lt;70,'1.4 Øvrige forutsetninger'!$C$42,IF('1.1 Alternativ A'!R265&gt;=200,'1.4 Øvrige forutsetninger'!$C$44,'1.4 Øvrige forutsetninger'!$C$43))),0)</f>
        <v>0</v>
      </c>
      <c r="R72" s="94">
        <f ca="1">IFERROR(MAXA(-'1.1 Alternativ A'!S61,'1.1 Alternativ A'!S61*R38*IF('1.1 Alternativ A'!S265&lt;70,'1.4 Øvrige forutsetninger'!$C$42,IF('1.1 Alternativ A'!S265&gt;=200,'1.4 Øvrige forutsetninger'!$C$44,'1.4 Øvrige forutsetninger'!$C$43))),0)</f>
        <v>0</v>
      </c>
      <c r="S72" s="94">
        <f ca="1">IFERROR(MAXA(-'1.1 Alternativ A'!T61,'1.1 Alternativ A'!T61*S38*IF('1.1 Alternativ A'!T265&lt;70,'1.4 Øvrige forutsetninger'!$C$42,IF('1.1 Alternativ A'!T265&gt;=200,'1.4 Øvrige forutsetninger'!$C$44,'1.4 Øvrige forutsetninger'!$C$43))),0)</f>
        <v>0</v>
      </c>
      <c r="T72" s="94">
        <f ca="1">IFERROR(MAXA(-'1.1 Alternativ A'!U61,'1.1 Alternativ A'!U61*T38*IF('1.1 Alternativ A'!U265&lt;70,'1.4 Øvrige forutsetninger'!$C$42,IF('1.1 Alternativ A'!U265&gt;=200,'1.4 Øvrige forutsetninger'!$C$44,'1.4 Øvrige forutsetninger'!$C$43))),0)</f>
        <v>0</v>
      </c>
      <c r="U72" s="94">
        <f ca="1">IFERROR(MAXA(-'1.1 Alternativ A'!V61,'1.1 Alternativ A'!V61*U38*IF('1.1 Alternativ A'!V265&lt;70,'1.4 Øvrige forutsetninger'!$C$42,IF('1.1 Alternativ A'!V265&gt;=200,'1.4 Øvrige forutsetninger'!$C$44,'1.4 Øvrige forutsetninger'!$C$43))),0)</f>
        <v>0</v>
      </c>
      <c r="V72" s="95">
        <f ca="1">IFERROR(MAXA(-'1.1 Alternativ A'!W61,'1.1 Alternativ A'!W61*V38*IF('1.1 Alternativ A'!W265&lt;70,'1.4 Øvrige forutsetninger'!$C$42,IF('1.1 Alternativ A'!W265&gt;=200,'1.4 Øvrige forutsetninger'!$C$44,'1.4 Øvrige forutsetninger'!$C$43))),0)</f>
        <v>0</v>
      </c>
      <c r="W72" s="95">
        <f ca="1">IFERROR(MAXA(-'1.1 Alternativ A'!X61,'1.1 Alternativ A'!X61*W38*IF('1.1 Alternativ A'!X265&lt;70,'1.4 Øvrige forutsetninger'!$C$42,IF('1.1 Alternativ A'!X265&gt;=200,'1.4 Øvrige forutsetninger'!$C$44,'1.4 Øvrige forutsetninger'!$C$43))),0)</f>
        <v>0</v>
      </c>
      <c r="X72" s="95">
        <f ca="1">IFERROR(MAXA(-'1.1 Alternativ A'!Y61,'1.1 Alternativ A'!Y61*X38*IF('1.1 Alternativ A'!Y265&lt;70,'1.4 Øvrige forutsetninger'!$C$42,IF('1.1 Alternativ A'!Y265&gt;=200,'1.4 Øvrige forutsetninger'!$C$44,'1.4 Øvrige forutsetninger'!$C$43))),0)</f>
        <v>0</v>
      </c>
      <c r="Y72" s="95">
        <f ca="1">IFERROR(MAXA(-'1.1 Alternativ A'!Z61,'1.1 Alternativ A'!Z61*Y38*IF('1.1 Alternativ A'!Z265&lt;70,'1.4 Øvrige forutsetninger'!$C$42,IF('1.1 Alternativ A'!Z265&gt;=200,'1.4 Øvrige forutsetninger'!$C$44,'1.4 Øvrige forutsetninger'!$C$43))),0)</f>
        <v>0</v>
      </c>
      <c r="Z72" s="95">
        <f ca="1">IFERROR(MAXA(-'1.1 Alternativ A'!AA61,'1.1 Alternativ A'!AA61*Z38*IF('1.1 Alternativ A'!AA265&lt;70,'1.4 Øvrige forutsetninger'!$C$42,IF('1.1 Alternativ A'!AA265&gt;=200,'1.4 Øvrige forutsetninger'!$C$44,'1.4 Øvrige forutsetninger'!$C$43))),0)</f>
        <v>0</v>
      </c>
      <c r="AA72" s="95">
        <f ca="1">IFERROR(MAXA(-'1.1 Alternativ A'!AB61,'1.1 Alternativ A'!AB61*AA38*IF('1.1 Alternativ A'!AB265&lt;70,'1.4 Øvrige forutsetninger'!$C$42,IF('1.1 Alternativ A'!AB265&gt;=200,'1.4 Øvrige forutsetninger'!$C$44,'1.4 Øvrige forutsetninger'!$C$43))),0)</f>
        <v>0</v>
      </c>
      <c r="AB72" s="95">
        <f ca="1">IFERROR(MAXA(-'1.1 Alternativ A'!AC61,'1.1 Alternativ A'!AC61*AB38*IF('1.1 Alternativ A'!AC265&lt;70,'1.4 Øvrige forutsetninger'!$C$42,IF('1.1 Alternativ A'!AC265&gt;=200,'1.4 Øvrige forutsetninger'!$C$44,'1.4 Øvrige forutsetninger'!$C$43))),0)</f>
        <v>0</v>
      </c>
      <c r="AC72" s="95">
        <f ca="1">IFERROR(MAXA(-'1.1 Alternativ A'!AD61,'1.1 Alternativ A'!AD61*AC38*IF('1.1 Alternativ A'!AD265&lt;70,'1.4 Øvrige forutsetninger'!$C$42,IF('1.1 Alternativ A'!AD265&gt;=200,'1.4 Øvrige forutsetninger'!$C$44,'1.4 Øvrige forutsetninger'!$C$43))),0)</f>
        <v>0</v>
      </c>
      <c r="AD72" s="95">
        <f ca="1">IFERROR(MAXA(-'1.1 Alternativ A'!AE61,'1.1 Alternativ A'!AE61*AD38*IF('1.1 Alternativ A'!AE265&lt;70,'1.4 Øvrige forutsetninger'!$C$42,IF('1.1 Alternativ A'!AE265&gt;=200,'1.4 Øvrige forutsetninger'!$C$44,'1.4 Øvrige forutsetninger'!$C$43))),0)</f>
        <v>0</v>
      </c>
      <c r="AE72" s="95">
        <f ca="1">IFERROR(MAXA(-'1.1 Alternativ A'!AF61,'1.1 Alternativ A'!AF61*AE38*IF('1.1 Alternativ A'!AF265&lt;70,'1.4 Øvrige forutsetninger'!$C$42,IF('1.1 Alternativ A'!AF265&gt;=200,'1.4 Øvrige forutsetninger'!$C$44,'1.4 Øvrige forutsetninger'!$C$43))),0)</f>
        <v>0</v>
      </c>
      <c r="AF72" s="95">
        <f ca="1">IFERROR(MAXA(-'1.1 Alternativ A'!AG61,'1.1 Alternativ A'!AG61*AF38*IF('1.1 Alternativ A'!AG265&lt;70,'1.4 Øvrige forutsetninger'!$C$42,IF('1.1 Alternativ A'!AG265&gt;=200,'1.4 Øvrige forutsetninger'!$C$44,'1.4 Øvrige forutsetninger'!$C$43))),0)</f>
        <v>0</v>
      </c>
    </row>
    <row r="73" spans="2:42" s="67" customFormat="1" ht="12.75" customHeight="1" x14ac:dyDescent="0.2">
      <c r="B73" s="1"/>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row>
    <row r="74" spans="2:42" s="67" customFormat="1" ht="12.75" customHeight="1" x14ac:dyDescent="0.2">
      <c r="B74" s="75"/>
      <c r="C74" s="129"/>
      <c r="D74" s="129"/>
      <c r="E74" s="129"/>
      <c r="F74" s="129"/>
      <c r="G74" s="129"/>
      <c r="H74" s="129"/>
      <c r="I74" s="129"/>
      <c r="J74" s="129"/>
      <c r="K74" s="129"/>
      <c r="L74" s="129"/>
      <c r="M74" s="129"/>
      <c r="N74" s="129"/>
      <c r="O74" s="129"/>
      <c r="P74" s="129"/>
      <c r="Q74" s="129"/>
      <c r="R74" s="129"/>
      <c r="S74" s="129"/>
      <c r="T74" s="129"/>
      <c r="U74" s="129"/>
      <c r="V74" s="129"/>
      <c r="W74" s="129"/>
      <c r="X74" s="129"/>
      <c r="Y74" s="92"/>
      <c r="Z74" s="92"/>
      <c r="AA74" s="92"/>
      <c r="AB74" s="92"/>
      <c r="AC74" s="92"/>
      <c r="AD74" s="92"/>
      <c r="AE74" s="92"/>
      <c r="AF74" s="92"/>
    </row>
    <row r="75" spans="2:42" s="67" customFormat="1" ht="12.75" customHeight="1" x14ac:dyDescent="0.2">
      <c r="B75" s="43" t="s">
        <v>474</v>
      </c>
      <c r="C75" s="68">
        <f ca="1">IF('1.1 Alternativ A'!D3="Godstog",0,SUM(C43:AF72))</f>
        <v>0</v>
      </c>
      <c r="D75" s="30"/>
      <c r="E75" s="1"/>
      <c r="F75" s="30"/>
      <c r="G75" s="1"/>
      <c r="H75" s="1"/>
      <c r="I75" s="1"/>
      <c r="J75" s="1"/>
      <c r="K75" s="1"/>
      <c r="L75" s="1"/>
      <c r="M75" s="1"/>
      <c r="N75" s="1"/>
      <c r="O75" s="1"/>
      <c r="P75" s="1"/>
      <c r="Q75" s="1"/>
      <c r="R75" s="1"/>
      <c r="S75" s="1"/>
      <c r="T75" s="1"/>
      <c r="U75" s="1"/>
      <c r="V75" s="1"/>
      <c r="W75" s="1"/>
      <c r="X75" s="1"/>
      <c r="Y75" s="1"/>
      <c r="Z75" s="1"/>
      <c r="AA75" s="1"/>
      <c r="AB75" s="1"/>
      <c r="AC75" s="1"/>
      <c r="AD75" s="1"/>
      <c r="AE75" s="1"/>
      <c r="AF75" s="1"/>
      <c r="AG75"/>
      <c r="AH75"/>
      <c r="AI75"/>
      <c r="AJ75"/>
      <c r="AK75"/>
      <c r="AL75"/>
      <c r="AM75"/>
      <c r="AN75"/>
      <c r="AO75"/>
      <c r="AP75"/>
    </row>
    <row r="76" spans="2:42" s="67" customFormat="1" ht="12.75" customHeight="1" x14ac:dyDescent="0.2">
      <c r="B76" s="43" t="s">
        <v>475</v>
      </c>
      <c r="C76" s="54">
        <f ca="1">-SUMPRODUCT(C43:AF72,'2.1 Skjult ventetid person A'!C182:AF211)/2</f>
        <v>0</v>
      </c>
      <c r="D76" s="30"/>
      <c r="E76" s="1"/>
      <c r="F76" s="30"/>
      <c r="G76" s="1" t="s">
        <v>476</v>
      </c>
      <c r="H76" s="1"/>
      <c r="I76" s="1"/>
      <c r="J76" s="1"/>
      <c r="K76" s="1"/>
      <c r="L76" s="1"/>
      <c r="M76" s="1"/>
      <c r="N76" s="1"/>
      <c r="O76" s="1"/>
      <c r="P76" s="1"/>
      <c r="Q76" s="1"/>
      <c r="R76" s="1"/>
      <c r="S76" s="1"/>
      <c r="T76" s="1"/>
      <c r="U76" s="1"/>
      <c r="V76" s="1"/>
      <c r="W76" s="1"/>
      <c r="X76" s="1"/>
      <c r="Y76" s="1"/>
      <c r="Z76" s="1"/>
      <c r="AA76" s="1"/>
      <c r="AB76" s="1"/>
      <c r="AC76" s="1"/>
      <c r="AD76" s="1"/>
      <c r="AE76" s="1"/>
      <c r="AF76" s="1"/>
      <c r="AG76"/>
      <c r="AH76"/>
      <c r="AI76"/>
      <c r="AJ76"/>
      <c r="AK76"/>
      <c r="AL76"/>
      <c r="AM76"/>
      <c r="AN76"/>
      <c r="AO76"/>
      <c r="AP76"/>
    </row>
    <row r="77" spans="2:42" s="67" customFormat="1" ht="12.75" customHeight="1" x14ac:dyDescent="0.2">
      <c r="B77" s="43" t="s">
        <v>477</v>
      </c>
      <c r="C77" s="51" cm="1">
        <f t="array" aca="1" ref="C77" ca="1">-(SUMPRODUCT(C43:AF72,--('1.1 Alternativ A'!D236:AG265&lt;70))*'1.4 Øvrige forutsetninger'!C45+SUMPRODUCT(C43:AF72,--('1.1 Alternativ A'!D236:AG265&gt;=70),--('1.1 Alternativ A'!D236:AG265&lt;200))*'1.4 Øvrige forutsetninger'!C46+SUMPRODUCT(C43:AF72,--('1.1 Alternativ A'!D236:AG265&gt;=200))*'1.4 Øvrige forutsetninger'!C47)</f>
        <v>0</v>
      </c>
      <c r="D77" s="30"/>
      <c r="E77" s="1"/>
      <c r="F77" s="30"/>
      <c r="G77" s="1"/>
      <c r="H77" s="1"/>
      <c r="I77" s="1"/>
      <c r="J77" s="1"/>
      <c r="K77" s="1"/>
      <c r="L77" s="1"/>
      <c r="M77" s="1"/>
      <c r="N77" s="1"/>
      <c r="O77" s="1"/>
      <c r="P77" s="1"/>
      <c r="Q77" s="1"/>
      <c r="R77" s="1"/>
      <c r="S77" s="1"/>
      <c r="T77" s="1"/>
      <c r="U77" s="1"/>
      <c r="V77" s="1"/>
      <c r="W77" s="1"/>
      <c r="X77" s="1"/>
      <c r="Y77" s="1"/>
      <c r="Z77" s="1"/>
      <c r="AA77" s="1"/>
      <c r="AB77" s="1"/>
      <c r="AC77" s="1"/>
      <c r="AD77" s="1"/>
      <c r="AE77" s="1"/>
      <c r="AF77" s="1"/>
      <c r="AG77"/>
      <c r="AH77"/>
      <c r="AI77"/>
      <c r="AJ77"/>
      <c r="AK77"/>
      <c r="AL77"/>
      <c r="AM77"/>
      <c r="AN77"/>
      <c r="AO77"/>
      <c r="AP77"/>
    </row>
    <row r="78" spans="2:42" s="67" customFormat="1" ht="12.75" customHeight="1" x14ac:dyDescent="0.2">
      <c r="B78" s="43" t="s">
        <v>478</v>
      </c>
      <c r="C78" s="54" cm="1">
        <f t="array" aca="1" ref="C78" ca="1">-(1/'1.4 Øvrige forutsetninger'!C27)*(SUMPRODUCT('1.1 Alternativ A'!D236:AG265,C43:AF72,--('1.1 Alternativ A'!D236:AG265&lt;70))*'1.4 Øvrige forutsetninger'!C45+SUMPRODUCT('1.1 Alternativ A'!D236:AG265,C43:AF72,--('1.1 Alternativ A'!D236:AG265&gt;=70),--('1.1 Alternativ A'!D236:AG265&lt;200))*'1.4 Øvrige forutsetninger'!C46+SUMPRODUCT('1.1 Alternativ A'!D236:AG265,C43:AF72,--('1.1 Alternativ A'!D236:AG265&gt;=200))*'1.4 Øvrige forutsetninger'!C47)</f>
        <v>0</v>
      </c>
      <c r="D78" s="30"/>
      <c r="E78" s="1"/>
      <c r="F78" s="30"/>
      <c r="G78" s="1"/>
      <c r="H78" s="1"/>
      <c r="I78" s="1"/>
      <c r="J78" s="1"/>
      <c r="K78" s="1"/>
      <c r="L78" s="1"/>
      <c r="M78" s="1"/>
      <c r="N78" s="1"/>
      <c r="O78" s="1"/>
      <c r="P78" s="1"/>
      <c r="Q78" s="1"/>
      <c r="R78" s="1"/>
      <c r="S78" s="1"/>
      <c r="T78" s="1"/>
      <c r="U78" s="1"/>
      <c r="V78" s="1"/>
      <c r="W78" s="1"/>
      <c r="X78" s="1"/>
      <c r="Y78" s="1"/>
      <c r="Z78" s="1"/>
      <c r="AA78" s="1"/>
      <c r="AB78" s="1"/>
      <c r="AC78" s="1"/>
      <c r="AD78" s="1"/>
      <c r="AE78" s="1"/>
      <c r="AF78" s="1"/>
      <c r="AG78"/>
      <c r="AH78"/>
      <c r="AI78"/>
      <c r="AJ78"/>
      <c r="AK78"/>
      <c r="AL78"/>
      <c r="AM78"/>
      <c r="AN78"/>
      <c r="AO78"/>
      <c r="AP78"/>
    </row>
    <row r="79" spans="2:42" s="67" customFormat="1" x14ac:dyDescent="0.2">
      <c r="B79" s="43" t="s">
        <v>479</v>
      </c>
      <c r="C79" s="51" cm="1">
        <f t="array" aca="1" ref="C79" ca="1">-(SUMPRODUCT(C43:AF72,--('1.1 Alternativ A'!D236:AG265&lt;70))*'1.4 Øvrige forutsetninger'!C48+SUMPRODUCT(C43:AF72,--('1.1 Alternativ A'!D236:AG265&gt;=70),--('1.1 Alternativ A'!D236:AG265&lt;200))*'1.4 Øvrige forutsetninger'!C49+SUMPRODUCT(C43:AF72,--('1.1 Alternativ A'!D236:AG265&gt;=200))*'1.4 Øvrige forutsetninger'!C50)</f>
        <v>0</v>
      </c>
      <c r="D79" s="30"/>
      <c r="E79" s="1"/>
      <c r="F79" s="30"/>
      <c r="G79" s="1"/>
      <c r="H79" s="107"/>
      <c r="I79" s="1"/>
      <c r="J79" s="1"/>
      <c r="K79" s="1"/>
      <c r="L79" s="1"/>
      <c r="M79" s="1"/>
      <c r="N79" s="1"/>
      <c r="O79" s="1"/>
      <c r="P79" s="1"/>
      <c r="Q79" s="1"/>
      <c r="R79" s="1"/>
      <c r="S79" s="1"/>
      <c r="T79" s="1"/>
      <c r="U79" s="1"/>
      <c r="V79" s="1"/>
      <c r="W79" s="1"/>
      <c r="X79" s="1"/>
      <c r="Y79" s="1"/>
      <c r="Z79" s="1"/>
      <c r="AA79" s="1"/>
      <c r="AB79" s="1"/>
      <c r="AC79" s="1"/>
      <c r="AD79" s="1"/>
      <c r="AE79" s="1"/>
      <c r="AF79" s="1"/>
      <c r="AG79"/>
      <c r="AH79"/>
      <c r="AI79"/>
      <c r="AJ79"/>
      <c r="AK79"/>
      <c r="AL79"/>
      <c r="AM79"/>
      <c r="AN79"/>
      <c r="AO79"/>
      <c r="AP79"/>
    </row>
    <row r="80" spans="2:42" x14ac:dyDescent="0.2">
      <c r="B80" s="43" t="s">
        <v>480</v>
      </c>
      <c r="C80" s="54" cm="1">
        <f t="array" aca="1" ref="C80" ca="1">-(1/'1.4 Øvrige forutsetninger'!C28)*(SUMPRODUCT('1.1 Alternativ A'!D236:AG265,C43:AF72,--('1.1 Alternativ A'!D236:AG265&lt;70))*'1.4 Øvrige forutsetninger'!C48+SUMPRODUCT('1.1 Alternativ A'!D236:AG265,C43:AF72,--('1.1 Alternativ A'!D236:AG265&gt;=70),--('1.1 Alternativ A'!D236:AG265&lt;200))*'1.4 Øvrige forutsetninger'!C49+SUMPRODUCT('1.1 Alternativ A'!D236:AG265,C43:AF72,--('1.1 Alternativ A'!D236:AG265&gt;=200))*'1.4 Øvrige forutsetninger'!C50)</f>
        <v>0</v>
      </c>
      <c r="D80" s="30"/>
      <c r="E80" s="1"/>
      <c r="F80" s="30"/>
      <c r="G80" s="1"/>
      <c r="H80" s="107"/>
      <c r="I80" s="1"/>
      <c r="J80" s="1"/>
      <c r="K80" s="1"/>
      <c r="L80" s="1"/>
      <c r="M80" s="1"/>
      <c r="N80" s="1"/>
      <c r="O80" s="1"/>
      <c r="P80" s="1"/>
      <c r="Q80" s="1"/>
      <c r="R80" s="1"/>
      <c r="S80" s="1"/>
      <c r="T80" s="1"/>
      <c r="U80" s="1"/>
      <c r="V80" s="1"/>
      <c r="W80" s="1"/>
      <c r="X80" s="1"/>
      <c r="Y80" s="1"/>
      <c r="Z80" s="1"/>
      <c r="AA80" s="1"/>
      <c r="AB80" s="1"/>
      <c r="AC80" s="1"/>
      <c r="AD80" s="1"/>
      <c r="AE80" s="1"/>
      <c r="AF80" s="1"/>
    </row>
    <row r="81" spans="2:32" x14ac:dyDescent="0.2">
      <c r="B81" s="43" t="s">
        <v>481</v>
      </c>
      <c r="C81" s="51" cm="1">
        <f t="array" aca="1" ref="C81" ca="1">-(SUMPRODUCT(C43:AF72,--('1.1 Alternativ A'!D236:AG265&lt;70))*0+SUMPRODUCT(C43:AF72,--('1.1 Alternativ A'!D236:AG265&gt;=70),--('1.1 Alternativ A'!D236:AG265&lt;200))*0+SUMPRODUCT(C43:AF72,--('1.1 Alternativ A'!D236:AG265&gt;=200))*'1.4 Øvrige forutsetninger'!C51)</f>
        <v>0</v>
      </c>
      <c r="D81" s="30"/>
      <c r="E81" s="1"/>
      <c r="F81" s="30"/>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2:32" ht="16.5" customHeight="1" x14ac:dyDescent="0.2">
      <c r="B82" s="43" t="s">
        <v>482</v>
      </c>
      <c r="C82" s="51" cm="1">
        <f t="array" aca="1" ref="C82" ca="1">-(1/'1.4 Øvrige forutsetninger'!C29)*(SUMPRODUCT('1.1 Alternativ A'!D236:AG265,C43:AF72,--('1.1 Alternativ A'!D236:AG265&lt;70))*0+SUMPRODUCT('1.1 Alternativ A'!D236:AG265,C43:AF72,--('1.1 Alternativ A'!D236:AG265&gt;=70),--('1.1 Alternativ A'!D236:AG265&lt;200))*0+SUMPRODUCT('1.1 Alternativ A'!D236:AG265,C43:AF72,--('1.1 Alternativ A'!D236:AG265&gt;=200))*'1.4 Øvrige forutsetninger'!C51)</f>
        <v>0</v>
      </c>
      <c r="D82" s="30"/>
      <c r="E82" s="1"/>
      <c r="F82" s="30"/>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2:32" ht="16.5" customHeight="1" x14ac:dyDescent="0.2">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2:32" ht="16.5" customHeight="1" x14ac:dyDescent="0.2">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2:32" ht="16.5" customHeight="1" x14ac:dyDescent="0.2">
      <c r="B85" s="1" t="s">
        <v>483</v>
      </c>
      <c r="C85" s="1">
        <f>'1.3 Standardsatser fra SAGA'!C64*'1.3 Standardsatser fra SAGA'!D66</f>
        <v>8.0245430718483401</v>
      </c>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2:32" ht="16.5" customHeight="1" x14ac:dyDescent="0.2">
      <c r="B86" s="1" t="s">
        <v>484</v>
      </c>
      <c r="C86" s="81">
        <f>C85*1000000/(365*'1.4 Øvrige forutsetninger'!C53)</f>
        <v>1374.0655944945788</v>
      </c>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2:32" ht="16.5" customHeight="1" x14ac:dyDescent="0.2">
      <c r="B87" s="1" t="s">
        <v>485</v>
      </c>
      <c r="C87" s="81">
        <f>'1.3 Standardsatser fra SAGA'!C63</f>
        <v>946.27287685901558</v>
      </c>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2:32" ht="16.5" customHeight="1" x14ac:dyDescent="0.2">
      <c r="B88" s="1" t="s">
        <v>486</v>
      </c>
      <c r="C88" s="146">
        <f>SUM(C86:C87)/'1.4 Øvrige forutsetninger'!C54</f>
        <v>34.887061665217175</v>
      </c>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2:32" x14ac:dyDescent="0.2">
      <c r="B89" s="1" t="s">
        <v>487</v>
      </c>
      <c r="C89" s="146">
        <f>IF('1.1 Alternativ A'!D4="Elektrisk",'1.3 Standardsatser fra SAGA'!C68,IF('1.1 Alternativ A'!D4="Diesel",'1.3 Standardsatser fra SAGA'!C69,0))</f>
        <v>0</v>
      </c>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2:32" x14ac:dyDescent="0.2">
      <c r="B90" s="1" t="s">
        <v>488</v>
      </c>
      <c r="C90" s="146">
        <f>'1.3 Standardsatser fra SAGA'!C65</f>
        <v>11.287857254399997</v>
      </c>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2:32" x14ac:dyDescent="0.2">
      <c r="B91" s="1" t="s">
        <v>489</v>
      </c>
      <c r="C91" s="1">
        <f>SUM(C88:C90)*'1.3 Standardsatser fra SAGA'!D67</f>
        <v>4.6174918919617172</v>
      </c>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2:32" x14ac:dyDescent="0.2">
      <c r="B92" s="1" t="s">
        <v>490</v>
      </c>
      <c r="C92" s="146">
        <f>SUM(C88:C91)</f>
        <v>50.79241081157889</v>
      </c>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8A586-CEB2-4FAF-9814-46C57C233619}">
  <sheetPr codeName="Ark14">
    <tabColor rgb="FF6C98CE"/>
  </sheetPr>
  <dimension ref="B1:AP92"/>
  <sheetViews>
    <sheetView showGridLines="0" workbookViewId="0"/>
  </sheetViews>
  <sheetFormatPr baseColWidth="10" defaultColWidth="11.25" defaultRowHeight="14.25" x14ac:dyDescent="0.2"/>
  <cols>
    <col min="1" max="1" width="5.625" customWidth="1"/>
    <col min="2" max="2" width="48.25" bestFit="1" customWidth="1"/>
    <col min="3" max="3" width="19.75" customWidth="1"/>
    <col min="4" max="4" width="12.375" customWidth="1"/>
    <col min="5" max="5" width="11.25" bestFit="1" customWidth="1"/>
    <col min="7" max="8" width="11" customWidth="1"/>
    <col min="9" max="9" width="11.125" customWidth="1"/>
  </cols>
  <sheetData>
    <row r="1" spans="2:42" ht="80.099999999999994" customHeight="1" x14ac:dyDescent="0.2"/>
    <row r="2" spans="2:42" ht="18.75" x14ac:dyDescent="0.3">
      <c r="B2" s="42" t="s">
        <v>470</v>
      </c>
      <c r="C2" s="49"/>
    </row>
    <row r="3" spans="2:42" x14ac:dyDescent="0.2">
      <c r="B3" s="1" t="str">
        <f>"Togalternativ B - "&amp;'1.2 Alternativ B'!D3</f>
        <v xml:space="preserve">Togalternativ B - </v>
      </c>
      <c r="C3" s="30">
        <f>IF('1.2 Alternativ B'!D3="Persontog",C76,0)</f>
        <v>0</v>
      </c>
    </row>
    <row r="5" spans="2:42" ht="18.75" x14ac:dyDescent="0.3">
      <c r="B5" s="42" t="str">
        <f>"Alternativ B - "&amp;'1.2 Alternativ B'!D3</f>
        <v xml:space="preserve">Alternativ B - </v>
      </c>
      <c r="C5" s="44"/>
      <c r="D5" s="44"/>
      <c r="E5" s="45"/>
      <c r="F5" s="44"/>
      <c r="G5" s="44"/>
      <c r="H5" s="44"/>
      <c r="I5" s="44"/>
      <c r="J5" s="44"/>
      <c r="K5" s="44"/>
      <c r="L5" s="44"/>
      <c r="M5" s="44"/>
      <c r="N5" s="44"/>
      <c r="O5" s="44"/>
      <c r="P5" s="44"/>
      <c r="Q5" s="44"/>
      <c r="R5" s="44"/>
      <c r="S5" s="44"/>
      <c r="T5" s="44"/>
      <c r="U5" s="44"/>
      <c r="V5" s="44"/>
      <c r="W5" s="44"/>
      <c r="X5" s="44"/>
      <c r="Y5" s="44"/>
      <c r="Z5" s="44"/>
      <c r="AA5" s="49"/>
      <c r="AB5" s="44"/>
      <c r="AC5" s="49"/>
      <c r="AD5" s="44"/>
      <c r="AE5" s="49"/>
      <c r="AF5" s="44"/>
    </row>
    <row r="6" spans="2:42" x14ac:dyDescent="0.2">
      <c r="B6" s="46" t="s">
        <v>471</v>
      </c>
      <c r="C6" s="47"/>
      <c r="D6" s="47"/>
      <c r="E6" s="48"/>
      <c r="F6" s="47"/>
      <c r="G6" s="47"/>
      <c r="H6" s="47"/>
      <c r="I6" s="47"/>
      <c r="J6" s="47"/>
      <c r="K6" s="47"/>
      <c r="L6" s="47"/>
      <c r="M6" s="47"/>
      <c r="N6" s="47"/>
      <c r="O6" s="47"/>
      <c r="P6" s="47"/>
      <c r="Q6" s="47"/>
      <c r="R6" s="47"/>
      <c r="S6" s="47"/>
      <c r="T6" s="47"/>
      <c r="U6" s="47"/>
      <c r="V6" s="47"/>
      <c r="W6" s="47"/>
      <c r="X6" s="47"/>
      <c r="Y6" s="47"/>
      <c r="Z6" s="47"/>
      <c r="AA6" s="166"/>
      <c r="AB6" s="47"/>
      <c r="AC6" s="166"/>
      <c r="AD6" s="47"/>
      <c r="AE6" s="166"/>
      <c r="AF6" s="47"/>
    </row>
    <row r="7" spans="2:42" x14ac:dyDescent="0.2">
      <c r="B7" s="75" t="s">
        <v>472</v>
      </c>
      <c r="C7" s="78"/>
      <c r="D7" s="78"/>
      <c r="E7" s="50"/>
      <c r="F7" s="78"/>
      <c r="G7" s="1"/>
      <c r="H7" s="75"/>
      <c r="I7" s="1"/>
      <c r="J7" s="1"/>
      <c r="K7" s="1"/>
      <c r="L7" s="1"/>
      <c r="M7" s="1"/>
      <c r="N7" s="1"/>
      <c r="O7" s="1"/>
      <c r="P7" s="1"/>
      <c r="Q7" s="1"/>
      <c r="R7" s="1"/>
      <c r="S7" s="1"/>
      <c r="T7" s="1"/>
      <c r="U7" s="1"/>
      <c r="V7" s="1"/>
      <c r="W7" s="1"/>
      <c r="X7" s="1"/>
      <c r="Y7" s="1"/>
      <c r="Z7" s="1"/>
      <c r="AA7" s="1"/>
      <c r="AB7" s="1"/>
      <c r="AC7" s="1"/>
      <c r="AD7" s="1"/>
      <c r="AE7" s="1"/>
      <c r="AF7" s="1"/>
      <c r="AG7" s="67"/>
      <c r="AH7" s="67"/>
      <c r="AI7" s="67"/>
      <c r="AJ7" s="67"/>
      <c r="AK7" s="67"/>
      <c r="AL7" s="67"/>
      <c r="AM7" s="67"/>
      <c r="AN7" s="67"/>
      <c r="AO7" s="67"/>
      <c r="AP7" s="67"/>
    </row>
    <row r="8" spans="2:42" x14ac:dyDescent="0.2">
      <c r="B8" s="1"/>
      <c r="C8" s="78" t="str">
        <f>IF('1.2 Alternativ B'!E19&gt;0,'1.2 Alternativ B'!E19,"")</f>
        <v/>
      </c>
      <c r="D8" s="78" t="str">
        <f>IF('1.2 Alternativ B'!F19&gt;0,'1.2 Alternativ B'!F19,"")</f>
        <v/>
      </c>
      <c r="E8" s="78" t="str">
        <f>IF('1.2 Alternativ B'!G19&gt;0,'1.2 Alternativ B'!G19,"")</f>
        <v/>
      </c>
      <c r="F8" s="78" t="str">
        <f>IF('1.2 Alternativ B'!H19&gt;0,'1.2 Alternativ B'!H19,"")</f>
        <v/>
      </c>
      <c r="G8" s="78" t="str">
        <f>IF('1.2 Alternativ B'!I19&gt;0,'1.2 Alternativ B'!I19,"")</f>
        <v/>
      </c>
      <c r="H8" s="78" t="str">
        <f>IF('1.2 Alternativ B'!J19&gt;0,'1.2 Alternativ B'!J19,"")</f>
        <v/>
      </c>
      <c r="I8" s="78" t="str">
        <f>IF('1.2 Alternativ B'!K19&gt;0,'1.2 Alternativ B'!K19,"")</f>
        <v/>
      </c>
      <c r="J8" s="78" t="str">
        <f>IF('1.2 Alternativ B'!L19&gt;0,'1.2 Alternativ B'!L19,"")</f>
        <v/>
      </c>
      <c r="K8" s="78" t="str">
        <f>IF('1.2 Alternativ B'!M19&gt;0,'1.2 Alternativ B'!M19,"")</f>
        <v/>
      </c>
      <c r="L8" s="78" t="str">
        <f>IF('1.2 Alternativ B'!N19&gt;0,'1.2 Alternativ B'!N19,"")</f>
        <v/>
      </c>
      <c r="M8" s="78" t="str">
        <f>IF('1.2 Alternativ B'!O19&gt;0,'1.2 Alternativ B'!O19,"")</f>
        <v/>
      </c>
      <c r="N8" s="78" t="str">
        <f>IF('1.2 Alternativ B'!P19&gt;0,'1.2 Alternativ B'!P19,"")</f>
        <v/>
      </c>
      <c r="O8" s="78" t="str">
        <f>IF('1.2 Alternativ B'!Q19&gt;0,'1.2 Alternativ B'!Q19,"")</f>
        <v/>
      </c>
      <c r="P8" s="78" t="str">
        <f>IF('1.2 Alternativ B'!R19&gt;0,'1.2 Alternativ B'!R19,"")</f>
        <v/>
      </c>
      <c r="Q8" s="78" t="str">
        <f>IF('1.2 Alternativ B'!S19&gt;0,'1.2 Alternativ B'!S19,"")</f>
        <v/>
      </c>
      <c r="R8" s="78" t="str">
        <f>IF('1.2 Alternativ B'!T19&gt;0,'1.2 Alternativ B'!T19,"")</f>
        <v/>
      </c>
      <c r="S8" s="78" t="str">
        <f>IF('1.2 Alternativ B'!U19&gt;0,'1.2 Alternativ B'!U19,"")</f>
        <v/>
      </c>
      <c r="T8" s="78" t="str">
        <f>IF('1.2 Alternativ B'!V19&gt;0,'1.2 Alternativ B'!V19,"")</f>
        <v/>
      </c>
      <c r="U8" s="78" t="str">
        <f>IF('1.2 Alternativ B'!W19&gt;0,'1.2 Alternativ B'!W19,"")</f>
        <v/>
      </c>
      <c r="V8" s="78" t="str">
        <f>IF('1.2 Alternativ B'!X19&gt;0,'1.2 Alternativ B'!X19,"")</f>
        <v/>
      </c>
      <c r="W8" s="78" t="str">
        <f>IF('1.2 Alternativ B'!Y19&gt;0,'1.2 Alternativ B'!Y19,"")</f>
        <v/>
      </c>
      <c r="X8" s="78" t="str">
        <f>IF('1.2 Alternativ B'!Z19&gt;0,'1.2 Alternativ B'!Z19,"")</f>
        <v/>
      </c>
      <c r="Y8" s="78" t="str">
        <f>IF('1.2 Alternativ B'!AA19&gt;0,'1.2 Alternativ B'!AA19,"")</f>
        <v/>
      </c>
      <c r="Z8" s="78" t="str">
        <f>IF('1.2 Alternativ B'!AB19&gt;0,'1.2 Alternativ B'!AB19,"")</f>
        <v/>
      </c>
      <c r="AA8" s="78" t="str">
        <f>IF('1.2 Alternativ B'!AC19&gt;0,'1.2 Alternativ B'!AC19,"")</f>
        <v/>
      </c>
      <c r="AB8" s="78" t="str">
        <f>IF('1.2 Alternativ B'!AD19&gt;0,'1.2 Alternativ B'!AD19,"")</f>
        <v/>
      </c>
      <c r="AC8" s="78" t="str">
        <f>IF('1.2 Alternativ B'!AE19&gt;0,'1.2 Alternativ B'!AE19,"")</f>
        <v/>
      </c>
      <c r="AD8" s="78" t="str">
        <f>IF('1.2 Alternativ B'!AF19&gt;0,'1.2 Alternativ B'!AF19,"")</f>
        <v/>
      </c>
      <c r="AE8" s="78" t="str">
        <f>IF('1.2 Alternativ B'!AG19&gt;0,'1.2 Alternativ B'!AG19,"")</f>
        <v/>
      </c>
      <c r="AF8" s="78" t="str">
        <f>IF('1.2 Alternativ B'!AH19&gt;0,'1.2 Alternativ B'!AH19,"")</f>
        <v/>
      </c>
      <c r="AG8" s="67"/>
      <c r="AH8" s="67"/>
      <c r="AI8" s="67"/>
      <c r="AJ8" s="67"/>
      <c r="AK8" s="67"/>
      <c r="AL8" s="67"/>
      <c r="AM8" s="67"/>
      <c r="AN8" s="67"/>
      <c r="AO8" s="67"/>
      <c r="AP8" s="67"/>
    </row>
    <row r="9" spans="2:42" x14ac:dyDescent="0.2">
      <c r="B9" s="1" t="str">
        <f ca="1">IF(OFFSET('1.2 Alternativ B'!$E$19,0,ROW()-ROW($B$9))&gt;0,OFFSET('1.2 Alternativ B'!$E$19,0,ROW()-ROW($B$9)),"")</f>
        <v/>
      </c>
      <c r="C9" s="94" t="str">
        <f ca="1">IFERROR('2.2 Skjult ventetid person B'!C12/('1.2 Alternativ B'!D134+'2.2 Skjult ventetid person B'!C12),"")</f>
        <v/>
      </c>
      <c r="D9" s="94" t="str">
        <f ca="1">IFERROR('2.2 Skjult ventetid person B'!D12/('1.2 Alternativ B'!E134+'2.2 Skjult ventetid person B'!D12),"")</f>
        <v/>
      </c>
      <c r="E9" s="94" t="str">
        <f ca="1">IFERROR('2.2 Skjult ventetid person B'!E12/('1.2 Alternativ B'!F134+'2.2 Skjult ventetid person B'!E12),"")</f>
        <v/>
      </c>
      <c r="F9" s="94" t="str">
        <f ca="1">IFERROR('2.2 Skjult ventetid person B'!F12/('1.2 Alternativ B'!G134+'2.2 Skjult ventetid person B'!F12),"")</f>
        <v/>
      </c>
      <c r="G9" s="94" t="str">
        <f ca="1">IFERROR('2.2 Skjult ventetid person B'!G12/('1.2 Alternativ B'!H134+'2.2 Skjult ventetid person B'!G12),"")</f>
        <v/>
      </c>
      <c r="H9" s="94" t="str">
        <f ca="1">IFERROR('2.2 Skjult ventetid person B'!H12/('1.2 Alternativ B'!I134+'2.2 Skjult ventetid person B'!H12),"")</f>
        <v/>
      </c>
      <c r="I9" s="94" t="str">
        <f ca="1">IFERROR('2.2 Skjult ventetid person B'!I12/('1.2 Alternativ B'!J134+'2.2 Skjult ventetid person B'!I12),"")</f>
        <v/>
      </c>
      <c r="J9" s="94" t="str">
        <f ca="1">IFERROR('2.2 Skjult ventetid person B'!J12/('1.2 Alternativ B'!K134+'2.2 Skjult ventetid person B'!J12),"")</f>
        <v/>
      </c>
      <c r="K9" s="94" t="str">
        <f ca="1">IFERROR('2.2 Skjult ventetid person B'!K12/('1.2 Alternativ B'!L134+'2.2 Skjult ventetid person B'!K12),"")</f>
        <v/>
      </c>
      <c r="L9" s="94" t="str">
        <f ca="1">IFERROR('2.2 Skjult ventetid person B'!L12/('1.2 Alternativ B'!M134+'2.2 Skjult ventetid person B'!L12),"")</f>
        <v/>
      </c>
      <c r="M9" s="94" t="str">
        <f ca="1">IFERROR('2.2 Skjult ventetid person B'!M12/('1.2 Alternativ B'!N134+'2.2 Skjult ventetid person B'!M12),"")</f>
        <v/>
      </c>
      <c r="N9" s="94" t="str">
        <f ca="1">IFERROR('2.2 Skjult ventetid person B'!N12/('1.2 Alternativ B'!O134+'2.2 Skjult ventetid person B'!N12),"")</f>
        <v/>
      </c>
      <c r="O9" s="94" t="str">
        <f ca="1">IFERROR('2.2 Skjult ventetid person B'!O12/('1.2 Alternativ B'!P134+'2.2 Skjult ventetid person B'!O12),"")</f>
        <v/>
      </c>
      <c r="P9" s="94" t="str">
        <f ca="1">IFERROR('2.2 Skjult ventetid person B'!P12/('1.2 Alternativ B'!Q134+'2.2 Skjult ventetid person B'!P12),"")</f>
        <v/>
      </c>
      <c r="Q9" s="94" t="str">
        <f ca="1">IFERROR('2.2 Skjult ventetid person B'!Q12/('1.2 Alternativ B'!R134+'2.2 Skjult ventetid person B'!Q12),"")</f>
        <v/>
      </c>
      <c r="R9" s="94" t="str">
        <f ca="1">IFERROR('2.2 Skjult ventetid person B'!R12/('1.2 Alternativ B'!S134+'2.2 Skjult ventetid person B'!R12),"")</f>
        <v/>
      </c>
      <c r="S9" s="94" t="str">
        <f ca="1">IFERROR('2.2 Skjult ventetid person B'!S12/('1.2 Alternativ B'!T134+'2.2 Skjult ventetid person B'!S12),"")</f>
        <v/>
      </c>
      <c r="T9" s="94" t="str">
        <f ca="1">IFERROR('2.2 Skjult ventetid person B'!T12/('1.2 Alternativ B'!U134+'2.2 Skjult ventetid person B'!T12),"")</f>
        <v/>
      </c>
      <c r="U9" s="94" t="str">
        <f ca="1">IFERROR('2.2 Skjult ventetid person B'!U12/('1.2 Alternativ B'!V134+'2.2 Skjult ventetid person B'!U12),"")</f>
        <v/>
      </c>
      <c r="V9" s="94" t="str">
        <f ca="1">IFERROR('2.2 Skjult ventetid person B'!V12/('1.2 Alternativ B'!W134+'2.2 Skjult ventetid person B'!V12),"")</f>
        <v/>
      </c>
      <c r="W9" s="94" t="str">
        <f ca="1">IFERROR('2.2 Skjult ventetid person B'!W12/('1.2 Alternativ B'!X134+'2.2 Skjult ventetid person B'!W12),"")</f>
        <v/>
      </c>
      <c r="X9" s="94" t="str">
        <f ca="1">IFERROR('2.2 Skjult ventetid person B'!X12/('1.2 Alternativ B'!Y134+'2.2 Skjult ventetid person B'!X12),"")</f>
        <v/>
      </c>
      <c r="Y9" s="94" t="str">
        <f ca="1">IFERROR('2.2 Skjult ventetid person B'!Y12/('1.2 Alternativ B'!Z134+'2.2 Skjult ventetid person B'!Y12),"")</f>
        <v/>
      </c>
      <c r="Z9" s="94" t="str">
        <f ca="1">IFERROR('2.2 Skjult ventetid person B'!Z12/('1.2 Alternativ B'!AA134+'2.2 Skjult ventetid person B'!Z12),"")</f>
        <v/>
      </c>
      <c r="AA9" s="94" t="str">
        <f ca="1">IFERROR('2.2 Skjult ventetid person B'!AA12/('1.2 Alternativ B'!AB134+'2.2 Skjult ventetid person B'!AA12),"")</f>
        <v/>
      </c>
      <c r="AB9" s="94" t="str">
        <f ca="1">IFERROR('2.2 Skjult ventetid person B'!AB12/('1.2 Alternativ B'!AC134+'2.2 Skjult ventetid person B'!AB12),"")</f>
        <v/>
      </c>
      <c r="AC9" s="94" t="str">
        <f ca="1">IFERROR('2.2 Skjult ventetid person B'!AC12/('1.2 Alternativ B'!AD134+'2.2 Skjult ventetid person B'!AC12),"")</f>
        <v/>
      </c>
      <c r="AD9" s="94" t="str">
        <f ca="1">IFERROR('2.2 Skjult ventetid person B'!AD12/('1.2 Alternativ B'!AE134+'2.2 Skjult ventetid person B'!AD12),"")</f>
        <v/>
      </c>
      <c r="AE9" s="94" t="str">
        <f ca="1">IFERROR('2.2 Skjult ventetid person B'!AE12/('1.2 Alternativ B'!AF134+'2.2 Skjult ventetid person B'!AE12),"")</f>
        <v/>
      </c>
      <c r="AF9" s="94" t="str">
        <f ca="1">IFERROR('2.2 Skjult ventetid person B'!AF12/('1.2 Alternativ B'!AG134+'2.2 Skjult ventetid person B'!AF12),"")</f>
        <v/>
      </c>
      <c r="AG9" s="67"/>
      <c r="AH9" s="67"/>
      <c r="AI9" s="67"/>
      <c r="AJ9" s="67"/>
      <c r="AK9" s="67"/>
      <c r="AL9" s="67"/>
      <c r="AM9" s="67"/>
      <c r="AN9" s="67"/>
      <c r="AO9" s="67"/>
      <c r="AP9" s="67"/>
    </row>
    <row r="10" spans="2:42" x14ac:dyDescent="0.2">
      <c r="B10" s="1" t="str">
        <f ca="1">IF(OFFSET('1.2 Alternativ B'!$E$19,0,ROW()-ROW($B$9))&gt;0,OFFSET('1.2 Alternativ B'!$E$19,0,ROW()-ROW($B$9)),"")</f>
        <v/>
      </c>
      <c r="C10" s="94" t="str">
        <f ca="1">IFERROR('2.2 Skjult ventetid person B'!C13/('1.2 Alternativ B'!D135+'2.2 Skjult ventetid person B'!C13),"")</f>
        <v/>
      </c>
      <c r="D10" s="94" t="str">
        <f ca="1">IFERROR('2.2 Skjult ventetid person B'!D13/('1.2 Alternativ B'!E135+'2.2 Skjult ventetid person B'!D13),"")</f>
        <v/>
      </c>
      <c r="E10" s="94" t="str">
        <f ca="1">IFERROR('2.2 Skjult ventetid person B'!E13/('1.2 Alternativ B'!F135+'2.2 Skjult ventetid person B'!E13),"")</f>
        <v/>
      </c>
      <c r="F10" s="94" t="str">
        <f ca="1">IFERROR('2.2 Skjult ventetid person B'!F13/('1.2 Alternativ B'!G135+'2.2 Skjult ventetid person B'!F13),"")</f>
        <v/>
      </c>
      <c r="G10" s="94" t="str">
        <f ca="1">IFERROR('2.2 Skjult ventetid person B'!G13/('1.2 Alternativ B'!H135+'2.2 Skjult ventetid person B'!G13),"")</f>
        <v/>
      </c>
      <c r="H10" s="94" t="str">
        <f ca="1">IFERROR('2.2 Skjult ventetid person B'!H13/('1.2 Alternativ B'!I135+'2.2 Skjult ventetid person B'!H13),"")</f>
        <v/>
      </c>
      <c r="I10" s="94" t="str">
        <f ca="1">IFERROR('2.2 Skjult ventetid person B'!I13/('1.2 Alternativ B'!J135+'2.2 Skjult ventetid person B'!I13),"")</f>
        <v/>
      </c>
      <c r="J10" s="94" t="str">
        <f ca="1">IFERROR('2.2 Skjult ventetid person B'!J13/('1.2 Alternativ B'!K135+'2.2 Skjult ventetid person B'!J13),"")</f>
        <v/>
      </c>
      <c r="K10" s="94" t="str">
        <f ca="1">IFERROR('2.2 Skjult ventetid person B'!K13/('1.2 Alternativ B'!L135+'2.2 Skjult ventetid person B'!K13),"")</f>
        <v/>
      </c>
      <c r="L10" s="94" t="str">
        <f ca="1">IFERROR('2.2 Skjult ventetid person B'!L13/('1.2 Alternativ B'!M135+'2.2 Skjult ventetid person B'!L13),"")</f>
        <v/>
      </c>
      <c r="M10" s="94" t="str">
        <f ca="1">IFERROR('2.2 Skjult ventetid person B'!M13/('1.2 Alternativ B'!N135+'2.2 Skjult ventetid person B'!M13),"")</f>
        <v/>
      </c>
      <c r="N10" s="94" t="str">
        <f ca="1">IFERROR('2.2 Skjult ventetid person B'!N13/('1.2 Alternativ B'!O135+'2.2 Skjult ventetid person B'!N13),"")</f>
        <v/>
      </c>
      <c r="O10" s="94" t="str">
        <f ca="1">IFERROR('2.2 Skjult ventetid person B'!O13/('1.2 Alternativ B'!P135+'2.2 Skjult ventetid person B'!O13),"")</f>
        <v/>
      </c>
      <c r="P10" s="94" t="str">
        <f ca="1">IFERROR('2.2 Skjult ventetid person B'!P13/('1.2 Alternativ B'!Q135+'2.2 Skjult ventetid person B'!P13),"")</f>
        <v/>
      </c>
      <c r="Q10" s="94" t="str">
        <f ca="1">IFERROR('2.2 Skjult ventetid person B'!Q13/('1.2 Alternativ B'!R135+'2.2 Skjult ventetid person B'!Q13),"")</f>
        <v/>
      </c>
      <c r="R10" s="94" t="str">
        <f ca="1">IFERROR('2.2 Skjult ventetid person B'!R13/('1.2 Alternativ B'!S135+'2.2 Skjult ventetid person B'!R13),"")</f>
        <v/>
      </c>
      <c r="S10" s="94" t="str">
        <f ca="1">IFERROR('2.2 Skjult ventetid person B'!S13/('1.2 Alternativ B'!T135+'2.2 Skjult ventetid person B'!S13),"")</f>
        <v/>
      </c>
      <c r="T10" s="94" t="str">
        <f ca="1">IFERROR('2.2 Skjult ventetid person B'!T13/('1.2 Alternativ B'!U135+'2.2 Skjult ventetid person B'!T13),"")</f>
        <v/>
      </c>
      <c r="U10" s="94" t="str">
        <f ca="1">IFERROR('2.2 Skjult ventetid person B'!U13/('1.2 Alternativ B'!V135+'2.2 Skjult ventetid person B'!U13),"")</f>
        <v/>
      </c>
      <c r="V10" s="94" t="str">
        <f ca="1">IFERROR('2.2 Skjult ventetid person B'!V13/('1.2 Alternativ B'!W135+'2.2 Skjult ventetid person B'!V13),"")</f>
        <v/>
      </c>
      <c r="W10" s="94" t="str">
        <f ca="1">IFERROR('2.2 Skjult ventetid person B'!W13/('1.2 Alternativ B'!X135+'2.2 Skjult ventetid person B'!W13),"")</f>
        <v/>
      </c>
      <c r="X10" s="94" t="str">
        <f ca="1">IFERROR('2.2 Skjult ventetid person B'!X13/('1.2 Alternativ B'!Y135+'2.2 Skjult ventetid person B'!X13),"")</f>
        <v/>
      </c>
      <c r="Y10" s="94" t="str">
        <f ca="1">IFERROR('2.2 Skjult ventetid person B'!Y13/('1.2 Alternativ B'!Z135+'2.2 Skjult ventetid person B'!Y13),"")</f>
        <v/>
      </c>
      <c r="Z10" s="94" t="str">
        <f ca="1">IFERROR('2.2 Skjult ventetid person B'!Z13/('1.2 Alternativ B'!AA135+'2.2 Skjult ventetid person B'!Z13),"")</f>
        <v/>
      </c>
      <c r="AA10" s="94" t="str">
        <f ca="1">IFERROR('2.2 Skjult ventetid person B'!AA13/('1.2 Alternativ B'!AB135+'2.2 Skjult ventetid person B'!AA13),"")</f>
        <v/>
      </c>
      <c r="AB10" s="94" t="str">
        <f ca="1">IFERROR('2.2 Skjult ventetid person B'!AB13/('1.2 Alternativ B'!AC135+'2.2 Skjult ventetid person B'!AB13),"")</f>
        <v/>
      </c>
      <c r="AC10" s="94" t="str">
        <f ca="1">IFERROR('2.2 Skjult ventetid person B'!AC13/('1.2 Alternativ B'!AD135+'2.2 Skjult ventetid person B'!AC13),"")</f>
        <v/>
      </c>
      <c r="AD10" s="94" t="str">
        <f ca="1">IFERROR('2.2 Skjult ventetid person B'!AD13/('1.2 Alternativ B'!AE135+'2.2 Skjult ventetid person B'!AD13),"")</f>
        <v/>
      </c>
      <c r="AE10" s="94" t="str">
        <f ca="1">IFERROR('2.2 Skjult ventetid person B'!AE13/('1.2 Alternativ B'!AF135+'2.2 Skjult ventetid person B'!AE13),"")</f>
        <v/>
      </c>
      <c r="AF10" s="94" t="str">
        <f ca="1">IFERROR('2.2 Skjult ventetid person B'!AF13/('1.2 Alternativ B'!AG135+'2.2 Skjult ventetid person B'!AF13),"")</f>
        <v/>
      </c>
      <c r="AG10" s="67"/>
      <c r="AH10" s="67"/>
      <c r="AI10" s="67"/>
      <c r="AJ10" s="67"/>
      <c r="AK10" s="67"/>
      <c r="AL10" s="67"/>
      <c r="AM10" s="67"/>
      <c r="AN10" s="67"/>
      <c r="AO10" s="67"/>
      <c r="AP10" s="67"/>
    </row>
    <row r="11" spans="2:42" x14ac:dyDescent="0.2">
      <c r="B11" s="1" t="str">
        <f ca="1">IF(OFFSET('1.2 Alternativ B'!$E$19,0,ROW()-ROW($B$9))&gt;0,OFFSET('1.2 Alternativ B'!$E$19,0,ROW()-ROW($B$9)),"")</f>
        <v/>
      </c>
      <c r="C11" s="94" t="str">
        <f ca="1">IFERROR('2.2 Skjult ventetid person B'!C14/('1.2 Alternativ B'!D136+'2.2 Skjult ventetid person B'!C14),"")</f>
        <v/>
      </c>
      <c r="D11" s="94" t="str">
        <f ca="1">IFERROR('2.2 Skjult ventetid person B'!D14/('1.2 Alternativ B'!E136+'2.2 Skjult ventetid person B'!D14),"")</f>
        <v/>
      </c>
      <c r="E11" s="94" t="str">
        <f ca="1">IFERROR('2.2 Skjult ventetid person B'!E14/('1.2 Alternativ B'!F136+'2.2 Skjult ventetid person B'!E14),"")</f>
        <v/>
      </c>
      <c r="F11" s="94" t="str">
        <f ca="1">IFERROR('2.2 Skjult ventetid person B'!F14/('1.2 Alternativ B'!G136+'2.2 Skjult ventetid person B'!F14),"")</f>
        <v/>
      </c>
      <c r="G11" s="94" t="str">
        <f ca="1">IFERROR('2.2 Skjult ventetid person B'!G14/('1.2 Alternativ B'!H136+'2.2 Skjult ventetid person B'!G14),"")</f>
        <v/>
      </c>
      <c r="H11" s="94" t="str">
        <f ca="1">IFERROR('2.2 Skjult ventetid person B'!H14/('1.2 Alternativ B'!I136+'2.2 Skjult ventetid person B'!H14),"")</f>
        <v/>
      </c>
      <c r="I11" s="94" t="str">
        <f ca="1">IFERROR('2.2 Skjult ventetid person B'!I14/('1.2 Alternativ B'!J136+'2.2 Skjult ventetid person B'!I14),"")</f>
        <v/>
      </c>
      <c r="J11" s="94" t="str">
        <f ca="1">IFERROR('2.2 Skjult ventetid person B'!J14/('1.2 Alternativ B'!K136+'2.2 Skjult ventetid person B'!J14),"")</f>
        <v/>
      </c>
      <c r="K11" s="94" t="str">
        <f ca="1">IFERROR('2.2 Skjult ventetid person B'!K14/('1.2 Alternativ B'!L136+'2.2 Skjult ventetid person B'!K14),"")</f>
        <v/>
      </c>
      <c r="L11" s="94" t="str">
        <f ca="1">IFERROR('2.2 Skjult ventetid person B'!L14/('1.2 Alternativ B'!M136+'2.2 Skjult ventetid person B'!L14),"")</f>
        <v/>
      </c>
      <c r="M11" s="94" t="str">
        <f ca="1">IFERROR('2.2 Skjult ventetid person B'!M14/('1.2 Alternativ B'!N136+'2.2 Skjult ventetid person B'!M14),"")</f>
        <v/>
      </c>
      <c r="N11" s="94" t="str">
        <f ca="1">IFERROR('2.2 Skjult ventetid person B'!N14/('1.2 Alternativ B'!O136+'2.2 Skjult ventetid person B'!N14),"")</f>
        <v/>
      </c>
      <c r="O11" s="94" t="str">
        <f ca="1">IFERROR('2.2 Skjult ventetid person B'!O14/('1.2 Alternativ B'!P136+'2.2 Skjult ventetid person B'!O14),"")</f>
        <v/>
      </c>
      <c r="P11" s="94" t="str">
        <f ca="1">IFERROR('2.2 Skjult ventetid person B'!P14/('1.2 Alternativ B'!Q136+'2.2 Skjult ventetid person B'!P14),"")</f>
        <v/>
      </c>
      <c r="Q11" s="94" t="str">
        <f ca="1">IFERROR('2.2 Skjult ventetid person B'!Q14/('1.2 Alternativ B'!R136+'2.2 Skjult ventetid person B'!Q14),"")</f>
        <v/>
      </c>
      <c r="R11" s="94" t="str">
        <f ca="1">IFERROR('2.2 Skjult ventetid person B'!R14/('1.2 Alternativ B'!S136+'2.2 Skjult ventetid person B'!R14),"")</f>
        <v/>
      </c>
      <c r="S11" s="94" t="str">
        <f ca="1">IFERROR('2.2 Skjult ventetid person B'!S14/('1.2 Alternativ B'!T136+'2.2 Skjult ventetid person B'!S14),"")</f>
        <v/>
      </c>
      <c r="T11" s="94" t="str">
        <f ca="1">IFERROR('2.2 Skjult ventetid person B'!T14/('1.2 Alternativ B'!U136+'2.2 Skjult ventetid person B'!T14),"")</f>
        <v/>
      </c>
      <c r="U11" s="94" t="str">
        <f ca="1">IFERROR('2.2 Skjult ventetid person B'!U14/('1.2 Alternativ B'!V136+'2.2 Skjult ventetid person B'!U14),"")</f>
        <v/>
      </c>
      <c r="V11" s="94" t="str">
        <f ca="1">IFERROR('2.2 Skjult ventetid person B'!V14/('1.2 Alternativ B'!W136+'2.2 Skjult ventetid person B'!V14),"")</f>
        <v/>
      </c>
      <c r="W11" s="94" t="str">
        <f ca="1">IFERROR('2.2 Skjult ventetid person B'!W14/('1.2 Alternativ B'!X136+'2.2 Skjult ventetid person B'!W14),"")</f>
        <v/>
      </c>
      <c r="X11" s="94" t="str">
        <f ca="1">IFERROR('2.2 Skjult ventetid person B'!X14/('1.2 Alternativ B'!Y136+'2.2 Skjult ventetid person B'!X14),"")</f>
        <v/>
      </c>
      <c r="Y11" s="94" t="str">
        <f ca="1">IFERROR('2.2 Skjult ventetid person B'!Y14/('1.2 Alternativ B'!Z136+'2.2 Skjult ventetid person B'!Y14),"")</f>
        <v/>
      </c>
      <c r="Z11" s="94" t="str">
        <f ca="1">IFERROR('2.2 Skjult ventetid person B'!Z14/('1.2 Alternativ B'!AA136+'2.2 Skjult ventetid person B'!Z14),"")</f>
        <v/>
      </c>
      <c r="AA11" s="94" t="str">
        <f ca="1">IFERROR('2.2 Skjult ventetid person B'!AA14/('1.2 Alternativ B'!AB136+'2.2 Skjult ventetid person B'!AA14),"")</f>
        <v/>
      </c>
      <c r="AB11" s="94" t="str">
        <f ca="1">IFERROR('2.2 Skjult ventetid person B'!AB14/('1.2 Alternativ B'!AC136+'2.2 Skjult ventetid person B'!AB14),"")</f>
        <v/>
      </c>
      <c r="AC11" s="94" t="str">
        <f ca="1">IFERROR('2.2 Skjult ventetid person B'!AC14/('1.2 Alternativ B'!AD136+'2.2 Skjult ventetid person B'!AC14),"")</f>
        <v/>
      </c>
      <c r="AD11" s="94" t="str">
        <f ca="1">IFERROR('2.2 Skjult ventetid person B'!AD14/('1.2 Alternativ B'!AE136+'2.2 Skjult ventetid person B'!AD14),"")</f>
        <v/>
      </c>
      <c r="AE11" s="94" t="str">
        <f ca="1">IFERROR('2.2 Skjult ventetid person B'!AE14/('1.2 Alternativ B'!AF136+'2.2 Skjult ventetid person B'!AE14),"")</f>
        <v/>
      </c>
      <c r="AF11" s="94" t="str">
        <f ca="1">IFERROR('2.2 Skjult ventetid person B'!AF14/('1.2 Alternativ B'!AG136+'2.2 Skjult ventetid person B'!AF14),"")</f>
        <v/>
      </c>
      <c r="AG11" s="67"/>
      <c r="AH11" s="67"/>
      <c r="AI11" s="67"/>
      <c r="AJ11" s="67"/>
      <c r="AK11" s="67"/>
      <c r="AL11" s="67"/>
      <c r="AM11" s="67"/>
      <c r="AN11" s="67"/>
      <c r="AO11" s="67"/>
      <c r="AP11" s="67"/>
    </row>
    <row r="12" spans="2:42" s="67" customFormat="1" x14ac:dyDescent="0.2">
      <c r="B12" s="1" t="str">
        <f ca="1">IF(OFFSET('1.2 Alternativ B'!$E$19,0,ROW()-ROW($B$9))&gt;0,OFFSET('1.2 Alternativ B'!$E$19,0,ROW()-ROW($B$9)),"")</f>
        <v/>
      </c>
      <c r="C12" s="94" t="str">
        <f ca="1">IFERROR('2.2 Skjult ventetid person B'!C15/('1.2 Alternativ B'!D137+'2.2 Skjult ventetid person B'!C15),"")</f>
        <v/>
      </c>
      <c r="D12" s="94" t="str">
        <f ca="1">IFERROR('2.2 Skjult ventetid person B'!D15/('1.2 Alternativ B'!E137+'2.2 Skjult ventetid person B'!D15),"")</f>
        <v/>
      </c>
      <c r="E12" s="94" t="str">
        <f ca="1">IFERROR('2.2 Skjult ventetid person B'!E15/('1.2 Alternativ B'!F137+'2.2 Skjult ventetid person B'!E15),"")</f>
        <v/>
      </c>
      <c r="F12" s="94" t="str">
        <f ca="1">IFERROR('2.2 Skjult ventetid person B'!F15/('1.2 Alternativ B'!G137+'2.2 Skjult ventetid person B'!F15),"")</f>
        <v/>
      </c>
      <c r="G12" s="94" t="str">
        <f ca="1">IFERROR('2.2 Skjult ventetid person B'!G15/('1.2 Alternativ B'!H137+'2.2 Skjult ventetid person B'!G15),"")</f>
        <v/>
      </c>
      <c r="H12" s="94" t="str">
        <f ca="1">IFERROR('2.2 Skjult ventetid person B'!H15/('1.2 Alternativ B'!I137+'2.2 Skjult ventetid person B'!H15),"")</f>
        <v/>
      </c>
      <c r="I12" s="94" t="str">
        <f ca="1">IFERROR('2.2 Skjult ventetid person B'!I15/('1.2 Alternativ B'!J137+'2.2 Skjult ventetid person B'!I15),"")</f>
        <v/>
      </c>
      <c r="J12" s="94" t="str">
        <f ca="1">IFERROR('2.2 Skjult ventetid person B'!J15/('1.2 Alternativ B'!K137+'2.2 Skjult ventetid person B'!J15),"")</f>
        <v/>
      </c>
      <c r="K12" s="94" t="str">
        <f ca="1">IFERROR('2.2 Skjult ventetid person B'!K15/('1.2 Alternativ B'!L137+'2.2 Skjult ventetid person B'!K15),"")</f>
        <v/>
      </c>
      <c r="L12" s="94" t="str">
        <f ca="1">IFERROR('2.2 Skjult ventetid person B'!L15/('1.2 Alternativ B'!M137+'2.2 Skjult ventetid person B'!L15),"")</f>
        <v/>
      </c>
      <c r="M12" s="94" t="str">
        <f ca="1">IFERROR('2.2 Skjult ventetid person B'!M15/('1.2 Alternativ B'!N137+'2.2 Skjult ventetid person B'!M15),"")</f>
        <v/>
      </c>
      <c r="N12" s="94" t="str">
        <f ca="1">IFERROR('2.2 Skjult ventetid person B'!N15/('1.2 Alternativ B'!O137+'2.2 Skjult ventetid person B'!N15),"")</f>
        <v/>
      </c>
      <c r="O12" s="94" t="str">
        <f ca="1">IFERROR('2.2 Skjult ventetid person B'!O15/('1.2 Alternativ B'!P137+'2.2 Skjult ventetid person B'!O15),"")</f>
        <v/>
      </c>
      <c r="P12" s="94" t="str">
        <f ca="1">IFERROR('2.2 Skjult ventetid person B'!P15/('1.2 Alternativ B'!Q137+'2.2 Skjult ventetid person B'!P15),"")</f>
        <v/>
      </c>
      <c r="Q12" s="94" t="str">
        <f ca="1">IFERROR('2.2 Skjult ventetid person B'!Q15/('1.2 Alternativ B'!R137+'2.2 Skjult ventetid person B'!Q15),"")</f>
        <v/>
      </c>
      <c r="R12" s="94" t="str">
        <f ca="1">IFERROR('2.2 Skjult ventetid person B'!R15/('1.2 Alternativ B'!S137+'2.2 Skjult ventetid person B'!R15),"")</f>
        <v/>
      </c>
      <c r="S12" s="94" t="str">
        <f ca="1">IFERROR('2.2 Skjult ventetid person B'!S15/('1.2 Alternativ B'!T137+'2.2 Skjult ventetid person B'!S15),"")</f>
        <v/>
      </c>
      <c r="T12" s="94" t="str">
        <f ca="1">IFERROR('2.2 Skjult ventetid person B'!T15/('1.2 Alternativ B'!U137+'2.2 Skjult ventetid person B'!T15),"")</f>
        <v/>
      </c>
      <c r="U12" s="94" t="str">
        <f ca="1">IFERROR('2.2 Skjult ventetid person B'!U15/('1.2 Alternativ B'!V137+'2.2 Skjult ventetid person B'!U15),"")</f>
        <v/>
      </c>
      <c r="V12" s="94" t="str">
        <f ca="1">IFERROR('2.2 Skjult ventetid person B'!V15/('1.2 Alternativ B'!W137+'2.2 Skjult ventetid person B'!V15),"")</f>
        <v/>
      </c>
      <c r="W12" s="94" t="str">
        <f ca="1">IFERROR('2.2 Skjult ventetid person B'!W15/('1.2 Alternativ B'!X137+'2.2 Skjult ventetid person B'!W15),"")</f>
        <v/>
      </c>
      <c r="X12" s="94" t="str">
        <f ca="1">IFERROR('2.2 Skjult ventetid person B'!X15/('1.2 Alternativ B'!Y137+'2.2 Skjult ventetid person B'!X15),"")</f>
        <v/>
      </c>
      <c r="Y12" s="94" t="str">
        <f ca="1">IFERROR('2.2 Skjult ventetid person B'!Y15/('1.2 Alternativ B'!Z137+'2.2 Skjult ventetid person B'!Y15),"")</f>
        <v/>
      </c>
      <c r="Z12" s="94" t="str">
        <f ca="1">IFERROR('2.2 Skjult ventetid person B'!Z15/('1.2 Alternativ B'!AA137+'2.2 Skjult ventetid person B'!Z15),"")</f>
        <v/>
      </c>
      <c r="AA12" s="94" t="str">
        <f ca="1">IFERROR('2.2 Skjult ventetid person B'!AA15/('1.2 Alternativ B'!AB137+'2.2 Skjult ventetid person B'!AA15),"")</f>
        <v/>
      </c>
      <c r="AB12" s="94" t="str">
        <f ca="1">IFERROR('2.2 Skjult ventetid person B'!AB15/('1.2 Alternativ B'!AC137+'2.2 Skjult ventetid person B'!AB15),"")</f>
        <v/>
      </c>
      <c r="AC12" s="94" t="str">
        <f ca="1">IFERROR('2.2 Skjult ventetid person B'!AC15/('1.2 Alternativ B'!AD137+'2.2 Skjult ventetid person B'!AC15),"")</f>
        <v/>
      </c>
      <c r="AD12" s="94" t="str">
        <f ca="1">IFERROR('2.2 Skjult ventetid person B'!AD15/('1.2 Alternativ B'!AE137+'2.2 Skjult ventetid person B'!AD15),"")</f>
        <v/>
      </c>
      <c r="AE12" s="94" t="str">
        <f ca="1">IFERROR('2.2 Skjult ventetid person B'!AE15/('1.2 Alternativ B'!AF137+'2.2 Skjult ventetid person B'!AE15),"")</f>
        <v/>
      </c>
      <c r="AF12" s="94" t="str">
        <f ca="1">IFERROR('2.2 Skjult ventetid person B'!AF15/('1.2 Alternativ B'!AG137+'2.2 Skjult ventetid person B'!AF15),"")</f>
        <v/>
      </c>
    </row>
    <row r="13" spans="2:42" s="67" customFormat="1" x14ac:dyDescent="0.2">
      <c r="B13" s="1" t="str">
        <f ca="1">IF(OFFSET('1.2 Alternativ B'!$E$19,0,ROW()-ROW($B$9))&gt;0,OFFSET('1.2 Alternativ B'!$E$19,0,ROW()-ROW($B$9)),"")</f>
        <v/>
      </c>
      <c r="C13" s="94" t="str">
        <f ca="1">IFERROR('2.2 Skjult ventetid person B'!C16/('1.2 Alternativ B'!D138+'2.2 Skjult ventetid person B'!C16),"")</f>
        <v/>
      </c>
      <c r="D13" s="94" t="str">
        <f ca="1">IFERROR('2.2 Skjult ventetid person B'!D16/('1.2 Alternativ B'!E138+'2.2 Skjult ventetid person B'!D16),"")</f>
        <v/>
      </c>
      <c r="E13" s="94" t="str">
        <f ca="1">IFERROR('2.2 Skjult ventetid person B'!E16/('1.2 Alternativ B'!F138+'2.2 Skjult ventetid person B'!E16),"")</f>
        <v/>
      </c>
      <c r="F13" s="94" t="str">
        <f ca="1">IFERROR('2.2 Skjult ventetid person B'!F16/('1.2 Alternativ B'!G138+'2.2 Skjult ventetid person B'!F16),"")</f>
        <v/>
      </c>
      <c r="G13" s="94" t="str">
        <f ca="1">IFERROR('2.2 Skjult ventetid person B'!G16/('1.2 Alternativ B'!H138+'2.2 Skjult ventetid person B'!G16),"")</f>
        <v/>
      </c>
      <c r="H13" s="94" t="str">
        <f ca="1">IFERROR('2.2 Skjult ventetid person B'!H16/('1.2 Alternativ B'!I138+'2.2 Skjult ventetid person B'!H16),"")</f>
        <v/>
      </c>
      <c r="I13" s="94" t="str">
        <f ca="1">IFERROR('2.2 Skjult ventetid person B'!I16/('1.2 Alternativ B'!J138+'2.2 Skjult ventetid person B'!I16),"")</f>
        <v/>
      </c>
      <c r="J13" s="94" t="str">
        <f ca="1">IFERROR('2.2 Skjult ventetid person B'!J16/('1.2 Alternativ B'!K138+'2.2 Skjult ventetid person B'!J16),"")</f>
        <v/>
      </c>
      <c r="K13" s="94" t="str">
        <f ca="1">IFERROR('2.2 Skjult ventetid person B'!K16/('1.2 Alternativ B'!L138+'2.2 Skjult ventetid person B'!K16),"")</f>
        <v/>
      </c>
      <c r="L13" s="94" t="str">
        <f ca="1">IFERROR('2.2 Skjult ventetid person B'!L16/('1.2 Alternativ B'!M138+'2.2 Skjult ventetid person B'!L16),"")</f>
        <v/>
      </c>
      <c r="M13" s="94" t="str">
        <f ca="1">IFERROR('2.2 Skjult ventetid person B'!M16/('1.2 Alternativ B'!N138+'2.2 Skjult ventetid person B'!M16),"")</f>
        <v/>
      </c>
      <c r="N13" s="94" t="str">
        <f ca="1">IFERROR('2.2 Skjult ventetid person B'!N16/('1.2 Alternativ B'!O138+'2.2 Skjult ventetid person B'!N16),"")</f>
        <v/>
      </c>
      <c r="O13" s="94" t="str">
        <f ca="1">IFERROR('2.2 Skjult ventetid person B'!O16/('1.2 Alternativ B'!P138+'2.2 Skjult ventetid person B'!O16),"")</f>
        <v/>
      </c>
      <c r="P13" s="94" t="str">
        <f ca="1">IFERROR('2.2 Skjult ventetid person B'!P16/('1.2 Alternativ B'!Q138+'2.2 Skjult ventetid person B'!P16),"")</f>
        <v/>
      </c>
      <c r="Q13" s="94" t="str">
        <f ca="1">IFERROR('2.2 Skjult ventetid person B'!Q16/('1.2 Alternativ B'!R138+'2.2 Skjult ventetid person B'!Q16),"")</f>
        <v/>
      </c>
      <c r="R13" s="94" t="str">
        <f ca="1">IFERROR('2.2 Skjult ventetid person B'!R16/('1.2 Alternativ B'!S138+'2.2 Skjult ventetid person B'!R16),"")</f>
        <v/>
      </c>
      <c r="S13" s="94" t="str">
        <f ca="1">IFERROR('2.2 Skjult ventetid person B'!S16/('1.2 Alternativ B'!T138+'2.2 Skjult ventetid person B'!S16),"")</f>
        <v/>
      </c>
      <c r="T13" s="94" t="str">
        <f ca="1">IFERROR('2.2 Skjult ventetid person B'!T16/('1.2 Alternativ B'!U138+'2.2 Skjult ventetid person B'!T16),"")</f>
        <v/>
      </c>
      <c r="U13" s="94" t="str">
        <f ca="1">IFERROR('2.2 Skjult ventetid person B'!U16/('1.2 Alternativ B'!V138+'2.2 Skjult ventetid person B'!U16),"")</f>
        <v/>
      </c>
      <c r="V13" s="94" t="str">
        <f ca="1">IFERROR('2.2 Skjult ventetid person B'!V16/('1.2 Alternativ B'!W138+'2.2 Skjult ventetid person B'!V16),"")</f>
        <v/>
      </c>
      <c r="W13" s="94" t="str">
        <f ca="1">IFERROR('2.2 Skjult ventetid person B'!W16/('1.2 Alternativ B'!X138+'2.2 Skjult ventetid person B'!W16),"")</f>
        <v/>
      </c>
      <c r="X13" s="94" t="str">
        <f ca="1">IFERROR('2.2 Skjult ventetid person B'!X16/('1.2 Alternativ B'!Y138+'2.2 Skjult ventetid person B'!X16),"")</f>
        <v/>
      </c>
      <c r="Y13" s="94" t="str">
        <f ca="1">IFERROR('2.2 Skjult ventetid person B'!Y16/('1.2 Alternativ B'!Z138+'2.2 Skjult ventetid person B'!Y16),"")</f>
        <v/>
      </c>
      <c r="Z13" s="94" t="str">
        <f ca="1">IFERROR('2.2 Skjult ventetid person B'!Z16/('1.2 Alternativ B'!AA138+'2.2 Skjult ventetid person B'!Z16),"")</f>
        <v/>
      </c>
      <c r="AA13" s="94" t="str">
        <f ca="1">IFERROR('2.2 Skjult ventetid person B'!AA16/('1.2 Alternativ B'!AB138+'2.2 Skjult ventetid person B'!AA16),"")</f>
        <v/>
      </c>
      <c r="AB13" s="94" t="str">
        <f ca="1">IFERROR('2.2 Skjult ventetid person B'!AB16/('1.2 Alternativ B'!AC138+'2.2 Skjult ventetid person B'!AB16),"")</f>
        <v/>
      </c>
      <c r="AC13" s="94" t="str">
        <f ca="1">IFERROR('2.2 Skjult ventetid person B'!AC16/('1.2 Alternativ B'!AD138+'2.2 Skjult ventetid person B'!AC16),"")</f>
        <v/>
      </c>
      <c r="AD13" s="94" t="str">
        <f ca="1">IFERROR('2.2 Skjult ventetid person B'!AD16/('1.2 Alternativ B'!AE138+'2.2 Skjult ventetid person B'!AD16),"")</f>
        <v/>
      </c>
      <c r="AE13" s="94" t="str">
        <f ca="1">IFERROR('2.2 Skjult ventetid person B'!AE16/('1.2 Alternativ B'!AF138+'2.2 Skjult ventetid person B'!AE16),"")</f>
        <v/>
      </c>
      <c r="AF13" s="94" t="str">
        <f ca="1">IFERROR('2.2 Skjult ventetid person B'!AF16/('1.2 Alternativ B'!AG138+'2.2 Skjult ventetid person B'!AF16),"")</f>
        <v/>
      </c>
    </row>
    <row r="14" spans="2:42" s="67" customFormat="1" ht="12.75" customHeight="1" x14ac:dyDescent="0.2">
      <c r="B14" s="1" t="str">
        <f ca="1">IF(OFFSET('1.2 Alternativ B'!$E$19,0,ROW()-ROW($B$9))&gt;0,OFFSET('1.2 Alternativ B'!$E$19,0,ROW()-ROW($B$9)),"")</f>
        <v/>
      </c>
      <c r="C14" s="94" t="str">
        <f ca="1">IFERROR('2.2 Skjult ventetid person B'!C17/('1.2 Alternativ B'!D139+'2.2 Skjult ventetid person B'!C17),"")</f>
        <v/>
      </c>
      <c r="D14" s="94" t="str">
        <f ca="1">IFERROR('2.2 Skjult ventetid person B'!D17/('1.2 Alternativ B'!E139+'2.2 Skjult ventetid person B'!D17),"")</f>
        <v/>
      </c>
      <c r="E14" s="94" t="str">
        <f ca="1">IFERROR('2.2 Skjult ventetid person B'!E17/('1.2 Alternativ B'!F139+'2.2 Skjult ventetid person B'!E17),"")</f>
        <v/>
      </c>
      <c r="F14" s="94" t="str">
        <f ca="1">IFERROR('2.2 Skjult ventetid person B'!F17/('1.2 Alternativ B'!G139+'2.2 Skjult ventetid person B'!F17),"")</f>
        <v/>
      </c>
      <c r="G14" s="94" t="str">
        <f ca="1">IFERROR('2.2 Skjult ventetid person B'!G17/('1.2 Alternativ B'!H139+'2.2 Skjult ventetid person B'!G17),"")</f>
        <v/>
      </c>
      <c r="H14" s="94" t="str">
        <f ca="1">IFERROR('2.2 Skjult ventetid person B'!H17/('1.2 Alternativ B'!I139+'2.2 Skjult ventetid person B'!H17),"")</f>
        <v/>
      </c>
      <c r="I14" s="94" t="str">
        <f ca="1">IFERROR('2.2 Skjult ventetid person B'!I17/('1.2 Alternativ B'!J139+'2.2 Skjult ventetid person B'!I17),"")</f>
        <v/>
      </c>
      <c r="J14" s="94" t="str">
        <f ca="1">IFERROR('2.2 Skjult ventetid person B'!J17/('1.2 Alternativ B'!K139+'2.2 Skjult ventetid person B'!J17),"")</f>
        <v/>
      </c>
      <c r="K14" s="94" t="str">
        <f ca="1">IFERROR('2.2 Skjult ventetid person B'!K17/('1.2 Alternativ B'!L139+'2.2 Skjult ventetid person B'!K17),"")</f>
        <v/>
      </c>
      <c r="L14" s="94" t="str">
        <f ca="1">IFERROR('2.2 Skjult ventetid person B'!L17/('1.2 Alternativ B'!M139+'2.2 Skjult ventetid person B'!L17),"")</f>
        <v/>
      </c>
      <c r="M14" s="94" t="str">
        <f ca="1">IFERROR('2.2 Skjult ventetid person B'!M17/('1.2 Alternativ B'!N139+'2.2 Skjult ventetid person B'!M17),"")</f>
        <v/>
      </c>
      <c r="N14" s="94" t="str">
        <f ca="1">IFERROR('2.2 Skjult ventetid person B'!N17/('1.2 Alternativ B'!O139+'2.2 Skjult ventetid person B'!N17),"")</f>
        <v/>
      </c>
      <c r="O14" s="94" t="str">
        <f ca="1">IFERROR('2.2 Skjult ventetid person B'!O17/('1.2 Alternativ B'!P139+'2.2 Skjult ventetid person B'!O17),"")</f>
        <v/>
      </c>
      <c r="P14" s="94" t="str">
        <f ca="1">IFERROR('2.2 Skjult ventetid person B'!P17/('1.2 Alternativ B'!Q139+'2.2 Skjult ventetid person B'!P17),"")</f>
        <v/>
      </c>
      <c r="Q14" s="94" t="str">
        <f ca="1">IFERROR('2.2 Skjult ventetid person B'!Q17/('1.2 Alternativ B'!R139+'2.2 Skjult ventetid person B'!Q17),"")</f>
        <v/>
      </c>
      <c r="R14" s="94" t="str">
        <f ca="1">IFERROR('2.2 Skjult ventetid person B'!R17/('1.2 Alternativ B'!S139+'2.2 Skjult ventetid person B'!R17),"")</f>
        <v/>
      </c>
      <c r="S14" s="94" t="str">
        <f ca="1">IFERROR('2.2 Skjult ventetid person B'!S17/('1.2 Alternativ B'!T139+'2.2 Skjult ventetid person B'!S17),"")</f>
        <v/>
      </c>
      <c r="T14" s="94" t="str">
        <f ca="1">IFERROR('2.2 Skjult ventetid person B'!T17/('1.2 Alternativ B'!U139+'2.2 Skjult ventetid person B'!T17),"")</f>
        <v/>
      </c>
      <c r="U14" s="94" t="str">
        <f ca="1">IFERROR('2.2 Skjult ventetid person B'!U17/('1.2 Alternativ B'!V139+'2.2 Skjult ventetid person B'!U17),"")</f>
        <v/>
      </c>
      <c r="V14" s="94" t="str">
        <f ca="1">IFERROR('2.2 Skjult ventetid person B'!V17/('1.2 Alternativ B'!W139+'2.2 Skjult ventetid person B'!V17),"")</f>
        <v/>
      </c>
      <c r="W14" s="94" t="str">
        <f ca="1">IFERROR('2.2 Skjult ventetid person B'!W17/('1.2 Alternativ B'!X139+'2.2 Skjult ventetid person B'!W17),"")</f>
        <v/>
      </c>
      <c r="X14" s="94" t="str">
        <f ca="1">IFERROR('2.2 Skjult ventetid person B'!X17/('1.2 Alternativ B'!Y139+'2.2 Skjult ventetid person B'!X17),"")</f>
        <v/>
      </c>
      <c r="Y14" s="94" t="str">
        <f ca="1">IFERROR('2.2 Skjult ventetid person B'!Y17/('1.2 Alternativ B'!Z139+'2.2 Skjult ventetid person B'!Y17),"")</f>
        <v/>
      </c>
      <c r="Z14" s="94" t="str">
        <f ca="1">IFERROR('2.2 Skjult ventetid person B'!Z17/('1.2 Alternativ B'!AA139+'2.2 Skjult ventetid person B'!Z17),"")</f>
        <v/>
      </c>
      <c r="AA14" s="94" t="str">
        <f ca="1">IFERROR('2.2 Skjult ventetid person B'!AA17/('1.2 Alternativ B'!AB139+'2.2 Skjult ventetid person B'!AA17),"")</f>
        <v/>
      </c>
      <c r="AB14" s="94" t="str">
        <f ca="1">IFERROR('2.2 Skjult ventetid person B'!AB17/('1.2 Alternativ B'!AC139+'2.2 Skjult ventetid person B'!AB17),"")</f>
        <v/>
      </c>
      <c r="AC14" s="94" t="str">
        <f ca="1">IFERROR('2.2 Skjult ventetid person B'!AC17/('1.2 Alternativ B'!AD139+'2.2 Skjult ventetid person B'!AC17),"")</f>
        <v/>
      </c>
      <c r="AD14" s="94" t="str">
        <f ca="1">IFERROR('2.2 Skjult ventetid person B'!AD17/('1.2 Alternativ B'!AE139+'2.2 Skjult ventetid person B'!AD17),"")</f>
        <v/>
      </c>
      <c r="AE14" s="94" t="str">
        <f ca="1">IFERROR('2.2 Skjult ventetid person B'!AE17/('1.2 Alternativ B'!AF139+'2.2 Skjult ventetid person B'!AE17),"")</f>
        <v/>
      </c>
      <c r="AF14" s="94" t="str">
        <f ca="1">IFERROR('2.2 Skjult ventetid person B'!AF17/('1.2 Alternativ B'!AG139+'2.2 Skjult ventetid person B'!AF17),"")</f>
        <v/>
      </c>
    </row>
    <row r="15" spans="2:42" s="67" customFormat="1" ht="12.75" customHeight="1" x14ac:dyDescent="0.2">
      <c r="B15" s="1" t="str">
        <f ca="1">IF(OFFSET('1.2 Alternativ B'!$E$19,0,ROW()-ROW($B$9))&gt;0,OFFSET('1.2 Alternativ B'!$E$19,0,ROW()-ROW($B$9)),"")</f>
        <v/>
      </c>
      <c r="C15" s="94" t="str">
        <f ca="1">IFERROR('2.2 Skjult ventetid person B'!C18/('1.2 Alternativ B'!D140+'2.2 Skjult ventetid person B'!C18),"")</f>
        <v/>
      </c>
      <c r="D15" s="94" t="str">
        <f ca="1">IFERROR('2.2 Skjult ventetid person B'!D18/('1.2 Alternativ B'!E140+'2.2 Skjult ventetid person B'!D18),"")</f>
        <v/>
      </c>
      <c r="E15" s="94" t="str">
        <f ca="1">IFERROR('2.2 Skjult ventetid person B'!E18/('1.2 Alternativ B'!F140+'2.2 Skjult ventetid person B'!E18),"")</f>
        <v/>
      </c>
      <c r="F15" s="94" t="str">
        <f ca="1">IFERROR('2.2 Skjult ventetid person B'!F18/('1.2 Alternativ B'!G140+'2.2 Skjult ventetid person B'!F18),"")</f>
        <v/>
      </c>
      <c r="G15" s="94" t="str">
        <f ca="1">IFERROR('2.2 Skjult ventetid person B'!G18/('1.2 Alternativ B'!H140+'2.2 Skjult ventetid person B'!G18),"")</f>
        <v/>
      </c>
      <c r="H15" s="94" t="str">
        <f ca="1">IFERROR('2.2 Skjult ventetid person B'!H18/('1.2 Alternativ B'!I140+'2.2 Skjult ventetid person B'!H18),"")</f>
        <v/>
      </c>
      <c r="I15" s="94" t="str">
        <f ca="1">IFERROR('2.2 Skjult ventetid person B'!I18/('1.2 Alternativ B'!J140+'2.2 Skjult ventetid person B'!I18),"")</f>
        <v/>
      </c>
      <c r="J15" s="94" t="str">
        <f ca="1">IFERROR('2.2 Skjult ventetid person B'!J18/('1.2 Alternativ B'!K140+'2.2 Skjult ventetid person B'!J18),"")</f>
        <v/>
      </c>
      <c r="K15" s="94" t="str">
        <f ca="1">IFERROR('2.2 Skjult ventetid person B'!K18/('1.2 Alternativ B'!L140+'2.2 Skjult ventetid person B'!K18),"")</f>
        <v/>
      </c>
      <c r="L15" s="94" t="str">
        <f ca="1">IFERROR('2.2 Skjult ventetid person B'!L18/('1.2 Alternativ B'!M140+'2.2 Skjult ventetid person B'!L18),"")</f>
        <v/>
      </c>
      <c r="M15" s="94" t="str">
        <f ca="1">IFERROR('2.2 Skjult ventetid person B'!M18/('1.2 Alternativ B'!N140+'2.2 Skjult ventetid person B'!M18),"")</f>
        <v/>
      </c>
      <c r="N15" s="94" t="str">
        <f ca="1">IFERROR('2.2 Skjult ventetid person B'!N18/('1.2 Alternativ B'!O140+'2.2 Skjult ventetid person B'!N18),"")</f>
        <v/>
      </c>
      <c r="O15" s="94" t="str">
        <f ca="1">IFERROR('2.2 Skjult ventetid person B'!O18/('1.2 Alternativ B'!P140+'2.2 Skjult ventetid person B'!O18),"")</f>
        <v/>
      </c>
      <c r="P15" s="94" t="str">
        <f ca="1">IFERROR('2.2 Skjult ventetid person B'!P18/('1.2 Alternativ B'!Q140+'2.2 Skjult ventetid person B'!P18),"")</f>
        <v/>
      </c>
      <c r="Q15" s="94" t="str">
        <f ca="1">IFERROR('2.2 Skjult ventetid person B'!Q18/('1.2 Alternativ B'!R140+'2.2 Skjult ventetid person B'!Q18),"")</f>
        <v/>
      </c>
      <c r="R15" s="94" t="str">
        <f ca="1">IFERROR('2.2 Skjult ventetid person B'!R18/('1.2 Alternativ B'!S140+'2.2 Skjult ventetid person B'!R18),"")</f>
        <v/>
      </c>
      <c r="S15" s="94" t="str">
        <f ca="1">IFERROR('2.2 Skjult ventetid person B'!S18/('1.2 Alternativ B'!T140+'2.2 Skjult ventetid person B'!S18),"")</f>
        <v/>
      </c>
      <c r="T15" s="94" t="str">
        <f ca="1">IFERROR('2.2 Skjult ventetid person B'!T18/('1.2 Alternativ B'!U140+'2.2 Skjult ventetid person B'!T18),"")</f>
        <v/>
      </c>
      <c r="U15" s="94" t="str">
        <f ca="1">IFERROR('2.2 Skjult ventetid person B'!U18/('1.2 Alternativ B'!V140+'2.2 Skjult ventetid person B'!U18),"")</f>
        <v/>
      </c>
      <c r="V15" s="94" t="str">
        <f ca="1">IFERROR('2.2 Skjult ventetid person B'!V18/('1.2 Alternativ B'!W140+'2.2 Skjult ventetid person B'!V18),"")</f>
        <v/>
      </c>
      <c r="W15" s="94" t="str">
        <f ca="1">IFERROR('2.2 Skjult ventetid person B'!W18/('1.2 Alternativ B'!X140+'2.2 Skjult ventetid person B'!W18),"")</f>
        <v/>
      </c>
      <c r="X15" s="94" t="str">
        <f ca="1">IFERROR('2.2 Skjult ventetid person B'!X18/('1.2 Alternativ B'!Y140+'2.2 Skjult ventetid person B'!X18),"")</f>
        <v/>
      </c>
      <c r="Y15" s="94" t="str">
        <f ca="1">IFERROR('2.2 Skjult ventetid person B'!Y18/('1.2 Alternativ B'!Z140+'2.2 Skjult ventetid person B'!Y18),"")</f>
        <v/>
      </c>
      <c r="Z15" s="94" t="str">
        <f ca="1">IFERROR('2.2 Skjult ventetid person B'!Z18/('1.2 Alternativ B'!AA140+'2.2 Skjult ventetid person B'!Z18),"")</f>
        <v/>
      </c>
      <c r="AA15" s="94" t="str">
        <f ca="1">IFERROR('2.2 Skjult ventetid person B'!AA18/('1.2 Alternativ B'!AB140+'2.2 Skjult ventetid person B'!AA18),"")</f>
        <v/>
      </c>
      <c r="AB15" s="94" t="str">
        <f ca="1">IFERROR('2.2 Skjult ventetid person B'!AB18/('1.2 Alternativ B'!AC140+'2.2 Skjult ventetid person B'!AB18),"")</f>
        <v/>
      </c>
      <c r="AC15" s="94" t="str">
        <f ca="1">IFERROR('2.2 Skjult ventetid person B'!AC18/('1.2 Alternativ B'!AD140+'2.2 Skjult ventetid person B'!AC18),"")</f>
        <v/>
      </c>
      <c r="AD15" s="94" t="str">
        <f ca="1">IFERROR('2.2 Skjult ventetid person B'!AD18/('1.2 Alternativ B'!AE140+'2.2 Skjult ventetid person B'!AD18),"")</f>
        <v/>
      </c>
      <c r="AE15" s="94" t="str">
        <f ca="1">IFERROR('2.2 Skjult ventetid person B'!AE18/('1.2 Alternativ B'!AF140+'2.2 Skjult ventetid person B'!AE18),"")</f>
        <v/>
      </c>
      <c r="AF15" s="94" t="str">
        <f ca="1">IFERROR('2.2 Skjult ventetid person B'!AF18/('1.2 Alternativ B'!AG140+'2.2 Skjult ventetid person B'!AF18),"")</f>
        <v/>
      </c>
    </row>
    <row r="16" spans="2:42" s="67" customFormat="1" ht="12.75" customHeight="1" x14ac:dyDescent="0.2">
      <c r="B16" s="1" t="str">
        <f ca="1">IF(OFFSET('1.2 Alternativ B'!$E$19,0,ROW()-ROW($B$9))&gt;0,OFFSET('1.2 Alternativ B'!$E$19,0,ROW()-ROW($B$9)),"")</f>
        <v/>
      </c>
      <c r="C16" s="94" t="str">
        <f ca="1">IFERROR('2.2 Skjult ventetid person B'!C19/('1.2 Alternativ B'!D141+'2.2 Skjult ventetid person B'!C19),"")</f>
        <v/>
      </c>
      <c r="D16" s="94" t="str">
        <f ca="1">IFERROR('2.2 Skjult ventetid person B'!D19/('1.2 Alternativ B'!E141+'2.2 Skjult ventetid person B'!D19),"")</f>
        <v/>
      </c>
      <c r="E16" s="94" t="str">
        <f ca="1">IFERROR('2.2 Skjult ventetid person B'!E19/('1.2 Alternativ B'!F141+'2.2 Skjult ventetid person B'!E19),"")</f>
        <v/>
      </c>
      <c r="F16" s="94" t="str">
        <f ca="1">IFERROR('2.2 Skjult ventetid person B'!F19/('1.2 Alternativ B'!G141+'2.2 Skjult ventetid person B'!F19),"")</f>
        <v/>
      </c>
      <c r="G16" s="94" t="str">
        <f ca="1">IFERROR('2.2 Skjult ventetid person B'!G19/('1.2 Alternativ B'!H141+'2.2 Skjult ventetid person B'!G19),"")</f>
        <v/>
      </c>
      <c r="H16" s="94" t="str">
        <f ca="1">IFERROR('2.2 Skjult ventetid person B'!H19/('1.2 Alternativ B'!I141+'2.2 Skjult ventetid person B'!H19),"")</f>
        <v/>
      </c>
      <c r="I16" s="94" t="str">
        <f ca="1">IFERROR('2.2 Skjult ventetid person B'!I19/('1.2 Alternativ B'!J141+'2.2 Skjult ventetid person B'!I19),"")</f>
        <v/>
      </c>
      <c r="J16" s="94" t="str">
        <f ca="1">IFERROR('2.2 Skjult ventetid person B'!J19/('1.2 Alternativ B'!K141+'2.2 Skjult ventetid person B'!J19),"")</f>
        <v/>
      </c>
      <c r="K16" s="94" t="str">
        <f ca="1">IFERROR('2.2 Skjult ventetid person B'!K19/('1.2 Alternativ B'!L141+'2.2 Skjult ventetid person B'!K19),"")</f>
        <v/>
      </c>
      <c r="L16" s="94" t="str">
        <f ca="1">IFERROR('2.2 Skjult ventetid person B'!L19/('1.2 Alternativ B'!M141+'2.2 Skjult ventetid person B'!L19),"")</f>
        <v/>
      </c>
      <c r="M16" s="94" t="str">
        <f ca="1">IFERROR('2.2 Skjult ventetid person B'!M19/('1.2 Alternativ B'!N141+'2.2 Skjult ventetid person B'!M19),"")</f>
        <v/>
      </c>
      <c r="N16" s="94" t="str">
        <f ca="1">IFERROR('2.2 Skjult ventetid person B'!N19/('1.2 Alternativ B'!O141+'2.2 Skjult ventetid person B'!N19),"")</f>
        <v/>
      </c>
      <c r="O16" s="94" t="str">
        <f ca="1">IFERROR('2.2 Skjult ventetid person B'!O19/('1.2 Alternativ B'!P141+'2.2 Skjult ventetid person B'!O19),"")</f>
        <v/>
      </c>
      <c r="P16" s="94" t="str">
        <f ca="1">IFERROR('2.2 Skjult ventetid person B'!P19/('1.2 Alternativ B'!Q141+'2.2 Skjult ventetid person B'!P19),"")</f>
        <v/>
      </c>
      <c r="Q16" s="94" t="str">
        <f ca="1">IFERROR('2.2 Skjult ventetid person B'!Q19/('1.2 Alternativ B'!R141+'2.2 Skjult ventetid person B'!Q19),"")</f>
        <v/>
      </c>
      <c r="R16" s="94" t="str">
        <f ca="1">IFERROR('2.2 Skjult ventetid person B'!R19/('1.2 Alternativ B'!S141+'2.2 Skjult ventetid person B'!R19),"")</f>
        <v/>
      </c>
      <c r="S16" s="94" t="str">
        <f ca="1">IFERROR('2.2 Skjult ventetid person B'!S19/('1.2 Alternativ B'!T141+'2.2 Skjult ventetid person B'!S19),"")</f>
        <v/>
      </c>
      <c r="T16" s="94" t="str">
        <f ca="1">IFERROR('2.2 Skjult ventetid person B'!T19/('1.2 Alternativ B'!U141+'2.2 Skjult ventetid person B'!T19),"")</f>
        <v/>
      </c>
      <c r="U16" s="94" t="str">
        <f ca="1">IFERROR('2.2 Skjult ventetid person B'!U19/('1.2 Alternativ B'!V141+'2.2 Skjult ventetid person B'!U19),"")</f>
        <v/>
      </c>
      <c r="V16" s="94" t="str">
        <f ca="1">IFERROR('2.2 Skjult ventetid person B'!V19/('1.2 Alternativ B'!W141+'2.2 Skjult ventetid person B'!V19),"")</f>
        <v/>
      </c>
      <c r="W16" s="94" t="str">
        <f ca="1">IFERROR('2.2 Skjult ventetid person B'!W19/('1.2 Alternativ B'!X141+'2.2 Skjult ventetid person B'!W19),"")</f>
        <v/>
      </c>
      <c r="X16" s="94" t="str">
        <f ca="1">IFERROR('2.2 Skjult ventetid person B'!X19/('1.2 Alternativ B'!Y141+'2.2 Skjult ventetid person B'!X19),"")</f>
        <v/>
      </c>
      <c r="Y16" s="94" t="str">
        <f ca="1">IFERROR('2.2 Skjult ventetid person B'!Y19/('1.2 Alternativ B'!Z141+'2.2 Skjult ventetid person B'!Y19),"")</f>
        <v/>
      </c>
      <c r="Z16" s="94" t="str">
        <f ca="1">IFERROR('2.2 Skjult ventetid person B'!Z19/('1.2 Alternativ B'!AA141+'2.2 Skjult ventetid person B'!Z19),"")</f>
        <v/>
      </c>
      <c r="AA16" s="94" t="str">
        <f ca="1">IFERROR('2.2 Skjult ventetid person B'!AA19/('1.2 Alternativ B'!AB141+'2.2 Skjult ventetid person B'!AA19),"")</f>
        <v/>
      </c>
      <c r="AB16" s="94" t="str">
        <f ca="1">IFERROR('2.2 Skjult ventetid person B'!AB19/('1.2 Alternativ B'!AC141+'2.2 Skjult ventetid person B'!AB19),"")</f>
        <v/>
      </c>
      <c r="AC16" s="94" t="str">
        <f ca="1">IFERROR('2.2 Skjult ventetid person B'!AC19/('1.2 Alternativ B'!AD141+'2.2 Skjult ventetid person B'!AC19),"")</f>
        <v/>
      </c>
      <c r="AD16" s="94" t="str">
        <f ca="1">IFERROR('2.2 Skjult ventetid person B'!AD19/('1.2 Alternativ B'!AE141+'2.2 Skjult ventetid person B'!AD19),"")</f>
        <v/>
      </c>
      <c r="AE16" s="94" t="str">
        <f ca="1">IFERROR('2.2 Skjult ventetid person B'!AE19/('1.2 Alternativ B'!AF141+'2.2 Skjult ventetid person B'!AE19),"")</f>
        <v/>
      </c>
      <c r="AF16" s="94" t="str">
        <f ca="1">IFERROR('2.2 Skjult ventetid person B'!AF19/('1.2 Alternativ B'!AG141+'2.2 Skjult ventetid person B'!AF19),"")</f>
        <v/>
      </c>
    </row>
    <row r="17" spans="2:32" s="67" customFormat="1" ht="12.75" customHeight="1" x14ac:dyDescent="0.2">
      <c r="B17" s="1" t="str">
        <f ca="1">IF(OFFSET('1.2 Alternativ B'!$E$19,0,ROW()-ROW($B$9))&gt;0,OFFSET('1.2 Alternativ B'!$E$19,0,ROW()-ROW($B$9)),"")</f>
        <v/>
      </c>
      <c r="C17" s="94" t="str">
        <f ca="1">IFERROR('2.2 Skjult ventetid person B'!C20/('1.2 Alternativ B'!D142+'2.2 Skjult ventetid person B'!C20),"")</f>
        <v/>
      </c>
      <c r="D17" s="94" t="str">
        <f ca="1">IFERROR('2.2 Skjult ventetid person B'!D20/('1.2 Alternativ B'!E142+'2.2 Skjult ventetid person B'!D20),"")</f>
        <v/>
      </c>
      <c r="E17" s="94" t="str">
        <f ca="1">IFERROR('2.2 Skjult ventetid person B'!E20/('1.2 Alternativ B'!F142+'2.2 Skjult ventetid person B'!E20),"")</f>
        <v/>
      </c>
      <c r="F17" s="94" t="str">
        <f ca="1">IFERROR('2.2 Skjult ventetid person B'!F20/('1.2 Alternativ B'!G142+'2.2 Skjult ventetid person B'!F20),"")</f>
        <v/>
      </c>
      <c r="G17" s="94" t="str">
        <f ca="1">IFERROR('2.2 Skjult ventetid person B'!G20/('1.2 Alternativ B'!H142+'2.2 Skjult ventetid person B'!G20),"")</f>
        <v/>
      </c>
      <c r="H17" s="94" t="str">
        <f ca="1">IFERROR('2.2 Skjult ventetid person B'!H20/('1.2 Alternativ B'!I142+'2.2 Skjult ventetid person B'!H20),"")</f>
        <v/>
      </c>
      <c r="I17" s="94" t="str">
        <f ca="1">IFERROR('2.2 Skjult ventetid person B'!I20/('1.2 Alternativ B'!J142+'2.2 Skjult ventetid person B'!I20),"")</f>
        <v/>
      </c>
      <c r="J17" s="94" t="str">
        <f ca="1">IFERROR('2.2 Skjult ventetid person B'!J20/('1.2 Alternativ B'!K142+'2.2 Skjult ventetid person B'!J20),"")</f>
        <v/>
      </c>
      <c r="K17" s="94" t="str">
        <f ca="1">IFERROR('2.2 Skjult ventetid person B'!K20/('1.2 Alternativ B'!L142+'2.2 Skjult ventetid person B'!K20),"")</f>
        <v/>
      </c>
      <c r="L17" s="94" t="str">
        <f ca="1">IFERROR('2.2 Skjult ventetid person B'!L20/('1.2 Alternativ B'!M142+'2.2 Skjult ventetid person B'!L20),"")</f>
        <v/>
      </c>
      <c r="M17" s="94" t="str">
        <f ca="1">IFERROR('2.2 Skjult ventetid person B'!M20/('1.2 Alternativ B'!N142+'2.2 Skjult ventetid person B'!M20),"")</f>
        <v/>
      </c>
      <c r="N17" s="94" t="str">
        <f ca="1">IFERROR('2.2 Skjult ventetid person B'!N20/('1.2 Alternativ B'!O142+'2.2 Skjult ventetid person B'!N20),"")</f>
        <v/>
      </c>
      <c r="O17" s="94" t="str">
        <f ca="1">IFERROR('2.2 Skjult ventetid person B'!O20/('1.2 Alternativ B'!P142+'2.2 Skjult ventetid person B'!O20),"")</f>
        <v/>
      </c>
      <c r="P17" s="94" t="str">
        <f ca="1">IFERROR('2.2 Skjult ventetid person B'!P20/('1.2 Alternativ B'!Q142+'2.2 Skjult ventetid person B'!P20),"")</f>
        <v/>
      </c>
      <c r="Q17" s="94" t="str">
        <f ca="1">IFERROR('2.2 Skjult ventetid person B'!Q20/('1.2 Alternativ B'!R142+'2.2 Skjult ventetid person B'!Q20),"")</f>
        <v/>
      </c>
      <c r="R17" s="94" t="str">
        <f ca="1">IFERROR('2.2 Skjult ventetid person B'!R20/('1.2 Alternativ B'!S142+'2.2 Skjult ventetid person B'!R20),"")</f>
        <v/>
      </c>
      <c r="S17" s="94" t="str">
        <f ca="1">IFERROR('2.2 Skjult ventetid person B'!S20/('1.2 Alternativ B'!T142+'2.2 Skjult ventetid person B'!S20),"")</f>
        <v/>
      </c>
      <c r="T17" s="94" t="str">
        <f ca="1">IFERROR('2.2 Skjult ventetid person B'!T20/('1.2 Alternativ B'!U142+'2.2 Skjult ventetid person B'!T20),"")</f>
        <v/>
      </c>
      <c r="U17" s="94" t="str">
        <f ca="1">IFERROR('2.2 Skjult ventetid person B'!U20/('1.2 Alternativ B'!V142+'2.2 Skjult ventetid person B'!U20),"")</f>
        <v/>
      </c>
      <c r="V17" s="94" t="str">
        <f ca="1">IFERROR('2.2 Skjult ventetid person B'!V20/('1.2 Alternativ B'!W142+'2.2 Skjult ventetid person B'!V20),"")</f>
        <v/>
      </c>
      <c r="W17" s="94" t="str">
        <f ca="1">IFERROR('2.2 Skjult ventetid person B'!W20/('1.2 Alternativ B'!X142+'2.2 Skjult ventetid person B'!W20),"")</f>
        <v/>
      </c>
      <c r="X17" s="94" t="str">
        <f ca="1">IFERROR('2.2 Skjult ventetid person B'!X20/('1.2 Alternativ B'!Y142+'2.2 Skjult ventetid person B'!X20),"")</f>
        <v/>
      </c>
      <c r="Y17" s="94" t="str">
        <f ca="1">IFERROR('2.2 Skjult ventetid person B'!Y20/('1.2 Alternativ B'!Z142+'2.2 Skjult ventetid person B'!Y20),"")</f>
        <v/>
      </c>
      <c r="Z17" s="94" t="str">
        <f ca="1">IFERROR('2.2 Skjult ventetid person B'!Z20/('1.2 Alternativ B'!AA142+'2.2 Skjult ventetid person B'!Z20),"")</f>
        <v/>
      </c>
      <c r="AA17" s="94" t="str">
        <f ca="1">IFERROR('2.2 Skjult ventetid person B'!AA20/('1.2 Alternativ B'!AB142+'2.2 Skjult ventetid person B'!AA20),"")</f>
        <v/>
      </c>
      <c r="AB17" s="94" t="str">
        <f ca="1">IFERROR('2.2 Skjult ventetid person B'!AB20/('1.2 Alternativ B'!AC142+'2.2 Skjult ventetid person B'!AB20),"")</f>
        <v/>
      </c>
      <c r="AC17" s="94" t="str">
        <f ca="1">IFERROR('2.2 Skjult ventetid person B'!AC20/('1.2 Alternativ B'!AD142+'2.2 Skjult ventetid person B'!AC20),"")</f>
        <v/>
      </c>
      <c r="AD17" s="94" t="str">
        <f ca="1">IFERROR('2.2 Skjult ventetid person B'!AD20/('1.2 Alternativ B'!AE142+'2.2 Skjult ventetid person B'!AD20),"")</f>
        <v/>
      </c>
      <c r="AE17" s="94" t="str">
        <f ca="1">IFERROR('2.2 Skjult ventetid person B'!AE20/('1.2 Alternativ B'!AF142+'2.2 Skjult ventetid person B'!AE20),"")</f>
        <v/>
      </c>
      <c r="AF17" s="94" t="str">
        <f ca="1">IFERROR('2.2 Skjult ventetid person B'!AF20/('1.2 Alternativ B'!AG142+'2.2 Skjult ventetid person B'!AF20),"")</f>
        <v/>
      </c>
    </row>
    <row r="18" spans="2:32" s="67" customFormat="1" ht="12.75" customHeight="1" x14ac:dyDescent="0.2">
      <c r="B18" s="1" t="str">
        <f ca="1">IF(OFFSET('1.2 Alternativ B'!$E$19,0,ROW()-ROW($B$9))&gt;0,OFFSET('1.2 Alternativ B'!$E$19,0,ROW()-ROW($B$9)),"")</f>
        <v/>
      </c>
      <c r="C18" s="94" t="str">
        <f ca="1">IFERROR('2.2 Skjult ventetid person B'!C21/('1.2 Alternativ B'!D143+'2.2 Skjult ventetid person B'!C21),"")</f>
        <v/>
      </c>
      <c r="D18" s="94" t="str">
        <f ca="1">IFERROR('2.2 Skjult ventetid person B'!D21/('1.2 Alternativ B'!E143+'2.2 Skjult ventetid person B'!D21),"")</f>
        <v/>
      </c>
      <c r="E18" s="94" t="str">
        <f ca="1">IFERROR('2.2 Skjult ventetid person B'!E21/('1.2 Alternativ B'!F143+'2.2 Skjult ventetid person B'!E21),"")</f>
        <v/>
      </c>
      <c r="F18" s="94" t="str">
        <f ca="1">IFERROR('2.2 Skjult ventetid person B'!F21/('1.2 Alternativ B'!G143+'2.2 Skjult ventetid person B'!F21),"")</f>
        <v/>
      </c>
      <c r="G18" s="94" t="str">
        <f ca="1">IFERROR('2.2 Skjult ventetid person B'!G21/('1.2 Alternativ B'!H143+'2.2 Skjult ventetid person B'!G21),"")</f>
        <v/>
      </c>
      <c r="H18" s="94" t="str">
        <f ca="1">IFERROR('2.2 Skjult ventetid person B'!H21/('1.2 Alternativ B'!I143+'2.2 Skjult ventetid person B'!H21),"")</f>
        <v/>
      </c>
      <c r="I18" s="94" t="str">
        <f ca="1">IFERROR('2.2 Skjult ventetid person B'!I21/('1.2 Alternativ B'!J143+'2.2 Skjult ventetid person B'!I21),"")</f>
        <v/>
      </c>
      <c r="J18" s="94" t="str">
        <f ca="1">IFERROR('2.2 Skjult ventetid person B'!J21/('1.2 Alternativ B'!K143+'2.2 Skjult ventetid person B'!J21),"")</f>
        <v/>
      </c>
      <c r="K18" s="94" t="str">
        <f ca="1">IFERROR('2.2 Skjult ventetid person B'!K21/('1.2 Alternativ B'!L143+'2.2 Skjult ventetid person B'!K21),"")</f>
        <v/>
      </c>
      <c r="L18" s="94" t="str">
        <f ca="1">IFERROR('2.2 Skjult ventetid person B'!L21/('1.2 Alternativ B'!M143+'2.2 Skjult ventetid person B'!L21),"")</f>
        <v/>
      </c>
      <c r="M18" s="94" t="str">
        <f ca="1">IFERROR('2.2 Skjult ventetid person B'!M21/('1.2 Alternativ B'!N143+'2.2 Skjult ventetid person B'!M21),"")</f>
        <v/>
      </c>
      <c r="N18" s="94" t="str">
        <f ca="1">IFERROR('2.2 Skjult ventetid person B'!N21/('1.2 Alternativ B'!O143+'2.2 Skjult ventetid person B'!N21),"")</f>
        <v/>
      </c>
      <c r="O18" s="94" t="str">
        <f ca="1">IFERROR('2.2 Skjult ventetid person B'!O21/('1.2 Alternativ B'!P143+'2.2 Skjult ventetid person B'!O21),"")</f>
        <v/>
      </c>
      <c r="P18" s="94" t="str">
        <f ca="1">IFERROR('2.2 Skjult ventetid person B'!P21/('1.2 Alternativ B'!Q143+'2.2 Skjult ventetid person B'!P21),"")</f>
        <v/>
      </c>
      <c r="Q18" s="94" t="str">
        <f ca="1">IFERROR('2.2 Skjult ventetid person B'!Q21/('1.2 Alternativ B'!R143+'2.2 Skjult ventetid person B'!Q21),"")</f>
        <v/>
      </c>
      <c r="R18" s="94" t="str">
        <f ca="1">IFERROR('2.2 Skjult ventetid person B'!R21/('1.2 Alternativ B'!S143+'2.2 Skjult ventetid person B'!R21),"")</f>
        <v/>
      </c>
      <c r="S18" s="94" t="str">
        <f ca="1">IFERROR('2.2 Skjult ventetid person B'!S21/('1.2 Alternativ B'!T143+'2.2 Skjult ventetid person B'!S21),"")</f>
        <v/>
      </c>
      <c r="T18" s="94" t="str">
        <f ca="1">IFERROR('2.2 Skjult ventetid person B'!T21/('1.2 Alternativ B'!U143+'2.2 Skjult ventetid person B'!T21),"")</f>
        <v/>
      </c>
      <c r="U18" s="94" t="str">
        <f ca="1">IFERROR('2.2 Skjult ventetid person B'!U21/('1.2 Alternativ B'!V143+'2.2 Skjult ventetid person B'!U21),"")</f>
        <v/>
      </c>
      <c r="V18" s="94" t="str">
        <f ca="1">IFERROR('2.2 Skjult ventetid person B'!V21/('1.2 Alternativ B'!W143+'2.2 Skjult ventetid person B'!V21),"")</f>
        <v/>
      </c>
      <c r="W18" s="94" t="str">
        <f ca="1">IFERROR('2.2 Skjult ventetid person B'!W21/('1.2 Alternativ B'!X143+'2.2 Skjult ventetid person B'!W21),"")</f>
        <v/>
      </c>
      <c r="X18" s="94" t="str">
        <f ca="1">IFERROR('2.2 Skjult ventetid person B'!X21/('1.2 Alternativ B'!Y143+'2.2 Skjult ventetid person B'!X21),"")</f>
        <v/>
      </c>
      <c r="Y18" s="94" t="str">
        <f ca="1">IFERROR('2.2 Skjult ventetid person B'!Y21/('1.2 Alternativ B'!Z143+'2.2 Skjult ventetid person B'!Y21),"")</f>
        <v/>
      </c>
      <c r="Z18" s="94" t="str">
        <f ca="1">IFERROR('2.2 Skjult ventetid person B'!Z21/('1.2 Alternativ B'!AA143+'2.2 Skjult ventetid person B'!Z21),"")</f>
        <v/>
      </c>
      <c r="AA18" s="94" t="str">
        <f ca="1">IFERROR('2.2 Skjult ventetid person B'!AA21/('1.2 Alternativ B'!AB143+'2.2 Skjult ventetid person B'!AA21),"")</f>
        <v/>
      </c>
      <c r="AB18" s="94" t="str">
        <f ca="1">IFERROR('2.2 Skjult ventetid person B'!AB21/('1.2 Alternativ B'!AC143+'2.2 Skjult ventetid person B'!AB21),"")</f>
        <v/>
      </c>
      <c r="AC18" s="94" t="str">
        <f ca="1">IFERROR('2.2 Skjult ventetid person B'!AC21/('1.2 Alternativ B'!AD143+'2.2 Skjult ventetid person B'!AC21),"")</f>
        <v/>
      </c>
      <c r="AD18" s="94" t="str">
        <f ca="1">IFERROR('2.2 Skjult ventetid person B'!AD21/('1.2 Alternativ B'!AE143+'2.2 Skjult ventetid person B'!AD21),"")</f>
        <v/>
      </c>
      <c r="AE18" s="94" t="str">
        <f ca="1">IFERROR('2.2 Skjult ventetid person B'!AE21/('1.2 Alternativ B'!AF143+'2.2 Skjult ventetid person B'!AE21),"")</f>
        <v/>
      </c>
      <c r="AF18" s="94" t="str">
        <f ca="1">IFERROR('2.2 Skjult ventetid person B'!AF21/('1.2 Alternativ B'!AG143+'2.2 Skjult ventetid person B'!AF21),"")</f>
        <v/>
      </c>
    </row>
    <row r="19" spans="2:32" s="67" customFormat="1" ht="12.75" customHeight="1" x14ac:dyDescent="0.2">
      <c r="B19" s="1" t="str">
        <f ca="1">IF(OFFSET('1.2 Alternativ B'!$E$19,0,ROW()-ROW($B$9))&gt;0,OFFSET('1.2 Alternativ B'!$E$19,0,ROW()-ROW($B$9)),"")</f>
        <v/>
      </c>
      <c r="C19" s="94" t="str">
        <f ca="1">IFERROR('2.2 Skjult ventetid person B'!C22/('1.2 Alternativ B'!D144+'2.2 Skjult ventetid person B'!C22),"")</f>
        <v/>
      </c>
      <c r="D19" s="94" t="str">
        <f ca="1">IFERROR('2.2 Skjult ventetid person B'!D22/('1.2 Alternativ B'!E144+'2.2 Skjult ventetid person B'!D22),"")</f>
        <v/>
      </c>
      <c r="E19" s="94" t="str">
        <f ca="1">IFERROR('2.2 Skjult ventetid person B'!E22/('1.2 Alternativ B'!F144+'2.2 Skjult ventetid person B'!E22),"")</f>
        <v/>
      </c>
      <c r="F19" s="94" t="str">
        <f ca="1">IFERROR('2.2 Skjult ventetid person B'!F22/('1.2 Alternativ B'!G144+'2.2 Skjult ventetid person B'!F22),"")</f>
        <v/>
      </c>
      <c r="G19" s="94" t="str">
        <f ca="1">IFERROR('2.2 Skjult ventetid person B'!G22/('1.2 Alternativ B'!H144+'2.2 Skjult ventetid person B'!G22),"")</f>
        <v/>
      </c>
      <c r="H19" s="94" t="str">
        <f ca="1">IFERROR('2.2 Skjult ventetid person B'!H22/('1.2 Alternativ B'!I144+'2.2 Skjult ventetid person B'!H22),"")</f>
        <v/>
      </c>
      <c r="I19" s="94" t="str">
        <f ca="1">IFERROR('2.2 Skjult ventetid person B'!I22/('1.2 Alternativ B'!J144+'2.2 Skjult ventetid person B'!I22),"")</f>
        <v/>
      </c>
      <c r="J19" s="94" t="str">
        <f ca="1">IFERROR('2.2 Skjult ventetid person B'!J22/('1.2 Alternativ B'!K144+'2.2 Skjult ventetid person B'!J22),"")</f>
        <v/>
      </c>
      <c r="K19" s="94" t="str">
        <f ca="1">IFERROR('2.2 Skjult ventetid person B'!K22/('1.2 Alternativ B'!L144+'2.2 Skjult ventetid person B'!K22),"")</f>
        <v/>
      </c>
      <c r="L19" s="94" t="str">
        <f ca="1">IFERROR('2.2 Skjult ventetid person B'!L22/('1.2 Alternativ B'!M144+'2.2 Skjult ventetid person B'!L22),"")</f>
        <v/>
      </c>
      <c r="M19" s="94" t="str">
        <f ca="1">IFERROR('2.2 Skjult ventetid person B'!M22/('1.2 Alternativ B'!N144+'2.2 Skjult ventetid person B'!M22),"")</f>
        <v/>
      </c>
      <c r="N19" s="94" t="str">
        <f ca="1">IFERROR('2.2 Skjult ventetid person B'!N22/('1.2 Alternativ B'!O144+'2.2 Skjult ventetid person B'!N22),"")</f>
        <v/>
      </c>
      <c r="O19" s="94" t="str">
        <f ca="1">IFERROR('2.2 Skjult ventetid person B'!O22/('1.2 Alternativ B'!P144+'2.2 Skjult ventetid person B'!O22),"")</f>
        <v/>
      </c>
      <c r="P19" s="94" t="str">
        <f ca="1">IFERROR('2.2 Skjult ventetid person B'!P22/('1.2 Alternativ B'!Q144+'2.2 Skjult ventetid person B'!P22),"")</f>
        <v/>
      </c>
      <c r="Q19" s="94" t="str">
        <f ca="1">IFERROR('2.2 Skjult ventetid person B'!Q22/('1.2 Alternativ B'!R144+'2.2 Skjult ventetid person B'!Q22),"")</f>
        <v/>
      </c>
      <c r="R19" s="94" t="str">
        <f ca="1">IFERROR('2.2 Skjult ventetid person B'!R22/('1.2 Alternativ B'!S144+'2.2 Skjult ventetid person B'!R22),"")</f>
        <v/>
      </c>
      <c r="S19" s="94" t="str">
        <f ca="1">IFERROR('2.2 Skjult ventetid person B'!S22/('1.2 Alternativ B'!T144+'2.2 Skjult ventetid person B'!S22),"")</f>
        <v/>
      </c>
      <c r="T19" s="94" t="str">
        <f ca="1">IFERROR('2.2 Skjult ventetid person B'!T22/('1.2 Alternativ B'!U144+'2.2 Skjult ventetid person B'!T22),"")</f>
        <v/>
      </c>
      <c r="U19" s="94" t="str">
        <f ca="1">IFERROR('2.2 Skjult ventetid person B'!U22/('1.2 Alternativ B'!V144+'2.2 Skjult ventetid person B'!U22),"")</f>
        <v/>
      </c>
      <c r="V19" s="94" t="str">
        <f ca="1">IFERROR('2.2 Skjult ventetid person B'!V22/('1.2 Alternativ B'!W144+'2.2 Skjult ventetid person B'!V22),"")</f>
        <v/>
      </c>
      <c r="W19" s="94" t="str">
        <f ca="1">IFERROR('2.2 Skjult ventetid person B'!W22/('1.2 Alternativ B'!X144+'2.2 Skjult ventetid person B'!W22),"")</f>
        <v/>
      </c>
      <c r="X19" s="94" t="str">
        <f ca="1">IFERROR('2.2 Skjult ventetid person B'!X22/('1.2 Alternativ B'!Y144+'2.2 Skjult ventetid person B'!X22),"")</f>
        <v/>
      </c>
      <c r="Y19" s="94" t="str">
        <f ca="1">IFERROR('2.2 Skjult ventetid person B'!Y22/('1.2 Alternativ B'!Z144+'2.2 Skjult ventetid person B'!Y22),"")</f>
        <v/>
      </c>
      <c r="Z19" s="94" t="str">
        <f ca="1">IFERROR('2.2 Skjult ventetid person B'!Z22/('1.2 Alternativ B'!AA144+'2.2 Skjult ventetid person B'!Z22),"")</f>
        <v/>
      </c>
      <c r="AA19" s="94" t="str">
        <f ca="1">IFERROR('2.2 Skjult ventetid person B'!AA22/('1.2 Alternativ B'!AB144+'2.2 Skjult ventetid person B'!AA22),"")</f>
        <v/>
      </c>
      <c r="AB19" s="94" t="str">
        <f ca="1">IFERROR('2.2 Skjult ventetid person B'!AB22/('1.2 Alternativ B'!AC144+'2.2 Skjult ventetid person B'!AB22),"")</f>
        <v/>
      </c>
      <c r="AC19" s="94" t="str">
        <f ca="1">IFERROR('2.2 Skjult ventetid person B'!AC22/('1.2 Alternativ B'!AD144+'2.2 Skjult ventetid person B'!AC22),"")</f>
        <v/>
      </c>
      <c r="AD19" s="94" t="str">
        <f ca="1">IFERROR('2.2 Skjult ventetid person B'!AD22/('1.2 Alternativ B'!AE144+'2.2 Skjult ventetid person B'!AD22),"")</f>
        <v/>
      </c>
      <c r="AE19" s="94" t="str">
        <f ca="1">IFERROR('2.2 Skjult ventetid person B'!AE22/('1.2 Alternativ B'!AF144+'2.2 Skjult ventetid person B'!AE22),"")</f>
        <v/>
      </c>
      <c r="AF19" s="94" t="str">
        <f ca="1">IFERROR('2.2 Skjult ventetid person B'!AF22/('1.2 Alternativ B'!AG144+'2.2 Skjult ventetid person B'!AF22),"")</f>
        <v/>
      </c>
    </row>
    <row r="20" spans="2:32" s="67" customFormat="1" ht="12.75" customHeight="1" x14ac:dyDescent="0.2">
      <c r="B20" s="1" t="str">
        <f ca="1">IF(OFFSET('1.2 Alternativ B'!$E$19,0,ROW()-ROW($B$9))&gt;0,OFFSET('1.2 Alternativ B'!$E$19,0,ROW()-ROW($B$9)),"")</f>
        <v/>
      </c>
      <c r="C20" s="94" t="str">
        <f ca="1">IFERROR('2.2 Skjult ventetid person B'!C23/('1.2 Alternativ B'!D145+'2.2 Skjult ventetid person B'!C23),"")</f>
        <v/>
      </c>
      <c r="D20" s="94" t="str">
        <f ca="1">IFERROR('2.2 Skjult ventetid person B'!D23/('1.2 Alternativ B'!E145+'2.2 Skjult ventetid person B'!D23),"")</f>
        <v/>
      </c>
      <c r="E20" s="94" t="str">
        <f ca="1">IFERROR('2.2 Skjult ventetid person B'!E23/('1.2 Alternativ B'!F145+'2.2 Skjult ventetid person B'!E23),"")</f>
        <v/>
      </c>
      <c r="F20" s="94" t="str">
        <f ca="1">IFERROR('2.2 Skjult ventetid person B'!F23/('1.2 Alternativ B'!G145+'2.2 Skjult ventetid person B'!F23),"")</f>
        <v/>
      </c>
      <c r="G20" s="94" t="str">
        <f ca="1">IFERROR('2.2 Skjult ventetid person B'!G23/('1.2 Alternativ B'!H145+'2.2 Skjult ventetid person B'!G23),"")</f>
        <v/>
      </c>
      <c r="H20" s="94" t="str">
        <f ca="1">IFERROR('2.2 Skjult ventetid person B'!H23/('1.2 Alternativ B'!I145+'2.2 Skjult ventetid person B'!H23),"")</f>
        <v/>
      </c>
      <c r="I20" s="94" t="str">
        <f ca="1">IFERROR('2.2 Skjult ventetid person B'!I23/('1.2 Alternativ B'!J145+'2.2 Skjult ventetid person B'!I23),"")</f>
        <v/>
      </c>
      <c r="J20" s="94" t="str">
        <f ca="1">IFERROR('2.2 Skjult ventetid person B'!J23/('1.2 Alternativ B'!K145+'2.2 Skjult ventetid person B'!J23),"")</f>
        <v/>
      </c>
      <c r="K20" s="94" t="str">
        <f ca="1">IFERROR('2.2 Skjult ventetid person B'!K23/('1.2 Alternativ B'!L145+'2.2 Skjult ventetid person B'!K23),"")</f>
        <v/>
      </c>
      <c r="L20" s="94" t="str">
        <f ca="1">IFERROR('2.2 Skjult ventetid person B'!L23/('1.2 Alternativ B'!M145+'2.2 Skjult ventetid person B'!L23),"")</f>
        <v/>
      </c>
      <c r="M20" s="94" t="str">
        <f ca="1">IFERROR('2.2 Skjult ventetid person B'!M23/('1.2 Alternativ B'!N145+'2.2 Skjult ventetid person B'!M23),"")</f>
        <v/>
      </c>
      <c r="N20" s="94" t="str">
        <f ca="1">IFERROR('2.2 Skjult ventetid person B'!N23/('1.2 Alternativ B'!O145+'2.2 Skjult ventetid person B'!N23),"")</f>
        <v/>
      </c>
      <c r="O20" s="94" t="str">
        <f ca="1">IFERROR('2.2 Skjult ventetid person B'!O23/('1.2 Alternativ B'!P145+'2.2 Skjult ventetid person B'!O23),"")</f>
        <v/>
      </c>
      <c r="P20" s="94" t="str">
        <f ca="1">IFERROR('2.2 Skjult ventetid person B'!P23/('1.2 Alternativ B'!Q145+'2.2 Skjult ventetid person B'!P23),"")</f>
        <v/>
      </c>
      <c r="Q20" s="94" t="str">
        <f ca="1">IFERROR('2.2 Skjult ventetid person B'!Q23/('1.2 Alternativ B'!R145+'2.2 Skjult ventetid person B'!Q23),"")</f>
        <v/>
      </c>
      <c r="R20" s="94" t="str">
        <f ca="1">IFERROR('2.2 Skjult ventetid person B'!R23/('1.2 Alternativ B'!S145+'2.2 Skjult ventetid person B'!R23),"")</f>
        <v/>
      </c>
      <c r="S20" s="94" t="str">
        <f ca="1">IFERROR('2.2 Skjult ventetid person B'!S23/('1.2 Alternativ B'!T145+'2.2 Skjult ventetid person B'!S23),"")</f>
        <v/>
      </c>
      <c r="T20" s="94" t="str">
        <f ca="1">IFERROR('2.2 Skjult ventetid person B'!T23/('1.2 Alternativ B'!U145+'2.2 Skjult ventetid person B'!T23),"")</f>
        <v/>
      </c>
      <c r="U20" s="94" t="str">
        <f ca="1">IFERROR('2.2 Skjult ventetid person B'!U23/('1.2 Alternativ B'!V145+'2.2 Skjult ventetid person B'!U23),"")</f>
        <v/>
      </c>
      <c r="V20" s="94" t="str">
        <f ca="1">IFERROR('2.2 Skjult ventetid person B'!V23/('1.2 Alternativ B'!W145+'2.2 Skjult ventetid person B'!V23),"")</f>
        <v/>
      </c>
      <c r="W20" s="94" t="str">
        <f ca="1">IFERROR('2.2 Skjult ventetid person B'!W23/('1.2 Alternativ B'!X145+'2.2 Skjult ventetid person B'!W23),"")</f>
        <v/>
      </c>
      <c r="X20" s="94" t="str">
        <f ca="1">IFERROR('2.2 Skjult ventetid person B'!X23/('1.2 Alternativ B'!Y145+'2.2 Skjult ventetid person B'!X23),"")</f>
        <v/>
      </c>
      <c r="Y20" s="94" t="str">
        <f ca="1">IFERROR('2.2 Skjult ventetid person B'!Y23/('1.2 Alternativ B'!Z145+'2.2 Skjult ventetid person B'!Y23),"")</f>
        <v/>
      </c>
      <c r="Z20" s="94" t="str">
        <f ca="1">IFERROR('2.2 Skjult ventetid person B'!Z23/('1.2 Alternativ B'!AA145+'2.2 Skjult ventetid person B'!Z23),"")</f>
        <v/>
      </c>
      <c r="AA20" s="94" t="str">
        <f ca="1">IFERROR('2.2 Skjult ventetid person B'!AA23/('1.2 Alternativ B'!AB145+'2.2 Skjult ventetid person B'!AA23),"")</f>
        <v/>
      </c>
      <c r="AB20" s="94" t="str">
        <f ca="1">IFERROR('2.2 Skjult ventetid person B'!AB23/('1.2 Alternativ B'!AC145+'2.2 Skjult ventetid person B'!AB23),"")</f>
        <v/>
      </c>
      <c r="AC20" s="94" t="str">
        <f ca="1">IFERROR('2.2 Skjult ventetid person B'!AC23/('1.2 Alternativ B'!AD145+'2.2 Skjult ventetid person B'!AC23),"")</f>
        <v/>
      </c>
      <c r="AD20" s="94" t="str">
        <f ca="1">IFERROR('2.2 Skjult ventetid person B'!AD23/('1.2 Alternativ B'!AE145+'2.2 Skjult ventetid person B'!AD23),"")</f>
        <v/>
      </c>
      <c r="AE20" s="94" t="str">
        <f ca="1">IFERROR('2.2 Skjult ventetid person B'!AE23/('1.2 Alternativ B'!AF145+'2.2 Skjult ventetid person B'!AE23),"")</f>
        <v/>
      </c>
      <c r="AF20" s="94" t="str">
        <f ca="1">IFERROR('2.2 Skjult ventetid person B'!AF23/('1.2 Alternativ B'!AG145+'2.2 Skjult ventetid person B'!AF23),"")</f>
        <v/>
      </c>
    </row>
    <row r="21" spans="2:32" s="67" customFormat="1" ht="12.75" customHeight="1" x14ac:dyDescent="0.2">
      <c r="B21" s="1" t="str">
        <f ca="1">IF(OFFSET('1.2 Alternativ B'!$E$19,0,ROW()-ROW($B$9))&gt;0,OFFSET('1.2 Alternativ B'!$E$19,0,ROW()-ROW($B$9)),"")</f>
        <v/>
      </c>
      <c r="C21" s="94" t="str">
        <f ca="1">IFERROR('2.2 Skjult ventetid person B'!C24/('1.2 Alternativ B'!D146+'2.2 Skjult ventetid person B'!C24),"")</f>
        <v/>
      </c>
      <c r="D21" s="94" t="str">
        <f ca="1">IFERROR('2.2 Skjult ventetid person B'!D24/('1.2 Alternativ B'!E146+'2.2 Skjult ventetid person B'!D24),"")</f>
        <v/>
      </c>
      <c r="E21" s="94" t="str">
        <f ca="1">IFERROR('2.2 Skjult ventetid person B'!E24/('1.2 Alternativ B'!F146+'2.2 Skjult ventetid person B'!E24),"")</f>
        <v/>
      </c>
      <c r="F21" s="94" t="str">
        <f ca="1">IFERROR('2.2 Skjult ventetid person B'!F24/('1.2 Alternativ B'!G146+'2.2 Skjult ventetid person B'!F24),"")</f>
        <v/>
      </c>
      <c r="G21" s="94" t="str">
        <f ca="1">IFERROR('2.2 Skjult ventetid person B'!G24/('1.2 Alternativ B'!H146+'2.2 Skjult ventetid person B'!G24),"")</f>
        <v/>
      </c>
      <c r="H21" s="94" t="str">
        <f ca="1">IFERROR('2.2 Skjult ventetid person B'!H24/('1.2 Alternativ B'!I146+'2.2 Skjult ventetid person B'!H24),"")</f>
        <v/>
      </c>
      <c r="I21" s="94" t="str">
        <f ca="1">IFERROR('2.2 Skjult ventetid person B'!I24/('1.2 Alternativ B'!J146+'2.2 Skjult ventetid person B'!I24),"")</f>
        <v/>
      </c>
      <c r="J21" s="94" t="str">
        <f ca="1">IFERROR('2.2 Skjult ventetid person B'!J24/('1.2 Alternativ B'!K146+'2.2 Skjult ventetid person B'!J24),"")</f>
        <v/>
      </c>
      <c r="K21" s="94" t="str">
        <f ca="1">IFERROR('2.2 Skjult ventetid person B'!K24/('1.2 Alternativ B'!L146+'2.2 Skjult ventetid person B'!K24),"")</f>
        <v/>
      </c>
      <c r="L21" s="94" t="str">
        <f ca="1">IFERROR('2.2 Skjult ventetid person B'!L24/('1.2 Alternativ B'!M146+'2.2 Skjult ventetid person B'!L24),"")</f>
        <v/>
      </c>
      <c r="M21" s="94" t="str">
        <f ca="1">IFERROR('2.2 Skjult ventetid person B'!M24/('1.2 Alternativ B'!N146+'2.2 Skjult ventetid person B'!M24),"")</f>
        <v/>
      </c>
      <c r="N21" s="94" t="str">
        <f ca="1">IFERROR('2.2 Skjult ventetid person B'!N24/('1.2 Alternativ B'!O146+'2.2 Skjult ventetid person B'!N24),"")</f>
        <v/>
      </c>
      <c r="O21" s="94" t="str">
        <f ca="1">IFERROR('2.2 Skjult ventetid person B'!O24/('1.2 Alternativ B'!P146+'2.2 Skjult ventetid person B'!O24),"")</f>
        <v/>
      </c>
      <c r="P21" s="94" t="str">
        <f ca="1">IFERROR('2.2 Skjult ventetid person B'!P24/('1.2 Alternativ B'!Q146+'2.2 Skjult ventetid person B'!P24),"")</f>
        <v/>
      </c>
      <c r="Q21" s="94" t="str">
        <f ca="1">IFERROR('2.2 Skjult ventetid person B'!Q24/('1.2 Alternativ B'!R146+'2.2 Skjult ventetid person B'!Q24),"")</f>
        <v/>
      </c>
      <c r="R21" s="94" t="str">
        <f ca="1">IFERROR('2.2 Skjult ventetid person B'!R24/('1.2 Alternativ B'!S146+'2.2 Skjult ventetid person B'!R24),"")</f>
        <v/>
      </c>
      <c r="S21" s="94" t="str">
        <f ca="1">IFERROR('2.2 Skjult ventetid person B'!S24/('1.2 Alternativ B'!T146+'2.2 Skjult ventetid person B'!S24),"")</f>
        <v/>
      </c>
      <c r="T21" s="94" t="str">
        <f ca="1">IFERROR('2.2 Skjult ventetid person B'!T24/('1.2 Alternativ B'!U146+'2.2 Skjult ventetid person B'!T24),"")</f>
        <v/>
      </c>
      <c r="U21" s="94" t="str">
        <f ca="1">IFERROR('2.2 Skjult ventetid person B'!U24/('1.2 Alternativ B'!V146+'2.2 Skjult ventetid person B'!U24),"")</f>
        <v/>
      </c>
      <c r="V21" s="94" t="str">
        <f ca="1">IFERROR('2.2 Skjult ventetid person B'!V24/('1.2 Alternativ B'!W146+'2.2 Skjult ventetid person B'!V24),"")</f>
        <v/>
      </c>
      <c r="W21" s="94" t="str">
        <f ca="1">IFERROR('2.2 Skjult ventetid person B'!W24/('1.2 Alternativ B'!X146+'2.2 Skjult ventetid person B'!W24),"")</f>
        <v/>
      </c>
      <c r="X21" s="94" t="str">
        <f ca="1">IFERROR('2.2 Skjult ventetid person B'!X24/('1.2 Alternativ B'!Y146+'2.2 Skjult ventetid person B'!X24),"")</f>
        <v/>
      </c>
      <c r="Y21" s="94" t="str">
        <f ca="1">IFERROR('2.2 Skjult ventetid person B'!Y24/('1.2 Alternativ B'!Z146+'2.2 Skjult ventetid person B'!Y24),"")</f>
        <v/>
      </c>
      <c r="Z21" s="94" t="str">
        <f ca="1">IFERROR('2.2 Skjult ventetid person B'!Z24/('1.2 Alternativ B'!AA146+'2.2 Skjult ventetid person B'!Z24),"")</f>
        <v/>
      </c>
      <c r="AA21" s="94" t="str">
        <f ca="1">IFERROR('2.2 Skjult ventetid person B'!AA24/('1.2 Alternativ B'!AB146+'2.2 Skjult ventetid person B'!AA24),"")</f>
        <v/>
      </c>
      <c r="AB21" s="94" t="str">
        <f ca="1">IFERROR('2.2 Skjult ventetid person B'!AB24/('1.2 Alternativ B'!AC146+'2.2 Skjult ventetid person B'!AB24),"")</f>
        <v/>
      </c>
      <c r="AC21" s="94" t="str">
        <f ca="1">IFERROR('2.2 Skjult ventetid person B'!AC24/('1.2 Alternativ B'!AD146+'2.2 Skjult ventetid person B'!AC24),"")</f>
        <v/>
      </c>
      <c r="AD21" s="94" t="str">
        <f ca="1">IFERROR('2.2 Skjult ventetid person B'!AD24/('1.2 Alternativ B'!AE146+'2.2 Skjult ventetid person B'!AD24),"")</f>
        <v/>
      </c>
      <c r="AE21" s="94" t="str">
        <f ca="1">IFERROR('2.2 Skjult ventetid person B'!AE24/('1.2 Alternativ B'!AF146+'2.2 Skjult ventetid person B'!AE24),"")</f>
        <v/>
      </c>
      <c r="AF21" s="94" t="str">
        <f ca="1">IFERROR('2.2 Skjult ventetid person B'!AF24/('1.2 Alternativ B'!AG146+'2.2 Skjult ventetid person B'!AF24),"")</f>
        <v/>
      </c>
    </row>
    <row r="22" spans="2:32" s="67" customFormat="1" ht="12.75" customHeight="1" x14ac:dyDescent="0.2">
      <c r="B22" s="1" t="str">
        <f ca="1">IF(OFFSET('1.2 Alternativ B'!$E$19,0,ROW()-ROW($B$9))&gt;0,OFFSET('1.2 Alternativ B'!$E$19,0,ROW()-ROW($B$9)),"")</f>
        <v/>
      </c>
      <c r="C22" s="94" t="str">
        <f ca="1">IFERROR('2.2 Skjult ventetid person B'!C25/('1.2 Alternativ B'!D147+'2.2 Skjult ventetid person B'!C25),"")</f>
        <v/>
      </c>
      <c r="D22" s="94" t="str">
        <f ca="1">IFERROR('2.2 Skjult ventetid person B'!D25/('1.2 Alternativ B'!E147+'2.2 Skjult ventetid person B'!D25),"")</f>
        <v/>
      </c>
      <c r="E22" s="94" t="str">
        <f ca="1">IFERROR('2.2 Skjult ventetid person B'!E25/('1.2 Alternativ B'!F147+'2.2 Skjult ventetid person B'!E25),"")</f>
        <v/>
      </c>
      <c r="F22" s="94" t="str">
        <f ca="1">IFERROR('2.2 Skjult ventetid person B'!F25/('1.2 Alternativ B'!G147+'2.2 Skjult ventetid person B'!F25),"")</f>
        <v/>
      </c>
      <c r="G22" s="94" t="str">
        <f ca="1">IFERROR('2.2 Skjult ventetid person B'!G25/('1.2 Alternativ B'!H147+'2.2 Skjult ventetid person B'!G25),"")</f>
        <v/>
      </c>
      <c r="H22" s="94" t="str">
        <f ca="1">IFERROR('2.2 Skjult ventetid person B'!H25/('1.2 Alternativ B'!I147+'2.2 Skjult ventetid person B'!H25),"")</f>
        <v/>
      </c>
      <c r="I22" s="94" t="str">
        <f ca="1">IFERROR('2.2 Skjult ventetid person B'!I25/('1.2 Alternativ B'!J147+'2.2 Skjult ventetid person B'!I25),"")</f>
        <v/>
      </c>
      <c r="J22" s="94" t="str">
        <f ca="1">IFERROR('2.2 Skjult ventetid person B'!J25/('1.2 Alternativ B'!K147+'2.2 Skjult ventetid person B'!J25),"")</f>
        <v/>
      </c>
      <c r="K22" s="94" t="str">
        <f ca="1">IFERROR('2.2 Skjult ventetid person B'!K25/('1.2 Alternativ B'!L147+'2.2 Skjult ventetid person B'!K25),"")</f>
        <v/>
      </c>
      <c r="L22" s="94" t="str">
        <f ca="1">IFERROR('2.2 Skjult ventetid person B'!L25/('1.2 Alternativ B'!M147+'2.2 Skjult ventetid person B'!L25),"")</f>
        <v/>
      </c>
      <c r="M22" s="94" t="str">
        <f ca="1">IFERROR('2.2 Skjult ventetid person B'!M25/('1.2 Alternativ B'!N147+'2.2 Skjult ventetid person B'!M25),"")</f>
        <v/>
      </c>
      <c r="N22" s="94" t="str">
        <f ca="1">IFERROR('2.2 Skjult ventetid person B'!N25/('1.2 Alternativ B'!O147+'2.2 Skjult ventetid person B'!N25),"")</f>
        <v/>
      </c>
      <c r="O22" s="94" t="str">
        <f ca="1">IFERROR('2.2 Skjult ventetid person B'!O25/('1.2 Alternativ B'!P147+'2.2 Skjult ventetid person B'!O25),"")</f>
        <v/>
      </c>
      <c r="P22" s="94" t="str">
        <f ca="1">IFERROR('2.2 Skjult ventetid person B'!P25/('1.2 Alternativ B'!Q147+'2.2 Skjult ventetid person B'!P25),"")</f>
        <v/>
      </c>
      <c r="Q22" s="94" t="str">
        <f ca="1">IFERROR('2.2 Skjult ventetid person B'!Q25/('1.2 Alternativ B'!R147+'2.2 Skjult ventetid person B'!Q25),"")</f>
        <v/>
      </c>
      <c r="R22" s="94" t="str">
        <f ca="1">IFERROR('2.2 Skjult ventetid person B'!R25/('1.2 Alternativ B'!S147+'2.2 Skjult ventetid person B'!R25),"")</f>
        <v/>
      </c>
      <c r="S22" s="94" t="str">
        <f ca="1">IFERROR('2.2 Skjult ventetid person B'!S25/('1.2 Alternativ B'!T147+'2.2 Skjult ventetid person B'!S25),"")</f>
        <v/>
      </c>
      <c r="T22" s="94" t="str">
        <f ca="1">IFERROR('2.2 Skjult ventetid person B'!T25/('1.2 Alternativ B'!U147+'2.2 Skjult ventetid person B'!T25),"")</f>
        <v/>
      </c>
      <c r="U22" s="94" t="str">
        <f ca="1">IFERROR('2.2 Skjult ventetid person B'!U25/('1.2 Alternativ B'!V147+'2.2 Skjult ventetid person B'!U25),"")</f>
        <v/>
      </c>
      <c r="V22" s="94" t="str">
        <f ca="1">IFERROR('2.2 Skjult ventetid person B'!V25/('1.2 Alternativ B'!W147+'2.2 Skjult ventetid person B'!V25),"")</f>
        <v/>
      </c>
      <c r="W22" s="94" t="str">
        <f ca="1">IFERROR('2.2 Skjult ventetid person B'!W25/('1.2 Alternativ B'!X147+'2.2 Skjult ventetid person B'!W25),"")</f>
        <v/>
      </c>
      <c r="X22" s="94" t="str">
        <f ca="1">IFERROR('2.2 Skjult ventetid person B'!X25/('1.2 Alternativ B'!Y147+'2.2 Skjult ventetid person B'!X25),"")</f>
        <v/>
      </c>
      <c r="Y22" s="94" t="str">
        <f ca="1">IFERROR('2.2 Skjult ventetid person B'!Y25/('1.2 Alternativ B'!Z147+'2.2 Skjult ventetid person B'!Y25),"")</f>
        <v/>
      </c>
      <c r="Z22" s="94" t="str">
        <f ca="1">IFERROR('2.2 Skjult ventetid person B'!Z25/('1.2 Alternativ B'!AA147+'2.2 Skjult ventetid person B'!Z25),"")</f>
        <v/>
      </c>
      <c r="AA22" s="94" t="str">
        <f ca="1">IFERROR('2.2 Skjult ventetid person B'!AA25/('1.2 Alternativ B'!AB147+'2.2 Skjult ventetid person B'!AA25),"")</f>
        <v/>
      </c>
      <c r="AB22" s="94" t="str">
        <f ca="1">IFERROR('2.2 Skjult ventetid person B'!AB25/('1.2 Alternativ B'!AC147+'2.2 Skjult ventetid person B'!AB25),"")</f>
        <v/>
      </c>
      <c r="AC22" s="94" t="str">
        <f ca="1">IFERROR('2.2 Skjult ventetid person B'!AC25/('1.2 Alternativ B'!AD147+'2.2 Skjult ventetid person B'!AC25),"")</f>
        <v/>
      </c>
      <c r="AD22" s="94" t="str">
        <f ca="1">IFERROR('2.2 Skjult ventetid person B'!AD25/('1.2 Alternativ B'!AE147+'2.2 Skjult ventetid person B'!AD25),"")</f>
        <v/>
      </c>
      <c r="AE22" s="94" t="str">
        <f ca="1">IFERROR('2.2 Skjult ventetid person B'!AE25/('1.2 Alternativ B'!AF147+'2.2 Skjult ventetid person B'!AE25),"")</f>
        <v/>
      </c>
      <c r="AF22" s="94" t="str">
        <f ca="1">IFERROR('2.2 Skjult ventetid person B'!AF25/('1.2 Alternativ B'!AG147+'2.2 Skjult ventetid person B'!AF25),"")</f>
        <v/>
      </c>
    </row>
    <row r="23" spans="2:32" s="67" customFormat="1" ht="12.75" customHeight="1" x14ac:dyDescent="0.2">
      <c r="B23" s="1" t="str">
        <f ca="1">IF(OFFSET('1.2 Alternativ B'!$E$19,0,ROW()-ROW($B$9))&gt;0,OFFSET('1.2 Alternativ B'!$E$19,0,ROW()-ROW($B$9)),"")</f>
        <v/>
      </c>
      <c r="C23" s="94" t="str">
        <f ca="1">IFERROR('2.2 Skjult ventetid person B'!C26/('1.2 Alternativ B'!D148+'2.2 Skjult ventetid person B'!C26),"")</f>
        <v/>
      </c>
      <c r="D23" s="94" t="str">
        <f ca="1">IFERROR('2.2 Skjult ventetid person B'!D26/('1.2 Alternativ B'!E148+'2.2 Skjult ventetid person B'!D26),"")</f>
        <v/>
      </c>
      <c r="E23" s="94" t="str">
        <f ca="1">IFERROR('2.2 Skjult ventetid person B'!E26/('1.2 Alternativ B'!F148+'2.2 Skjult ventetid person B'!E26),"")</f>
        <v/>
      </c>
      <c r="F23" s="94" t="str">
        <f ca="1">IFERROR('2.2 Skjult ventetid person B'!F26/('1.2 Alternativ B'!G148+'2.2 Skjult ventetid person B'!F26),"")</f>
        <v/>
      </c>
      <c r="G23" s="94" t="str">
        <f ca="1">IFERROR('2.2 Skjult ventetid person B'!G26/('1.2 Alternativ B'!H148+'2.2 Skjult ventetid person B'!G26),"")</f>
        <v/>
      </c>
      <c r="H23" s="94" t="str">
        <f ca="1">IFERROR('2.2 Skjult ventetid person B'!H26/('1.2 Alternativ B'!I148+'2.2 Skjult ventetid person B'!H26),"")</f>
        <v/>
      </c>
      <c r="I23" s="94" t="str">
        <f ca="1">IFERROR('2.2 Skjult ventetid person B'!I26/('1.2 Alternativ B'!J148+'2.2 Skjult ventetid person B'!I26),"")</f>
        <v/>
      </c>
      <c r="J23" s="94" t="str">
        <f ca="1">IFERROR('2.2 Skjult ventetid person B'!J26/('1.2 Alternativ B'!K148+'2.2 Skjult ventetid person B'!J26),"")</f>
        <v/>
      </c>
      <c r="K23" s="94" t="str">
        <f ca="1">IFERROR('2.2 Skjult ventetid person B'!K26/('1.2 Alternativ B'!L148+'2.2 Skjult ventetid person B'!K26),"")</f>
        <v/>
      </c>
      <c r="L23" s="94" t="str">
        <f ca="1">IFERROR('2.2 Skjult ventetid person B'!L26/('1.2 Alternativ B'!M148+'2.2 Skjult ventetid person B'!L26),"")</f>
        <v/>
      </c>
      <c r="M23" s="94" t="str">
        <f ca="1">IFERROR('2.2 Skjult ventetid person B'!M26/('1.2 Alternativ B'!N148+'2.2 Skjult ventetid person B'!M26),"")</f>
        <v/>
      </c>
      <c r="N23" s="94" t="str">
        <f ca="1">IFERROR('2.2 Skjult ventetid person B'!N26/('1.2 Alternativ B'!O148+'2.2 Skjult ventetid person B'!N26),"")</f>
        <v/>
      </c>
      <c r="O23" s="94" t="str">
        <f ca="1">IFERROR('2.2 Skjult ventetid person B'!O26/('1.2 Alternativ B'!P148+'2.2 Skjult ventetid person B'!O26),"")</f>
        <v/>
      </c>
      <c r="P23" s="94" t="str">
        <f ca="1">IFERROR('2.2 Skjult ventetid person B'!P26/('1.2 Alternativ B'!Q148+'2.2 Skjult ventetid person B'!P26),"")</f>
        <v/>
      </c>
      <c r="Q23" s="94" t="str">
        <f ca="1">IFERROR('2.2 Skjult ventetid person B'!Q26/('1.2 Alternativ B'!R148+'2.2 Skjult ventetid person B'!Q26),"")</f>
        <v/>
      </c>
      <c r="R23" s="94" t="str">
        <f ca="1">IFERROR('2.2 Skjult ventetid person B'!R26/('1.2 Alternativ B'!S148+'2.2 Skjult ventetid person B'!R26),"")</f>
        <v/>
      </c>
      <c r="S23" s="94" t="str">
        <f ca="1">IFERROR('2.2 Skjult ventetid person B'!S26/('1.2 Alternativ B'!T148+'2.2 Skjult ventetid person B'!S26),"")</f>
        <v/>
      </c>
      <c r="T23" s="94" t="str">
        <f ca="1">IFERROR('2.2 Skjult ventetid person B'!T26/('1.2 Alternativ B'!U148+'2.2 Skjult ventetid person B'!T26),"")</f>
        <v/>
      </c>
      <c r="U23" s="94" t="str">
        <f ca="1">IFERROR('2.2 Skjult ventetid person B'!U26/('1.2 Alternativ B'!V148+'2.2 Skjult ventetid person B'!U26),"")</f>
        <v/>
      </c>
      <c r="V23" s="94" t="str">
        <f ca="1">IFERROR('2.2 Skjult ventetid person B'!V26/('1.2 Alternativ B'!W148+'2.2 Skjult ventetid person B'!V26),"")</f>
        <v/>
      </c>
      <c r="W23" s="94" t="str">
        <f ca="1">IFERROR('2.2 Skjult ventetid person B'!W26/('1.2 Alternativ B'!X148+'2.2 Skjult ventetid person B'!W26),"")</f>
        <v/>
      </c>
      <c r="X23" s="94" t="str">
        <f ca="1">IFERROR('2.2 Skjult ventetid person B'!X26/('1.2 Alternativ B'!Y148+'2.2 Skjult ventetid person B'!X26),"")</f>
        <v/>
      </c>
      <c r="Y23" s="94" t="str">
        <f ca="1">IFERROR('2.2 Skjult ventetid person B'!Y26/('1.2 Alternativ B'!Z148+'2.2 Skjult ventetid person B'!Y26),"")</f>
        <v/>
      </c>
      <c r="Z23" s="94" t="str">
        <f ca="1">IFERROR('2.2 Skjult ventetid person B'!Z26/('1.2 Alternativ B'!AA148+'2.2 Skjult ventetid person B'!Z26),"")</f>
        <v/>
      </c>
      <c r="AA23" s="94" t="str">
        <f ca="1">IFERROR('2.2 Skjult ventetid person B'!AA26/('1.2 Alternativ B'!AB148+'2.2 Skjult ventetid person B'!AA26),"")</f>
        <v/>
      </c>
      <c r="AB23" s="94" t="str">
        <f ca="1">IFERROR('2.2 Skjult ventetid person B'!AB26/('1.2 Alternativ B'!AC148+'2.2 Skjult ventetid person B'!AB26),"")</f>
        <v/>
      </c>
      <c r="AC23" s="94" t="str">
        <f ca="1">IFERROR('2.2 Skjult ventetid person B'!AC26/('1.2 Alternativ B'!AD148+'2.2 Skjult ventetid person B'!AC26),"")</f>
        <v/>
      </c>
      <c r="AD23" s="94" t="str">
        <f ca="1">IFERROR('2.2 Skjult ventetid person B'!AD26/('1.2 Alternativ B'!AE148+'2.2 Skjult ventetid person B'!AD26),"")</f>
        <v/>
      </c>
      <c r="AE23" s="94" t="str">
        <f ca="1">IFERROR('2.2 Skjult ventetid person B'!AE26/('1.2 Alternativ B'!AF148+'2.2 Skjult ventetid person B'!AE26),"")</f>
        <v/>
      </c>
      <c r="AF23" s="94" t="str">
        <f ca="1">IFERROR('2.2 Skjult ventetid person B'!AF26/('1.2 Alternativ B'!AG148+'2.2 Skjult ventetid person B'!AF26),"")</f>
        <v/>
      </c>
    </row>
    <row r="24" spans="2:32" s="67" customFormat="1" ht="12.75" customHeight="1" x14ac:dyDescent="0.2">
      <c r="B24" s="1" t="str">
        <f ca="1">IF(OFFSET('1.2 Alternativ B'!$E$19,0,ROW()-ROW($B$9))&gt;0,OFFSET('1.2 Alternativ B'!$E$19,0,ROW()-ROW($B$9)),"")</f>
        <v/>
      </c>
      <c r="C24" s="94" t="str">
        <f ca="1">IFERROR('2.2 Skjult ventetid person B'!C27/('1.2 Alternativ B'!D149+'2.2 Skjult ventetid person B'!C27),"")</f>
        <v/>
      </c>
      <c r="D24" s="94" t="str">
        <f ca="1">IFERROR('2.2 Skjult ventetid person B'!D27/('1.2 Alternativ B'!E149+'2.2 Skjult ventetid person B'!D27),"")</f>
        <v/>
      </c>
      <c r="E24" s="94" t="str">
        <f ca="1">IFERROR('2.2 Skjult ventetid person B'!E27/('1.2 Alternativ B'!F149+'2.2 Skjult ventetid person B'!E27),"")</f>
        <v/>
      </c>
      <c r="F24" s="94" t="str">
        <f ca="1">IFERROR('2.2 Skjult ventetid person B'!F27/('1.2 Alternativ B'!G149+'2.2 Skjult ventetid person B'!F27),"")</f>
        <v/>
      </c>
      <c r="G24" s="94" t="str">
        <f ca="1">IFERROR('2.2 Skjult ventetid person B'!G27/('1.2 Alternativ B'!H149+'2.2 Skjult ventetid person B'!G27),"")</f>
        <v/>
      </c>
      <c r="H24" s="94" t="str">
        <f ca="1">IFERROR('2.2 Skjult ventetid person B'!H27/('1.2 Alternativ B'!I149+'2.2 Skjult ventetid person B'!H27),"")</f>
        <v/>
      </c>
      <c r="I24" s="94" t="str">
        <f ca="1">IFERROR('2.2 Skjult ventetid person B'!I27/('1.2 Alternativ B'!J149+'2.2 Skjult ventetid person B'!I27),"")</f>
        <v/>
      </c>
      <c r="J24" s="94" t="str">
        <f ca="1">IFERROR('2.2 Skjult ventetid person B'!J27/('1.2 Alternativ B'!K149+'2.2 Skjult ventetid person B'!J27),"")</f>
        <v/>
      </c>
      <c r="K24" s="94" t="str">
        <f ca="1">IFERROR('2.2 Skjult ventetid person B'!K27/('1.2 Alternativ B'!L149+'2.2 Skjult ventetid person B'!K27),"")</f>
        <v/>
      </c>
      <c r="L24" s="94" t="str">
        <f ca="1">IFERROR('2.2 Skjult ventetid person B'!L27/('1.2 Alternativ B'!M149+'2.2 Skjult ventetid person B'!L27),"")</f>
        <v/>
      </c>
      <c r="M24" s="94" t="str">
        <f ca="1">IFERROR('2.2 Skjult ventetid person B'!M27/('1.2 Alternativ B'!N149+'2.2 Skjult ventetid person B'!M27),"")</f>
        <v/>
      </c>
      <c r="N24" s="94" t="str">
        <f ca="1">IFERROR('2.2 Skjult ventetid person B'!N27/('1.2 Alternativ B'!O149+'2.2 Skjult ventetid person B'!N27),"")</f>
        <v/>
      </c>
      <c r="O24" s="94" t="str">
        <f ca="1">IFERROR('2.2 Skjult ventetid person B'!O27/('1.2 Alternativ B'!P149+'2.2 Skjult ventetid person B'!O27),"")</f>
        <v/>
      </c>
      <c r="P24" s="94" t="str">
        <f ca="1">IFERROR('2.2 Skjult ventetid person B'!P27/('1.2 Alternativ B'!Q149+'2.2 Skjult ventetid person B'!P27),"")</f>
        <v/>
      </c>
      <c r="Q24" s="94" t="str">
        <f ca="1">IFERROR('2.2 Skjult ventetid person B'!Q27/('1.2 Alternativ B'!R149+'2.2 Skjult ventetid person B'!Q27),"")</f>
        <v/>
      </c>
      <c r="R24" s="94" t="str">
        <f ca="1">IFERROR('2.2 Skjult ventetid person B'!R27/('1.2 Alternativ B'!S149+'2.2 Skjult ventetid person B'!R27),"")</f>
        <v/>
      </c>
      <c r="S24" s="94" t="str">
        <f ca="1">IFERROR('2.2 Skjult ventetid person B'!S27/('1.2 Alternativ B'!T149+'2.2 Skjult ventetid person B'!S27),"")</f>
        <v/>
      </c>
      <c r="T24" s="94" t="str">
        <f ca="1">IFERROR('2.2 Skjult ventetid person B'!T27/('1.2 Alternativ B'!U149+'2.2 Skjult ventetid person B'!T27),"")</f>
        <v/>
      </c>
      <c r="U24" s="94" t="str">
        <f ca="1">IFERROR('2.2 Skjult ventetid person B'!U27/('1.2 Alternativ B'!V149+'2.2 Skjult ventetid person B'!U27),"")</f>
        <v/>
      </c>
      <c r="V24" s="94" t="str">
        <f ca="1">IFERROR('2.2 Skjult ventetid person B'!V27/('1.2 Alternativ B'!W149+'2.2 Skjult ventetid person B'!V27),"")</f>
        <v/>
      </c>
      <c r="W24" s="94" t="str">
        <f ca="1">IFERROR('2.2 Skjult ventetid person B'!W27/('1.2 Alternativ B'!X149+'2.2 Skjult ventetid person B'!W27),"")</f>
        <v/>
      </c>
      <c r="X24" s="94" t="str">
        <f ca="1">IFERROR('2.2 Skjult ventetid person B'!X27/('1.2 Alternativ B'!Y149+'2.2 Skjult ventetid person B'!X27),"")</f>
        <v/>
      </c>
      <c r="Y24" s="94" t="str">
        <f ca="1">IFERROR('2.2 Skjult ventetid person B'!Y27/('1.2 Alternativ B'!Z149+'2.2 Skjult ventetid person B'!Y27),"")</f>
        <v/>
      </c>
      <c r="Z24" s="94" t="str">
        <f ca="1">IFERROR('2.2 Skjult ventetid person B'!Z27/('1.2 Alternativ B'!AA149+'2.2 Skjult ventetid person B'!Z27),"")</f>
        <v/>
      </c>
      <c r="AA24" s="94" t="str">
        <f ca="1">IFERROR('2.2 Skjult ventetid person B'!AA27/('1.2 Alternativ B'!AB149+'2.2 Skjult ventetid person B'!AA27),"")</f>
        <v/>
      </c>
      <c r="AB24" s="94" t="str">
        <f ca="1">IFERROR('2.2 Skjult ventetid person B'!AB27/('1.2 Alternativ B'!AC149+'2.2 Skjult ventetid person B'!AB27),"")</f>
        <v/>
      </c>
      <c r="AC24" s="94" t="str">
        <f ca="1">IFERROR('2.2 Skjult ventetid person B'!AC27/('1.2 Alternativ B'!AD149+'2.2 Skjult ventetid person B'!AC27),"")</f>
        <v/>
      </c>
      <c r="AD24" s="94" t="str">
        <f ca="1">IFERROR('2.2 Skjult ventetid person B'!AD27/('1.2 Alternativ B'!AE149+'2.2 Skjult ventetid person B'!AD27),"")</f>
        <v/>
      </c>
      <c r="AE24" s="94" t="str">
        <f ca="1">IFERROR('2.2 Skjult ventetid person B'!AE27/('1.2 Alternativ B'!AF149+'2.2 Skjult ventetid person B'!AE27),"")</f>
        <v/>
      </c>
      <c r="AF24" s="94" t="str">
        <f ca="1">IFERROR('2.2 Skjult ventetid person B'!AF27/('1.2 Alternativ B'!AG149+'2.2 Skjult ventetid person B'!AF27),"")</f>
        <v/>
      </c>
    </row>
    <row r="25" spans="2:32" s="67" customFormat="1" ht="12.75" customHeight="1" x14ac:dyDescent="0.2">
      <c r="B25" s="1" t="str">
        <f ca="1">IF(OFFSET('1.2 Alternativ B'!$E$19,0,ROW()-ROW($B$9))&gt;0,OFFSET('1.2 Alternativ B'!$E$19,0,ROW()-ROW($B$9)),"")</f>
        <v/>
      </c>
      <c r="C25" s="94" t="str">
        <f ca="1">IFERROR('2.2 Skjult ventetid person B'!C28/('1.2 Alternativ B'!D150+'2.2 Skjult ventetid person B'!C28),"")</f>
        <v/>
      </c>
      <c r="D25" s="94" t="str">
        <f ca="1">IFERROR('2.2 Skjult ventetid person B'!D28/('1.2 Alternativ B'!E150+'2.2 Skjult ventetid person B'!D28),"")</f>
        <v/>
      </c>
      <c r="E25" s="94" t="str">
        <f ca="1">IFERROR('2.2 Skjult ventetid person B'!E28/('1.2 Alternativ B'!F150+'2.2 Skjult ventetid person B'!E28),"")</f>
        <v/>
      </c>
      <c r="F25" s="94" t="str">
        <f ca="1">IFERROR('2.2 Skjult ventetid person B'!F28/('1.2 Alternativ B'!G150+'2.2 Skjult ventetid person B'!F28),"")</f>
        <v/>
      </c>
      <c r="G25" s="94" t="str">
        <f ca="1">IFERROR('2.2 Skjult ventetid person B'!G28/('1.2 Alternativ B'!H150+'2.2 Skjult ventetid person B'!G28),"")</f>
        <v/>
      </c>
      <c r="H25" s="94" t="str">
        <f ca="1">IFERROR('2.2 Skjult ventetid person B'!H28/('1.2 Alternativ B'!I150+'2.2 Skjult ventetid person B'!H28),"")</f>
        <v/>
      </c>
      <c r="I25" s="94" t="str">
        <f ca="1">IFERROR('2.2 Skjult ventetid person B'!I28/('1.2 Alternativ B'!J150+'2.2 Skjult ventetid person B'!I28),"")</f>
        <v/>
      </c>
      <c r="J25" s="94" t="str">
        <f ca="1">IFERROR('2.2 Skjult ventetid person B'!J28/('1.2 Alternativ B'!K150+'2.2 Skjult ventetid person B'!J28),"")</f>
        <v/>
      </c>
      <c r="K25" s="94" t="str">
        <f ca="1">IFERROR('2.2 Skjult ventetid person B'!K28/('1.2 Alternativ B'!L150+'2.2 Skjult ventetid person B'!K28),"")</f>
        <v/>
      </c>
      <c r="L25" s="94" t="str">
        <f ca="1">IFERROR('2.2 Skjult ventetid person B'!L28/('1.2 Alternativ B'!M150+'2.2 Skjult ventetid person B'!L28),"")</f>
        <v/>
      </c>
      <c r="M25" s="94" t="str">
        <f ca="1">IFERROR('2.2 Skjult ventetid person B'!M28/('1.2 Alternativ B'!N150+'2.2 Skjult ventetid person B'!M28),"")</f>
        <v/>
      </c>
      <c r="N25" s="94" t="str">
        <f ca="1">IFERROR('2.2 Skjult ventetid person B'!N28/('1.2 Alternativ B'!O150+'2.2 Skjult ventetid person B'!N28),"")</f>
        <v/>
      </c>
      <c r="O25" s="94" t="str">
        <f ca="1">IFERROR('2.2 Skjult ventetid person B'!O28/('1.2 Alternativ B'!P150+'2.2 Skjult ventetid person B'!O28),"")</f>
        <v/>
      </c>
      <c r="P25" s="94" t="str">
        <f ca="1">IFERROR('2.2 Skjult ventetid person B'!P28/('1.2 Alternativ B'!Q150+'2.2 Skjult ventetid person B'!P28),"")</f>
        <v/>
      </c>
      <c r="Q25" s="94" t="str">
        <f ca="1">IFERROR('2.2 Skjult ventetid person B'!Q28/('1.2 Alternativ B'!R150+'2.2 Skjult ventetid person B'!Q28),"")</f>
        <v/>
      </c>
      <c r="R25" s="94" t="str">
        <f ca="1">IFERROR('2.2 Skjult ventetid person B'!R28/('1.2 Alternativ B'!S150+'2.2 Skjult ventetid person B'!R28),"")</f>
        <v/>
      </c>
      <c r="S25" s="94" t="str">
        <f ca="1">IFERROR('2.2 Skjult ventetid person B'!S28/('1.2 Alternativ B'!T150+'2.2 Skjult ventetid person B'!S28),"")</f>
        <v/>
      </c>
      <c r="T25" s="94" t="str">
        <f ca="1">IFERROR('2.2 Skjult ventetid person B'!T28/('1.2 Alternativ B'!U150+'2.2 Skjult ventetid person B'!T28),"")</f>
        <v/>
      </c>
      <c r="U25" s="94" t="str">
        <f ca="1">IFERROR('2.2 Skjult ventetid person B'!U28/('1.2 Alternativ B'!V150+'2.2 Skjult ventetid person B'!U28),"")</f>
        <v/>
      </c>
      <c r="V25" s="94" t="str">
        <f ca="1">IFERROR('2.2 Skjult ventetid person B'!V28/('1.2 Alternativ B'!W150+'2.2 Skjult ventetid person B'!V28),"")</f>
        <v/>
      </c>
      <c r="W25" s="94" t="str">
        <f ca="1">IFERROR('2.2 Skjult ventetid person B'!W28/('1.2 Alternativ B'!X150+'2.2 Skjult ventetid person B'!W28),"")</f>
        <v/>
      </c>
      <c r="X25" s="94" t="str">
        <f ca="1">IFERROR('2.2 Skjult ventetid person B'!X28/('1.2 Alternativ B'!Y150+'2.2 Skjult ventetid person B'!X28),"")</f>
        <v/>
      </c>
      <c r="Y25" s="94" t="str">
        <f ca="1">IFERROR('2.2 Skjult ventetid person B'!Y28/('1.2 Alternativ B'!Z150+'2.2 Skjult ventetid person B'!Y28),"")</f>
        <v/>
      </c>
      <c r="Z25" s="94" t="str">
        <f ca="1">IFERROR('2.2 Skjult ventetid person B'!Z28/('1.2 Alternativ B'!AA150+'2.2 Skjult ventetid person B'!Z28),"")</f>
        <v/>
      </c>
      <c r="AA25" s="94" t="str">
        <f ca="1">IFERROR('2.2 Skjult ventetid person B'!AA28/('1.2 Alternativ B'!AB150+'2.2 Skjult ventetid person B'!AA28),"")</f>
        <v/>
      </c>
      <c r="AB25" s="94" t="str">
        <f ca="1">IFERROR('2.2 Skjult ventetid person B'!AB28/('1.2 Alternativ B'!AC150+'2.2 Skjult ventetid person B'!AB28),"")</f>
        <v/>
      </c>
      <c r="AC25" s="94" t="str">
        <f ca="1">IFERROR('2.2 Skjult ventetid person B'!AC28/('1.2 Alternativ B'!AD150+'2.2 Skjult ventetid person B'!AC28),"")</f>
        <v/>
      </c>
      <c r="AD25" s="94" t="str">
        <f ca="1">IFERROR('2.2 Skjult ventetid person B'!AD28/('1.2 Alternativ B'!AE150+'2.2 Skjult ventetid person B'!AD28),"")</f>
        <v/>
      </c>
      <c r="AE25" s="94" t="str">
        <f ca="1">IFERROR('2.2 Skjult ventetid person B'!AE28/('1.2 Alternativ B'!AF150+'2.2 Skjult ventetid person B'!AE28),"")</f>
        <v/>
      </c>
      <c r="AF25" s="94" t="str">
        <f ca="1">IFERROR('2.2 Skjult ventetid person B'!AF28/('1.2 Alternativ B'!AG150+'2.2 Skjult ventetid person B'!AF28),"")</f>
        <v/>
      </c>
    </row>
    <row r="26" spans="2:32" s="67" customFormat="1" ht="12.75" customHeight="1" x14ac:dyDescent="0.2">
      <c r="B26" s="1" t="str">
        <f ca="1">IF(OFFSET('1.2 Alternativ B'!$E$19,0,ROW()-ROW($B$9))&gt;0,OFFSET('1.2 Alternativ B'!$E$19,0,ROW()-ROW($B$9)),"")</f>
        <v/>
      </c>
      <c r="C26" s="94" t="str">
        <f ca="1">IFERROR('2.2 Skjult ventetid person B'!C29/('1.2 Alternativ B'!D151+'2.2 Skjult ventetid person B'!C29),"")</f>
        <v/>
      </c>
      <c r="D26" s="94" t="str">
        <f ca="1">IFERROR('2.2 Skjult ventetid person B'!D29/('1.2 Alternativ B'!E151+'2.2 Skjult ventetid person B'!D29),"")</f>
        <v/>
      </c>
      <c r="E26" s="94" t="str">
        <f ca="1">IFERROR('2.2 Skjult ventetid person B'!E29/('1.2 Alternativ B'!F151+'2.2 Skjult ventetid person B'!E29),"")</f>
        <v/>
      </c>
      <c r="F26" s="94" t="str">
        <f ca="1">IFERROR('2.2 Skjult ventetid person B'!F29/('1.2 Alternativ B'!G151+'2.2 Skjult ventetid person B'!F29),"")</f>
        <v/>
      </c>
      <c r="G26" s="94" t="str">
        <f ca="1">IFERROR('2.2 Skjult ventetid person B'!G29/('1.2 Alternativ B'!H151+'2.2 Skjult ventetid person B'!G29),"")</f>
        <v/>
      </c>
      <c r="H26" s="94" t="str">
        <f ca="1">IFERROR('2.2 Skjult ventetid person B'!H29/('1.2 Alternativ B'!I151+'2.2 Skjult ventetid person B'!H29),"")</f>
        <v/>
      </c>
      <c r="I26" s="94" t="str">
        <f ca="1">IFERROR('2.2 Skjult ventetid person B'!I29/('1.2 Alternativ B'!J151+'2.2 Skjult ventetid person B'!I29),"")</f>
        <v/>
      </c>
      <c r="J26" s="94" t="str">
        <f ca="1">IFERROR('2.2 Skjult ventetid person B'!J29/('1.2 Alternativ B'!K151+'2.2 Skjult ventetid person B'!J29),"")</f>
        <v/>
      </c>
      <c r="K26" s="94" t="str">
        <f ca="1">IFERROR('2.2 Skjult ventetid person B'!K29/('1.2 Alternativ B'!L151+'2.2 Skjult ventetid person B'!K29),"")</f>
        <v/>
      </c>
      <c r="L26" s="94" t="str">
        <f ca="1">IFERROR('2.2 Skjult ventetid person B'!L29/('1.2 Alternativ B'!M151+'2.2 Skjult ventetid person B'!L29),"")</f>
        <v/>
      </c>
      <c r="M26" s="94" t="str">
        <f ca="1">IFERROR('2.2 Skjult ventetid person B'!M29/('1.2 Alternativ B'!N151+'2.2 Skjult ventetid person B'!M29),"")</f>
        <v/>
      </c>
      <c r="N26" s="94" t="str">
        <f ca="1">IFERROR('2.2 Skjult ventetid person B'!N29/('1.2 Alternativ B'!O151+'2.2 Skjult ventetid person B'!N29),"")</f>
        <v/>
      </c>
      <c r="O26" s="94" t="str">
        <f ca="1">IFERROR('2.2 Skjult ventetid person B'!O29/('1.2 Alternativ B'!P151+'2.2 Skjult ventetid person B'!O29),"")</f>
        <v/>
      </c>
      <c r="P26" s="94" t="str">
        <f ca="1">IFERROR('2.2 Skjult ventetid person B'!P29/('1.2 Alternativ B'!Q151+'2.2 Skjult ventetid person B'!P29),"")</f>
        <v/>
      </c>
      <c r="Q26" s="94" t="str">
        <f ca="1">IFERROR('2.2 Skjult ventetid person B'!Q29/('1.2 Alternativ B'!R151+'2.2 Skjult ventetid person B'!Q29),"")</f>
        <v/>
      </c>
      <c r="R26" s="94" t="str">
        <f ca="1">IFERROR('2.2 Skjult ventetid person B'!R29/('1.2 Alternativ B'!S151+'2.2 Skjult ventetid person B'!R29),"")</f>
        <v/>
      </c>
      <c r="S26" s="94" t="str">
        <f ca="1">IFERROR('2.2 Skjult ventetid person B'!S29/('1.2 Alternativ B'!T151+'2.2 Skjult ventetid person B'!S29),"")</f>
        <v/>
      </c>
      <c r="T26" s="94" t="str">
        <f ca="1">IFERROR('2.2 Skjult ventetid person B'!T29/('1.2 Alternativ B'!U151+'2.2 Skjult ventetid person B'!T29),"")</f>
        <v/>
      </c>
      <c r="U26" s="94" t="str">
        <f ca="1">IFERROR('2.2 Skjult ventetid person B'!U29/('1.2 Alternativ B'!V151+'2.2 Skjult ventetid person B'!U29),"")</f>
        <v/>
      </c>
      <c r="V26" s="94" t="str">
        <f ca="1">IFERROR('2.2 Skjult ventetid person B'!V29/('1.2 Alternativ B'!W151+'2.2 Skjult ventetid person B'!V29),"")</f>
        <v/>
      </c>
      <c r="W26" s="94" t="str">
        <f ca="1">IFERROR('2.2 Skjult ventetid person B'!W29/('1.2 Alternativ B'!X151+'2.2 Skjult ventetid person B'!W29),"")</f>
        <v/>
      </c>
      <c r="X26" s="94" t="str">
        <f ca="1">IFERROR('2.2 Skjult ventetid person B'!X29/('1.2 Alternativ B'!Y151+'2.2 Skjult ventetid person B'!X29),"")</f>
        <v/>
      </c>
      <c r="Y26" s="94" t="str">
        <f ca="1">IFERROR('2.2 Skjult ventetid person B'!Y29/('1.2 Alternativ B'!Z151+'2.2 Skjult ventetid person B'!Y29),"")</f>
        <v/>
      </c>
      <c r="Z26" s="94" t="str">
        <f ca="1">IFERROR('2.2 Skjult ventetid person B'!Z29/('1.2 Alternativ B'!AA151+'2.2 Skjult ventetid person B'!Z29),"")</f>
        <v/>
      </c>
      <c r="AA26" s="94" t="str">
        <f ca="1">IFERROR('2.2 Skjult ventetid person B'!AA29/('1.2 Alternativ B'!AB151+'2.2 Skjult ventetid person B'!AA29),"")</f>
        <v/>
      </c>
      <c r="AB26" s="94" t="str">
        <f ca="1">IFERROR('2.2 Skjult ventetid person B'!AB29/('1.2 Alternativ B'!AC151+'2.2 Skjult ventetid person B'!AB29),"")</f>
        <v/>
      </c>
      <c r="AC26" s="94" t="str">
        <f ca="1">IFERROR('2.2 Skjult ventetid person B'!AC29/('1.2 Alternativ B'!AD151+'2.2 Skjult ventetid person B'!AC29),"")</f>
        <v/>
      </c>
      <c r="AD26" s="94" t="str">
        <f ca="1">IFERROR('2.2 Skjult ventetid person B'!AD29/('1.2 Alternativ B'!AE151+'2.2 Skjult ventetid person B'!AD29),"")</f>
        <v/>
      </c>
      <c r="AE26" s="94" t="str">
        <f ca="1">IFERROR('2.2 Skjult ventetid person B'!AE29/('1.2 Alternativ B'!AF151+'2.2 Skjult ventetid person B'!AE29),"")</f>
        <v/>
      </c>
      <c r="AF26" s="94" t="str">
        <f ca="1">IFERROR('2.2 Skjult ventetid person B'!AF29/('1.2 Alternativ B'!AG151+'2.2 Skjult ventetid person B'!AF29),"")</f>
        <v/>
      </c>
    </row>
    <row r="27" spans="2:32" s="67" customFormat="1" ht="12.75" customHeight="1" x14ac:dyDescent="0.2">
      <c r="B27" s="1" t="str">
        <f ca="1">IF(OFFSET('1.2 Alternativ B'!$E$19,0,ROW()-ROW($B$9))&gt;0,OFFSET('1.2 Alternativ B'!$E$19,0,ROW()-ROW($B$9)),"")</f>
        <v/>
      </c>
      <c r="C27" s="94" t="str">
        <f ca="1">IFERROR('2.2 Skjult ventetid person B'!C30/('1.2 Alternativ B'!D152+'2.2 Skjult ventetid person B'!C30),"")</f>
        <v/>
      </c>
      <c r="D27" s="94" t="str">
        <f ca="1">IFERROR('2.2 Skjult ventetid person B'!D30/('1.2 Alternativ B'!E152+'2.2 Skjult ventetid person B'!D30),"")</f>
        <v/>
      </c>
      <c r="E27" s="94" t="str">
        <f ca="1">IFERROR('2.2 Skjult ventetid person B'!E30/('1.2 Alternativ B'!F152+'2.2 Skjult ventetid person B'!E30),"")</f>
        <v/>
      </c>
      <c r="F27" s="94" t="str">
        <f ca="1">IFERROR('2.2 Skjult ventetid person B'!F30/('1.2 Alternativ B'!G152+'2.2 Skjult ventetid person B'!F30),"")</f>
        <v/>
      </c>
      <c r="G27" s="94" t="str">
        <f ca="1">IFERROR('2.2 Skjult ventetid person B'!G30/('1.2 Alternativ B'!H152+'2.2 Skjult ventetid person B'!G30),"")</f>
        <v/>
      </c>
      <c r="H27" s="94" t="str">
        <f ca="1">IFERROR('2.2 Skjult ventetid person B'!H30/('1.2 Alternativ B'!I152+'2.2 Skjult ventetid person B'!H30),"")</f>
        <v/>
      </c>
      <c r="I27" s="94" t="str">
        <f ca="1">IFERROR('2.2 Skjult ventetid person B'!I30/('1.2 Alternativ B'!J152+'2.2 Skjult ventetid person B'!I30),"")</f>
        <v/>
      </c>
      <c r="J27" s="94" t="str">
        <f ca="1">IFERROR('2.2 Skjult ventetid person B'!J30/('1.2 Alternativ B'!K152+'2.2 Skjult ventetid person B'!J30),"")</f>
        <v/>
      </c>
      <c r="K27" s="94" t="str">
        <f ca="1">IFERROR('2.2 Skjult ventetid person B'!K30/('1.2 Alternativ B'!L152+'2.2 Skjult ventetid person B'!K30),"")</f>
        <v/>
      </c>
      <c r="L27" s="94" t="str">
        <f ca="1">IFERROR('2.2 Skjult ventetid person B'!L30/('1.2 Alternativ B'!M152+'2.2 Skjult ventetid person B'!L30),"")</f>
        <v/>
      </c>
      <c r="M27" s="94" t="str">
        <f ca="1">IFERROR('2.2 Skjult ventetid person B'!M30/('1.2 Alternativ B'!N152+'2.2 Skjult ventetid person B'!M30),"")</f>
        <v/>
      </c>
      <c r="N27" s="94" t="str">
        <f ca="1">IFERROR('2.2 Skjult ventetid person B'!N30/('1.2 Alternativ B'!O152+'2.2 Skjult ventetid person B'!N30),"")</f>
        <v/>
      </c>
      <c r="O27" s="94" t="str">
        <f ca="1">IFERROR('2.2 Skjult ventetid person B'!O30/('1.2 Alternativ B'!P152+'2.2 Skjult ventetid person B'!O30),"")</f>
        <v/>
      </c>
      <c r="P27" s="94" t="str">
        <f ca="1">IFERROR('2.2 Skjult ventetid person B'!P30/('1.2 Alternativ B'!Q152+'2.2 Skjult ventetid person B'!P30),"")</f>
        <v/>
      </c>
      <c r="Q27" s="94" t="str">
        <f ca="1">IFERROR('2.2 Skjult ventetid person B'!Q30/('1.2 Alternativ B'!R152+'2.2 Skjult ventetid person B'!Q30),"")</f>
        <v/>
      </c>
      <c r="R27" s="94" t="str">
        <f ca="1">IFERROR('2.2 Skjult ventetid person B'!R30/('1.2 Alternativ B'!S152+'2.2 Skjult ventetid person B'!R30),"")</f>
        <v/>
      </c>
      <c r="S27" s="94" t="str">
        <f ca="1">IFERROR('2.2 Skjult ventetid person B'!S30/('1.2 Alternativ B'!T152+'2.2 Skjult ventetid person B'!S30),"")</f>
        <v/>
      </c>
      <c r="T27" s="94" t="str">
        <f ca="1">IFERROR('2.2 Skjult ventetid person B'!T30/('1.2 Alternativ B'!U152+'2.2 Skjult ventetid person B'!T30),"")</f>
        <v/>
      </c>
      <c r="U27" s="94" t="str">
        <f ca="1">IFERROR('2.2 Skjult ventetid person B'!U30/('1.2 Alternativ B'!V152+'2.2 Skjult ventetid person B'!U30),"")</f>
        <v/>
      </c>
      <c r="V27" s="94" t="str">
        <f ca="1">IFERROR('2.2 Skjult ventetid person B'!V30/('1.2 Alternativ B'!W152+'2.2 Skjult ventetid person B'!V30),"")</f>
        <v/>
      </c>
      <c r="W27" s="94" t="str">
        <f ca="1">IFERROR('2.2 Skjult ventetid person B'!W30/('1.2 Alternativ B'!X152+'2.2 Skjult ventetid person B'!W30),"")</f>
        <v/>
      </c>
      <c r="X27" s="94" t="str">
        <f ca="1">IFERROR('2.2 Skjult ventetid person B'!X30/('1.2 Alternativ B'!Y152+'2.2 Skjult ventetid person B'!X30),"")</f>
        <v/>
      </c>
      <c r="Y27" s="94" t="str">
        <f ca="1">IFERROR('2.2 Skjult ventetid person B'!Y30/('1.2 Alternativ B'!Z152+'2.2 Skjult ventetid person B'!Y30),"")</f>
        <v/>
      </c>
      <c r="Z27" s="94" t="str">
        <f ca="1">IFERROR('2.2 Skjult ventetid person B'!Z30/('1.2 Alternativ B'!AA152+'2.2 Skjult ventetid person B'!Z30),"")</f>
        <v/>
      </c>
      <c r="AA27" s="94" t="str">
        <f ca="1">IFERROR('2.2 Skjult ventetid person B'!AA30/('1.2 Alternativ B'!AB152+'2.2 Skjult ventetid person B'!AA30),"")</f>
        <v/>
      </c>
      <c r="AB27" s="94" t="str">
        <f ca="1">IFERROR('2.2 Skjult ventetid person B'!AB30/('1.2 Alternativ B'!AC152+'2.2 Skjult ventetid person B'!AB30),"")</f>
        <v/>
      </c>
      <c r="AC27" s="94" t="str">
        <f ca="1">IFERROR('2.2 Skjult ventetid person B'!AC30/('1.2 Alternativ B'!AD152+'2.2 Skjult ventetid person B'!AC30),"")</f>
        <v/>
      </c>
      <c r="AD27" s="94" t="str">
        <f ca="1">IFERROR('2.2 Skjult ventetid person B'!AD30/('1.2 Alternativ B'!AE152+'2.2 Skjult ventetid person B'!AD30),"")</f>
        <v/>
      </c>
      <c r="AE27" s="94" t="str">
        <f ca="1">IFERROR('2.2 Skjult ventetid person B'!AE30/('1.2 Alternativ B'!AF152+'2.2 Skjult ventetid person B'!AE30),"")</f>
        <v/>
      </c>
      <c r="AF27" s="94" t="str">
        <f ca="1">IFERROR('2.2 Skjult ventetid person B'!AF30/('1.2 Alternativ B'!AG152+'2.2 Skjult ventetid person B'!AF30),"")</f>
        <v/>
      </c>
    </row>
    <row r="28" spans="2:32" s="67" customFormat="1" ht="12.75" customHeight="1" x14ac:dyDescent="0.2">
      <c r="B28" s="1" t="str">
        <f ca="1">IF(OFFSET('1.2 Alternativ B'!$E$19,0,ROW()-ROW($B$9))&gt;0,OFFSET('1.2 Alternativ B'!$E$19,0,ROW()-ROW($B$9)),"")</f>
        <v/>
      </c>
      <c r="C28" s="94" t="str">
        <f ca="1">IFERROR('2.2 Skjult ventetid person B'!C31/('1.2 Alternativ B'!D153+'2.2 Skjult ventetid person B'!C31),"")</f>
        <v/>
      </c>
      <c r="D28" s="94" t="str">
        <f ca="1">IFERROR('2.2 Skjult ventetid person B'!D31/('1.2 Alternativ B'!E153+'2.2 Skjult ventetid person B'!D31),"")</f>
        <v/>
      </c>
      <c r="E28" s="94" t="str">
        <f ca="1">IFERROR('2.2 Skjult ventetid person B'!E31/('1.2 Alternativ B'!F153+'2.2 Skjult ventetid person B'!E31),"")</f>
        <v/>
      </c>
      <c r="F28" s="94" t="str">
        <f ca="1">IFERROR('2.2 Skjult ventetid person B'!F31/('1.2 Alternativ B'!G153+'2.2 Skjult ventetid person B'!F31),"")</f>
        <v/>
      </c>
      <c r="G28" s="94" t="str">
        <f ca="1">IFERROR('2.2 Skjult ventetid person B'!G31/('1.2 Alternativ B'!H153+'2.2 Skjult ventetid person B'!G31),"")</f>
        <v/>
      </c>
      <c r="H28" s="94" t="str">
        <f ca="1">IFERROR('2.2 Skjult ventetid person B'!H31/('1.2 Alternativ B'!I153+'2.2 Skjult ventetid person B'!H31),"")</f>
        <v/>
      </c>
      <c r="I28" s="94" t="str">
        <f ca="1">IFERROR('2.2 Skjult ventetid person B'!I31/('1.2 Alternativ B'!J153+'2.2 Skjult ventetid person B'!I31),"")</f>
        <v/>
      </c>
      <c r="J28" s="94" t="str">
        <f ca="1">IFERROR('2.2 Skjult ventetid person B'!J31/('1.2 Alternativ B'!K153+'2.2 Skjult ventetid person B'!J31),"")</f>
        <v/>
      </c>
      <c r="K28" s="94" t="str">
        <f ca="1">IFERROR('2.2 Skjult ventetid person B'!K31/('1.2 Alternativ B'!L153+'2.2 Skjult ventetid person B'!K31),"")</f>
        <v/>
      </c>
      <c r="L28" s="94" t="str">
        <f ca="1">IFERROR('2.2 Skjult ventetid person B'!L31/('1.2 Alternativ B'!M153+'2.2 Skjult ventetid person B'!L31),"")</f>
        <v/>
      </c>
      <c r="M28" s="94" t="str">
        <f ca="1">IFERROR('2.2 Skjult ventetid person B'!M31/('1.2 Alternativ B'!N153+'2.2 Skjult ventetid person B'!M31),"")</f>
        <v/>
      </c>
      <c r="N28" s="94" t="str">
        <f ca="1">IFERROR('2.2 Skjult ventetid person B'!N31/('1.2 Alternativ B'!O153+'2.2 Skjult ventetid person B'!N31),"")</f>
        <v/>
      </c>
      <c r="O28" s="94" t="str">
        <f ca="1">IFERROR('2.2 Skjult ventetid person B'!O31/('1.2 Alternativ B'!P153+'2.2 Skjult ventetid person B'!O31),"")</f>
        <v/>
      </c>
      <c r="P28" s="94" t="str">
        <f ca="1">IFERROR('2.2 Skjult ventetid person B'!P31/('1.2 Alternativ B'!Q153+'2.2 Skjult ventetid person B'!P31),"")</f>
        <v/>
      </c>
      <c r="Q28" s="94" t="str">
        <f ca="1">IFERROR('2.2 Skjult ventetid person B'!Q31/('1.2 Alternativ B'!R153+'2.2 Skjult ventetid person B'!Q31),"")</f>
        <v/>
      </c>
      <c r="R28" s="94" t="str">
        <f ca="1">IFERROR('2.2 Skjult ventetid person B'!R31/('1.2 Alternativ B'!S153+'2.2 Skjult ventetid person B'!R31),"")</f>
        <v/>
      </c>
      <c r="S28" s="94" t="str">
        <f ca="1">IFERROR('2.2 Skjult ventetid person B'!S31/('1.2 Alternativ B'!T153+'2.2 Skjult ventetid person B'!S31),"")</f>
        <v/>
      </c>
      <c r="T28" s="94" t="str">
        <f ca="1">IFERROR('2.2 Skjult ventetid person B'!T31/('1.2 Alternativ B'!U153+'2.2 Skjult ventetid person B'!T31),"")</f>
        <v/>
      </c>
      <c r="U28" s="94" t="str">
        <f ca="1">IFERROR('2.2 Skjult ventetid person B'!U31/('1.2 Alternativ B'!V153+'2.2 Skjult ventetid person B'!U31),"")</f>
        <v/>
      </c>
      <c r="V28" s="94" t="str">
        <f ca="1">IFERROR('2.2 Skjult ventetid person B'!V31/('1.2 Alternativ B'!W153+'2.2 Skjult ventetid person B'!V31),"")</f>
        <v/>
      </c>
      <c r="W28" s="94" t="str">
        <f ca="1">IFERROR('2.2 Skjult ventetid person B'!W31/('1.2 Alternativ B'!X153+'2.2 Skjult ventetid person B'!W31),"")</f>
        <v/>
      </c>
      <c r="X28" s="94" t="str">
        <f ca="1">IFERROR('2.2 Skjult ventetid person B'!X31/('1.2 Alternativ B'!Y153+'2.2 Skjult ventetid person B'!X31),"")</f>
        <v/>
      </c>
      <c r="Y28" s="94" t="str">
        <f ca="1">IFERROR('2.2 Skjult ventetid person B'!Y31/('1.2 Alternativ B'!Z153+'2.2 Skjult ventetid person B'!Y31),"")</f>
        <v/>
      </c>
      <c r="Z28" s="94" t="str">
        <f ca="1">IFERROR('2.2 Skjult ventetid person B'!Z31/('1.2 Alternativ B'!AA153+'2.2 Skjult ventetid person B'!Z31),"")</f>
        <v/>
      </c>
      <c r="AA28" s="94" t="str">
        <f ca="1">IFERROR('2.2 Skjult ventetid person B'!AA31/('1.2 Alternativ B'!AB153+'2.2 Skjult ventetid person B'!AA31),"")</f>
        <v/>
      </c>
      <c r="AB28" s="94" t="str">
        <f ca="1">IFERROR('2.2 Skjult ventetid person B'!AB31/('1.2 Alternativ B'!AC153+'2.2 Skjult ventetid person B'!AB31),"")</f>
        <v/>
      </c>
      <c r="AC28" s="94" t="str">
        <f ca="1">IFERROR('2.2 Skjult ventetid person B'!AC31/('1.2 Alternativ B'!AD153+'2.2 Skjult ventetid person B'!AC31),"")</f>
        <v/>
      </c>
      <c r="AD28" s="94" t="str">
        <f ca="1">IFERROR('2.2 Skjult ventetid person B'!AD31/('1.2 Alternativ B'!AE153+'2.2 Skjult ventetid person B'!AD31),"")</f>
        <v/>
      </c>
      <c r="AE28" s="94" t="str">
        <f ca="1">IFERROR('2.2 Skjult ventetid person B'!AE31/('1.2 Alternativ B'!AF153+'2.2 Skjult ventetid person B'!AE31),"")</f>
        <v/>
      </c>
      <c r="AF28" s="94" t="str">
        <f ca="1">IFERROR('2.2 Skjult ventetid person B'!AF31/('1.2 Alternativ B'!AG153+'2.2 Skjult ventetid person B'!AF31),"")</f>
        <v/>
      </c>
    </row>
    <row r="29" spans="2:32" s="67" customFormat="1" ht="12.75" customHeight="1" x14ac:dyDescent="0.2">
      <c r="B29" s="1" t="str">
        <f ca="1">IF(OFFSET('1.2 Alternativ B'!$E$19,0,ROW()-ROW($B$9))&gt;0,OFFSET('1.2 Alternativ B'!$E$19,0,ROW()-ROW($B$9)),"")</f>
        <v/>
      </c>
      <c r="C29" s="94" t="str">
        <f ca="1">IFERROR('2.2 Skjult ventetid person B'!C32/('1.2 Alternativ B'!D154+'2.2 Skjult ventetid person B'!C32),"")</f>
        <v/>
      </c>
      <c r="D29" s="94" t="str">
        <f ca="1">IFERROR('2.2 Skjult ventetid person B'!D32/('1.2 Alternativ B'!E154+'2.2 Skjult ventetid person B'!D32),"")</f>
        <v/>
      </c>
      <c r="E29" s="94" t="str">
        <f ca="1">IFERROR('2.2 Skjult ventetid person B'!E32/('1.2 Alternativ B'!F154+'2.2 Skjult ventetid person B'!E32),"")</f>
        <v/>
      </c>
      <c r="F29" s="94" t="str">
        <f ca="1">IFERROR('2.2 Skjult ventetid person B'!F32/('1.2 Alternativ B'!G154+'2.2 Skjult ventetid person B'!F32),"")</f>
        <v/>
      </c>
      <c r="G29" s="94" t="str">
        <f ca="1">IFERROR('2.2 Skjult ventetid person B'!G32/('1.2 Alternativ B'!H154+'2.2 Skjult ventetid person B'!G32),"")</f>
        <v/>
      </c>
      <c r="H29" s="94" t="str">
        <f ca="1">IFERROR('2.2 Skjult ventetid person B'!H32/('1.2 Alternativ B'!I154+'2.2 Skjult ventetid person B'!H32),"")</f>
        <v/>
      </c>
      <c r="I29" s="94" t="str">
        <f ca="1">IFERROR('2.2 Skjult ventetid person B'!I32/('1.2 Alternativ B'!J154+'2.2 Skjult ventetid person B'!I32),"")</f>
        <v/>
      </c>
      <c r="J29" s="94" t="str">
        <f ca="1">IFERROR('2.2 Skjult ventetid person B'!J32/('1.2 Alternativ B'!K154+'2.2 Skjult ventetid person B'!J32),"")</f>
        <v/>
      </c>
      <c r="K29" s="94" t="str">
        <f ca="1">IFERROR('2.2 Skjult ventetid person B'!K32/('1.2 Alternativ B'!L154+'2.2 Skjult ventetid person B'!K32),"")</f>
        <v/>
      </c>
      <c r="L29" s="94" t="str">
        <f ca="1">IFERROR('2.2 Skjult ventetid person B'!L32/('1.2 Alternativ B'!M154+'2.2 Skjult ventetid person B'!L32),"")</f>
        <v/>
      </c>
      <c r="M29" s="94" t="str">
        <f ca="1">IFERROR('2.2 Skjult ventetid person B'!M32/('1.2 Alternativ B'!N154+'2.2 Skjult ventetid person B'!M32),"")</f>
        <v/>
      </c>
      <c r="N29" s="94" t="str">
        <f ca="1">IFERROR('2.2 Skjult ventetid person B'!N32/('1.2 Alternativ B'!O154+'2.2 Skjult ventetid person B'!N32),"")</f>
        <v/>
      </c>
      <c r="O29" s="94" t="str">
        <f ca="1">IFERROR('2.2 Skjult ventetid person B'!O32/('1.2 Alternativ B'!P154+'2.2 Skjult ventetid person B'!O32),"")</f>
        <v/>
      </c>
      <c r="P29" s="94" t="str">
        <f ca="1">IFERROR('2.2 Skjult ventetid person B'!P32/('1.2 Alternativ B'!Q154+'2.2 Skjult ventetid person B'!P32),"")</f>
        <v/>
      </c>
      <c r="Q29" s="94" t="str">
        <f ca="1">IFERROR('2.2 Skjult ventetid person B'!Q32/('1.2 Alternativ B'!R154+'2.2 Skjult ventetid person B'!Q32),"")</f>
        <v/>
      </c>
      <c r="R29" s="94" t="str">
        <f ca="1">IFERROR('2.2 Skjult ventetid person B'!R32/('1.2 Alternativ B'!S154+'2.2 Skjult ventetid person B'!R32),"")</f>
        <v/>
      </c>
      <c r="S29" s="94" t="str">
        <f ca="1">IFERROR('2.2 Skjult ventetid person B'!S32/('1.2 Alternativ B'!T154+'2.2 Skjult ventetid person B'!S32),"")</f>
        <v/>
      </c>
      <c r="T29" s="94" t="str">
        <f ca="1">IFERROR('2.2 Skjult ventetid person B'!T32/('1.2 Alternativ B'!U154+'2.2 Skjult ventetid person B'!T32),"")</f>
        <v/>
      </c>
      <c r="U29" s="94" t="str">
        <f ca="1">IFERROR('2.2 Skjult ventetid person B'!U32/('1.2 Alternativ B'!V154+'2.2 Skjult ventetid person B'!U32),"")</f>
        <v/>
      </c>
      <c r="V29" s="94" t="str">
        <f ca="1">IFERROR('2.2 Skjult ventetid person B'!V32/('1.2 Alternativ B'!W154+'2.2 Skjult ventetid person B'!V32),"")</f>
        <v/>
      </c>
      <c r="W29" s="94" t="str">
        <f ca="1">IFERROR('2.2 Skjult ventetid person B'!W32/('1.2 Alternativ B'!X154+'2.2 Skjult ventetid person B'!W32),"")</f>
        <v/>
      </c>
      <c r="X29" s="94" t="str">
        <f ca="1">IFERROR('2.2 Skjult ventetid person B'!X32/('1.2 Alternativ B'!Y154+'2.2 Skjult ventetid person B'!X32),"")</f>
        <v/>
      </c>
      <c r="Y29" s="94" t="str">
        <f ca="1">IFERROR('2.2 Skjult ventetid person B'!Y32/('1.2 Alternativ B'!Z154+'2.2 Skjult ventetid person B'!Y32),"")</f>
        <v/>
      </c>
      <c r="Z29" s="94" t="str">
        <f ca="1">IFERROR('2.2 Skjult ventetid person B'!Z32/('1.2 Alternativ B'!AA154+'2.2 Skjult ventetid person B'!Z32),"")</f>
        <v/>
      </c>
      <c r="AA29" s="94" t="str">
        <f ca="1">IFERROR('2.2 Skjult ventetid person B'!AA32/('1.2 Alternativ B'!AB154+'2.2 Skjult ventetid person B'!AA32),"")</f>
        <v/>
      </c>
      <c r="AB29" s="94" t="str">
        <f ca="1">IFERROR('2.2 Skjult ventetid person B'!AB32/('1.2 Alternativ B'!AC154+'2.2 Skjult ventetid person B'!AB32),"")</f>
        <v/>
      </c>
      <c r="AC29" s="94" t="str">
        <f ca="1">IFERROR('2.2 Skjult ventetid person B'!AC32/('1.2 Alternativ B'!AD154+'2.2 Skjult ventetid person B'!AC32),"")</f>
        <v/>
      </c>
      <c r="AD29" s="94" t="str">
        <f ca="1">IFERROR('2.2 Skjult ventetid person B'!AD32/('1.2 Alternativ B'!AE154+'2.2 Skjult ventetid person B'!AD32),"")</f>
        <v/>
      </c>
      <c r="AE29" s="94" t="str">
        <f ca="1">IFERROR('2.2 Skjult ventetid person B'!AE32/('1.2 Alternativ B'!AF154+'2.2 Skjult ventetid person B'!AE32),"")</f>
        <v/>
      </c>
      <c r="AF29" s="94" t="str">
        <f ca="1">IFERROR('2.2 Skjult ventetid person B'!AF32/('1.2 Alternativ B'!AG154+'2.2 Skjult ventetid person B'!AF32),"")</f>
        <v/>
      </c>
    </row>
    <row r="30" spans="2:32" s="67" customFormat="1" ht="12.75" customHeight="1" x14ac:dyDescent="0.2">
      <c r="B30" s="1" t="str">
        <f ca="1">IF(OFFSET('1.2 Alternativ B'!$E$19,0,ROW()-ROW($B$9))&gt;0,OFFSET('1.2 Alternativ B'!$E$19,0,ROW()-ROW($B$9)),"")</f>
        <v/>
      </c>
      <c r="C30" s="94" t="str">
        <f ca="1">IFERROR('2.2 Skjult ventetid person B'!C33/('1.2 Alternativ B'!D155+'2.2 Skjult ventetid person B'!C33),"")</f>
        <v/>
      </c>
      <c r="D30" s="94" t="str">
        <f ca="1">IFERROR('2.2 Skjult ventetid person B'!D33/('1.2 Alternativ B'!E155+'2.2 Skjult ventetid person B'!D33),"")</f>
        <v/>
      </c>
      <c r="E30" s="94" t="str">
        <f ca="1">IFERROR('2.2 Skjult ventetid person B'!E33/('1.2 Alternativ B'!F155+'2.2 Skjult ventetid person B'!E33),"")</f>
        <v/>
      </c>
      <c r="F30" s="94" t="str">
        <f ca="1">IFERROR('2.2 Skjult ventetid person B'!F33/('1.2 Alternativ B'!G155+'2.2 Skjult ventetid person B'!F33),"")</f>
        <v/>
      </c>
      <c r="G30" s="94" t="str">
        <f ca="1">IFERROR('2.2 Skjult ventetid person B'!G33/('1.2 Alternativ B'!H155+'2.2 Skjult ventetid person B'!G33),"")</f>
        <v/>
      </c>
      <c r="H30" s="94" t="str">
        <f ca="1">IFERROR('2.2 Skjult ventetid person B'!H33/('1.2 Alternativ B'!I155+'2.2 Skjult ventetid person B'!H33),"")</f>
        <v/>
      </c>
      <c r="I30" s="94" t="str">
        <f ca="1">IFERROR('2.2 Skjult ventetid person B'!I33/('1.2 Alternativ B'!J155+'2.2 Skjult ventetid person B'!I33),"")</f>
        <v/>
      </c>
      <c r="J30" s="94" t="str">
        <f ca="1">IFERROR('2.2 Skjult ventetid person B'!J33/('1.2 Alternativ B'!K155+'2.2 Skjult ventetid person B'!J33),"")</f>
        <v/>
      </c>
      <c r="K30" s="94" t="str">
        <f ca="1">IFERROR('2.2 Skjult ventetid person B'!K33/('1.2 Alternativ B'!L155+'2.2 Skjult ventetid person B'!K33),"")</f>
        <v/>
      </c>
      <c r="L30" s="94" t="str">
        <f ca="1">IFERROR('2.2 Skjult ventetid person B'!L33/('1.2 Alternativ B'!M155+'2.2 Skjult ventetid person B'!L33),"")</f>
        <v/>
      </c>
      <c r="M30" s="94" t="str">
        <f ca="1">IFERROR('2.2 Skjult ventetid person B'!M33/('1.2 Alternativ B'!N155+'2.2 Skjult ventetid person B'!M33),"")</f>
        <v/>
      </c>
      <c r="N30" s="94" t="str">
        <f ca="1">IFERROR('2.2 Skjult ventetid person B'!N33/('1.2 Alternativ B'!O155+'2.2 Skjult ventetid person B'!N33),"")</f>
        <v/>
      </c>
      <c r="O30" s="94" t="str">
        <f ca="1">IFERROR('2.2 Skjult ventetid person B'!O33/('1.2 Alternativ B'!P155+'2.2 Skjult ventetid person B'!O33),"")</f>
        <v/>
      </c>
      <c r="P30" s="94" t="str">
        <f ca="1">IFERROR('2.2 Skjult ventetid person B'!P33/('1.2 Alternativ B'!Q155+'2.2 Skjult ventetid person B'!P33),"")</f>
        <v/>
      </c>
      <c r="Q30" s="94" t="str">
        <f ca="1">IFERROR('2.2 Skjult ventetid person B'!Q33/('1.2 Alternativ B'!R155+'2.2 Skjult ventetid person B'!Q33),"")</f>
        <v/>
      </c>
      <c r="R30" s="94" t="str">
        <f ca="1">IFERROR('2.2 Skjult ventetid person B'!R33/('1.2 Alternativ B'!S155+'2.2 Skjult ventetid person B'!R33),"")</f>
        <v/>
      </c>
      <c r="S30" s="94" t="str">
        <f ca="1">IFERROR('2.2 Skjult ventetid person B'!S33/('1.2 Alternativ B'!T155+'2.2 Skjult ventetid person B'!S33),"")</f>
        <v/>
      </c>
      <c r="T30" s="94" t="str">
        <f ca="1">IFERROR('2.2 Skjult ventetid person B'!T33/('1.2 Alternativ B'!U155+'2.2 Skjult ventetid person B'!T33),"")</f>
        <v/>
      </c>
      <c r="U30" s="94" t="str">
        <f ca="1">IFERROR('2.2 Skjult ventetid person B'!U33/('1.2 Alternativ B'!V155+'2.2 Skjult ventetid person B'!U33),"")</f>
        <v/>
      </c>
      <c r="V30" s="94" t="str">
        <f ca="1">IFERROR('2.2 Skjult ventetid person B'!V33/('1.2 Alternativ B'!W155+'2.2 Skjult ventetid person B'!V33),"")</f>
        <v/>
      </c>
      <c r="W30" s="94" t="str">
        <f ca="1">IFERROR('2.2 Skjult ventetid person B'!W33/('1.2 Alternativ B'!X155+'2.2 Skjult ventetid person B'!W33),"")</f>
        <v/>
      </c>
      <c r="X30" s="94" t="str">
        <f ca="1">IFERROR('2.2 Skjult ventetid person B'!X33/('1.2 Alternativ B'!Y155+'2.2 Skjult ventetid person B'!X33),"")</f>
        <v/>
      </c>
      <c r="Y30" s="94" t="str">
        <f ca="1">IFERROR('2.2 Skjult ventetid person B'!Y33/('1.2 Alternativ B'!Z155+'2.2 Skjult ventetid person B'!Y33),"")</f>
        <v/>
      </c>
      <c r="Z30" s="94" t="str">
        <f ca="1">IFERROR('2.2 Skjult ventetid person B'!Z33/('1.2 Alternativ B'!AA155+'2.2 Skjult ventetid person B'!Z33),"")</f>
        <v/>
      </c>
      <c r="AA30" s="94" t="str">
        <f ca="1">IFERROR('2.2 Skjult ventetid person B'!AA33/('1.2 Alternativ B'!AB155+'2.2 Skjult ventetid person B'!AA33),"")</f>
        <v/>
      </c>
      <c r="AB30" s="94" t="str">
        <f ca="1">IFERROR('2.2 Skjult ventetid person B'!AB33/('1.2 Alternativ B'!AC155+'2.2 Skjult ventetid person B'!AB33),"")</f>
        <v/>
      </c>
      <c r="AC30" s="94" t="str">
        <f ca="1">IFERROR('2.2 Skjult ventetid person B'!AC33/('1.2 Alternativ B'!AD155+'2.2 Skjult ventetid person B'!AC33),"")</f>
        <v/>
      </c>
      <c r="AD30" s="94" t="str">
        <f ca="1">IFERROR('2.2 Skjult ventetid person B'!AD33/('1.2 Alternativ B'!AE155+'2.2 Skjult ventetid person B'!AD33),"")</f>
        <v/>
      </c>
      <c r="AE30" s="94" t="str">
        <f ca="1">IFERROR('2.2 Skjult ventetid person B'!AE33/('1.2 Alternativ B'!AF155+'2.2 Skjult ventetid person B'!AE33),"")</f>
        <v/>
      </c>
      <c r="AF30" s="94" t="str">
        <f ca="1">IFERROR('2.2 Skjult ventetid person B'!AF33/('1.2 Alternativ B'!AG155+'2.2 Skjult ventetid person B'!AF33),"")</f>
        <v/>
      </c>
    </row>
    <row r="31" spans="2:32" s="67" customFormat="1" ht="12.75" customHeight="1" x14ac:dyDescent="0.2">
      <c r="B31" s="1" t="str">
        <f ca="1">IF(OFFSET('1.2 Alternativ B'!$E$19,0,ROW()-ROW($B$9))&gt;0,OFFSET('1.2 Alternativ B'!$E$19,0,ROW()-ROW($B$9)),"")</f>
        <v/>
      </c>
      <c r="C31" s="94" t="str">
        <f ca="1">IFERROR('2.2 Skjult ventetid person B'!C34/('1.2 Alternativ B'!D156+'2.2 Skjult ventetid person B'!C34),"")</f>
        <v/>
      </c>
      <c r="D31" s="94" t="str">
        <f ca="1">IFERROR('2.2 Skjult ventetid person B'!D34/('1.2 Alternativ B'!E156+'2.2 Skjult ventetid person B'!D34),"")</f>
        <v/>
      </c>
      <c r="E31" s="94" t="str">
        <f ca="1">IFERROR('2.2 Skjult ventetid person B'!E34/('1.2 Alternativ B'!F156+'2.2 Skjult ventetid person B'!E34),"")</f>
        <v/>
      </c>
      <c r="F31" s="94" t="str">
        <f ca="1">IFERROR('2.2 Skjult ventetid person B'!F34/('1.2 Alternativ B'!G156+'2.2 Skjult ventetid person B'!F34),"")</f>
        <v/>
      </c>
      <c r="G31" s="94" t="str">
        <f ca="1">IFERROR('2.2 Skjult ventetid person B'!G34/('1.2 Alternativ B'!H156+'2.2 Skjult ventetid person B'!G34),"")</f>
        <v/>
      </c>
      <c r="H31" s="94" t="str">
        <f ca="1">IFERROR('2.2 Skjult ventetid person B'!H34/('1.2 Alternativ B'!I156+'2.2 Skjult ventetid person B'!H34),"")</f>
        <v/>
      </c>
      <c r="I31" s="94" t="str">
        <f ca="1">IFERROR('2.2 Skjult ventetid person B'!I34/('1.2 Alternativ B'!J156+'2.2 Skjult ventetid person B'!I34),"")</f>
        <v/>
      </c>
      <c r="J31" s="94" t="str">
        <f ca="1">IFERROR('2.2 Skjult ventetid person B'!J34/('1.2 Alternativ B'!K156+'2.2 Skjult ventetid person B'!J34),"")</f>
        <v/>
      </c>
      <c r="K31" s="94" t="str">
        <f ca="1">IFERROR('2.2 Skjult ventetid person B'!K34/('1.2 Alternativ B'!L156+'2.2 Skjult ventetid person B'!K34),"")</f>
        <v/>
      </c>
      <c r="L31" s="94" t="str">
        <f ca="1">IFERROR('2.2 Skjult ventetid person B'!L34/('1.2 Alternativ B'!M156+'2.2 Skjult ventetid person B'!L34),"")</f>
        <v/>
      </c>
      <c r="M31" s="94" t="str">
        <f ca="1">IFERROR('2.2 Skjult ventetid person B'!M34/('1.2 Alternativ B'!N156+'2.2 Skjult ventetid person B'!M34),"")</f>
        <v/>
      </c>
      <c r="N31" s="94" t="str">
        <f ca="1">IFERROR('2.2 Skjult ventetid person B'!N34/('1.2 Alternativ B'!O156+'2.2 Skjult ventetid person B'!N34),"")</f>
        <v/>
      </c>
      <c r="O31" s="94" t="str">
        <f ca="1">IFERROR('2.2 Skjult ventetid person B'!O34/('1.2 Alternativ B'!P156+'2.2 Skjult ventetid person B'!O34),"")</f>
        <v/>
      </c>
      <c r="P31" s="94" t="str">
        <f ca="1">IFERROR('2.2 Skjult ventetid person B'!P34/('1.2 Alternativ B'!Q156+'2.2 Skjult ventetid person B'!P34),"")</f>
        <v/>
      </c>
      <c r="Q31" s="94" t="str">
        <f ca="1">IFERROR('2.2 Skjult ventetid person B'!Q34/('1.2 Alternativ B'!R156+'2.2 Skjult ventetid person B'!Q34),"")</f>
        <v/>
      </c>
      <c r="R31" s="94" t="str">
        <f ca="1">IFERROR('2.2 Skjult ventetid person B'!R34/('1.2 Alternativ B'!S156+'2.2 Skjult ventetid person B'!R34),"")</f>
        <v/>
      </c>
      <c r="S31" s="94" t="str">
        <f ca="1">IFERROR('2.2 Skjult ventetid person B'!S34/('1.2 Alternativ B'!T156+'2.2 Skjult ventetid person B'!S34),"")</f>
        <v/>
      </c>
      <c r="T31" s="94" t="str">
        <f ca="1">IFERROR('2.2 Skjult ventetid person B'!T34/('1.2 Alternativ B'!U156+'2.2 Skjult ventetid person B'!T34),"")</f>
        <v/>
      </c>
      <c r="U31" s="94" t="str">
        <f ca="1">IFERROR('2.2 Skjult ventetid person B'!U34/('1.2 Alternativ B'!V156+'2.2 Skjult ventetid person B'!U34),"")</f>
        <v/>
      </c>
      <c r="V31" s="94" t="str">
        <f ca="1">IFERROR('2.2 Skjult ventetid person B'!V34/('1.2 Alternativ B'!W156+'2.2 Skjult ventetid person B'!V34),"")</f>
        <v/>
      </c>
      <c r="W31" s="94" t="str">
        <f ca="1">IFERROR('2.2 Skjult ventetid person B'!W34/('1.2 Alternativ B'!X156+'2.2 Skjult ventetid person B'!W34),"")</f>
        <v/>
      </c>
      <c r="X31" s="94" t="str">
        <f ca="1">IFERROR('2.2 Skjult ventetid person B'!X34/('1.2 Alternativ B'!Y156+'2.2 Skjult ventetid person B'!X34),"")</f>
        <v/>
      </c>
      <c r="Y31" s="94" t="str">
        <f ca="1">IFERROR('2.2 Skjult ventetid person B'!Y34/('1.2 Alternativ B'!Z156+'2.2 Skjult ventetid person B'!Y34),"")</f>
        <v/>
      </c>
      <c r="Z31" s="94" t="str">
        <f ca="1">IFERROR('2.2 Skjult ventetid person B'!Z34/('1.2 Alternativ B'!AA156+'2.2 Skjult ventetid person B'!Z34),"")</f>
        <v/>
      </c>
      <c r="AA31" s="94" t="str">
        <f ca="1">IFERROR('2.2 Skjult ventetid person B'!AA34/('1.2 Alternativ B'!AB156+'2.2 Skjult ventetid person B'!AA34),"")</f>
        <v/>
      </c>
      <c r="AB31" s="94" t="str">
        <f ca="1">IFERROR('2.2 Skjult ventetid person B'!AB34/('1.2 Alternativ B'!AC156+'2.2 Skjult ventetid person B'!AB34),"")</f>
        <v/>
      </c>
      <c r="AC31" s="94" t="str">
        <f ca="1">IFERROR('2.2 Skjult ventetid person B'!AC34/('1.2 Alternativ B'!AD156+'2.2 Skjult ventetid person B'!AC34),"")</f>
        <v/>
      </c>
      <c r="AD31" s="94" t="str">
        <f ca="1">IFERROR('2.2 Skjult ventetid person B'!AD34/('1.2 Alternativ B'!AE156+'2.2 Skjult ventetid person B'!AD34),"")</f>
        <v/>
      </c>
      <c r="AE31" s="94" t="str">
        <f ca="1">IFERROR('2.2 Skjult ventetid person B'!AE34/('1.2 Alternativ B'!AF156+'2.2 Skjult ventetid person B'!AE34),"")</f>
        <v/>
      </c>
      <c r="AF31" s="94" t="str">
        <f ca="1">IFERROR('2.2 Skjult ventetid person B'!AF34/('1.2 Alternativ B'!AG156+'2.2 Skjult ventetid person B'!AF34),"")</f>
        <v/>
      </c>
    </row>
    <row r="32" spans="2:32" s="67" customFormat="1" ht="12.75" customHeight="1" x14ac:dyDescent="0.2">
      <c r="B32" s="1" t="str">
        <f ca="1">IF(OFFSET('1.2 Alternativ B'!$E$19,0,ROW()-ROW($B$9))&gt;0,OFFSET('1.2 Alternativ B'!$E$19,0,ROW()-ROW($B$9)),"")</f>
        <v/>
      </c>
      <c r="C32" s="94" t="str">
        <f ca="1">IFERROR('2.2 Skjult ventetid person B'!C35/('1.2 Alternativ B'!D157+'2.2 Skjult ventetid person B'!C35),"")</f>
        <v/>
      </c>
      <c r="D32" s="94" t="str">
        <f ca="1">IFERROR('2.2 Skjult ventetid person B'!D35/('1.2 Alternativ B'!E157+'2.2 Skjult ventetid person B'!D35),"")</f>
        <v/>
      </c>
      <c r="E32" s="94" t="str">
        <f ca="1">IFERROR('2.2 Skjult ventetid person B'!E35/('1.2 Alternativ B'!F157+'2.2 Skjult ventetid person B'!E35),"")</f>
        <v/>
      </c>
      <c r="F32" s="94" t="str">
        <f ca="1">IFERROR('2.2 Skjult ventetid person B'!F35/('1.2 Alternativ B'!G157+'2.2 Skjult ventetid person B'!F35),"")</f>
        <v/>
      </c>
      <c r="G32" s="94" t="str">
        <f ca="1">IFERROR('2.2 Skjult ventetid person B'!G35/('1.2 Alternativ B'!H157+'2.2 Skjult ventetid person B'!G35),"")</f>
        <v/>
      </c>
      <c r="H32" s="94" t="str">
        <f ca="1">IFERROR('2.2 Skjult ventetid person B'!H35/('1.2 Alternativ B'!I157+'2.2 Skjult ventetid person B'!H35),"")</f>
        <v/>
      </c>
      <c r="I32" s="94" t="str">
        <f ca="1">IFERROR('2.2 Skjult ventetid person B'!I35/('1.2 Alternativ B'!J157+'2.2 Skjult ventetid person B'!I35),"")</f>
        <v/>
      </c>
      <c r="J32" s="94" t="str">
        <f ca="1">IFERROR('2.2 Skjult ventetid person B'!J35/('1.2 Alternativ B'!K157+'2.2 Skjult ventetid person B'!J35),"")</f>
        <v/>
      </c>
      <c r="K32" s="94" t="str">
        <f ca="1">IFERROR('2.2 Skjult ventetid person B'!K35/('1.2 Alternativ B'!L157+'2.2 Skjult ventetid person B'!K35),"")</f>
        <v/>
      </c>
      <c r="L32" s="94" t="str">
        <f ca="1">IFERROR('2.2 Skjult ventetid person B'!L35/('1.2 Alternativ B'!M157+'2.2 Skjult ventetid person B'!L35),"")</f>
        <v/>
      </c>
      <c r="M32" s="94" t="str">
        <f ca="1">IFERROR('2.2 Skjult ventetid person B'!M35/('1.2 Alternativ B'!N157+'2.2 Skjult ventetid person B'!M35),"")</f>
        <v/>
      </c>
      <c r="N32" s="94" t="str">
        <f ca="1">IFERROR('2.2 Skjult ventetid person B'!N35/('1.2 Alternativ B'!O157+'2.2 Skjult ventetid person B'!N35),"")</f>
        <v/>
      </c>
      <c r="O32" s="94" t="str">
        <f ca="1">IFERROR('2.2 Skjult ventetid person B'!O35/('1.2 Alternativ B'!P157+'2.2 Skjult ventetid person B'!O35),"")</f>
        <v/>
      </c>
      <c r="P32" s="94" t="str">
        <f ca="1">IFERROR('2.2 Skjult ventetid person B'!P35/('1.2 Alternativ B'!Q157+'2.2 Skjult ventetid person B'!P35),"")</f>
        <v/>
      </c>
      <c r="Q32" s="94" t="str">
        <f ca="1">IFERROR('2.2 Skjult ventetid person B'!Q35/('1.2 Alternativ B'!R157+'2.2 Skjult ventetid person B'!Q35),"")</f>
        <v/>
      </c>
      <c r="R32" s="94" t="str">
        <f ca="1">IFERROR('2.2 Skjult ventetid person B'!R35/('1.2 Alternativ B'!S157+'2.2 Skjult ventetid person B'!R35),"")</f>
        <v/>
      </c>
      <c r="S32" s="94" t="str">
        <f ca="1">IFERROR('2.2 Skjult ventetid person B'!S35/('1.2 Alternativ B'!T157+'2.2 Skjult ventetid person B'!S35),"")</f>
        <v/>
      </c>
      <c r="T32" s="94" t="str">
        <f ca="1">IFERROR('2.2 Skjult ventetid person B'!T35/('1.2 Alternativ B'!U157+'2.2 Skjult ventetid person B'!T35),"")</f>
        <v/>
      </c>
      <c r="U32" s="94" t="str">
        <f ca="1">IFERROR('2.2 Skjult ventetid person B'!U35/('1.2 Alternativ B'!V157+'2.2 Skjult ventetid person B'!U35),"")</f>
        <v/>
      </c>
      <c r="V32" s="94" t="str">
        <f ca="1">IFERROR('2.2 Skjult ventetid person B'!V35/('1.2 Alternativ B'!W157+'2.2 Skjult ventetid person B'!V35),"")</f>
        <v/>
      </c>
      <c r="W32" s="94" t="str">
        <f ca="1">IFERROR('2.2 Skjult ventetid person B'!W35/('1.2 Alternativ B'!X157+'2.2 Skjult ventetid person B'!W35),"")</f>
        <v/>
      </c>
      <c r="X32" s="94" t="str">
        <f ca="1">IFERROR('2.2 Skjult ventetid person B'!X35/('1.2 Alternativ B'!Y157+'2.2 Skjult ventetid person B'!X35),"")</f>
        <v/>
      </c>
      <c r="Y32" s="94" t="str">
        <f ca="1">IFERROR('2.2 Skjult ventetid person B'!Y35/('1.2 Alternativ B'!Z157+'2.2 Skjult ventetid person B'!Y35),"")</f>
        <v/>
      </c>
      <c r="Z32" s="94" t="str">
        <f ca="1">IFERROR('2.2 Skjult ventetid person B'!Z35/('1.2 Alternativ B'!AA157+'2.2 Skjult ventetid person B'!Z35),"")</f>
        <v/>
      </c>
      <c r="AA32" s="94" t="str">
        <f ca="1">IFERROR('2.2 Skjult ventetid person B'!AA35/('1.2 Alternativ B'!AB157+'2.2 Skjult ventetid person B'!AA35),"")</f>
        <v/>
      </c>
      <c r="AB32" s="94" t="str">
        <f ca="1">IFERROR('2.2 Skjult ventetid person B'!AB35/('1.2 Alternativ B'!AC157+'2.2 Skjult ventetid person B'!AB35),"")</f>
        <v/>
      </c>
      <c r="AC32" s="94" t="str">
        <f ca="1">IFERROR('2.2 Skjult ventetid person B'!AC35/('1.2 Alternativ B'!AD157+'2.2 Skjult ventetid person B'!AC35),"")</f>
        <v/>
      </c>
      <c r="AD32" s="94" t="str">
        <f ca="1">IFERROR('2.2 Skjult ventetid person B'!AD35/('1.2 Alternativ B'!AE157+'2.2 Skjult ventetid person B'!AD35),"")</f>
        <v/>
      </c>
      <c r="AE32" s="94" t="str">
        <f ca="1">IFERROR('2.2 Skjult ventetid person B'!AE35/('1.2 Alternativ B'!AF157+'2.2 Skjult ventetid person B'!AE35),"")</f>
        <v/>
      </c>
      <c r="AF32" s="94" t="str">
        <f ca="1">IFERROR('2.2 Skjult ventetid person B'!AF35/('1.2 Alternativ B'!AG157+'2.2 Skjult ventetid person B'!AF35),"")</f>
        <v/>
      </c>
    </row>
    <row r="33" spans="2:32" s="67" customFormat="1" ht="12.75" customHeight="1" x14ac:dyDescent="0.2">
      <c r="B33" s="1" t="str">
        <f ca="1">IF(OFFSET('1.2 Alternativ B'!$E$19,0,ROW()-ROW($B$9))&gt;0,OFFSET('1.2 Alternativ B'!$E$19,0,ROW()-ROW($B$9)),"")</f>
        <v/>
      </c>
      <c r="C33" s="94" t="str">
        <f ca="1">IFERROR('2.2 Skjult ventetid person B'!C36/('1.2 Alternativ B'!D158+'2.2 Skjult ventetid person B'!C36),"")</f>
        <v/>
      </c>
      <c r="D33" s="94" t="str">
        <f ca="1">IFERROR('2.2 Skjult ventetid person B'!D36/('1.2 Alternativ B'!E158+'2.2 Skjult ventetid person B'!D36),"")</f>
        <v/>
      </c>
      <c r="E33" s="94" t="str">
        <f ca="1">IFERROR('2.2 Skjult ventetid person B'!E36/('1.2 Alternativ B'!F158+'2.2 Skjult ventetid person B'!E36),"")</f>
        <v/>
      </c>
      <c r="F33" s="94" t="str">
        <f ca="1">IFERROR('2.2 Skjult ventetid person B'!F36/('1.2 Alternativ B'!G158+'2.2 Skjult ventetid person B'!F36),"")</f>
        <v/>
      </c>
      <c r="G33" s="94" t="str">
        <f ca="1">IFERROR('2.2 Skjult ventetid person B'!G36/('1.2 Alternativ B'!H158+'2.2 Skjult ventetid person B'!G36),"")</f>
        <v/>
      </c>
      <c r="H33" s="94" t="str">
        <f ca="1">IFERROR('2.2 Skjult ventetid person B'!H36/('1.2 Alternativ B'!I158+'2.2 Skjult ventetid person B'!H36),"")</f>
        <v/>
      </c>
      <c r="I33" s="94" t="str">
        <f ca="1">IFERROR('2.2 Skjult ventetid person B'!I36/('1.2 Alternativ B'!J158+'2.2 Skjult ventetid person B'!I36),"")</f>
        <v/>
      </c>
      <c r="J33" s="94" t="str">
        <f ca="1">IFERROR('2.2 Skjult ventetid person B'!J36/('1.2 Alternativ B'!K158+'2.2 Skjult ventetid person B'!J36),"")</f>
        <v/>
      </c>
      <c r="K33" s="94" t="str">
        <f ca="1">IFERROR('2.2 Skjult ventetid person B'!K36/('1.2 Alternativ B'!L158+'2.2 Skjult ventetid person B'!K36),"")</f>
        <v/>
      </c>
      <c r="L33" s="94" t="str">
        <f ca="1">IFERROR('2.2 Skjult ventetid person B'!L36/('1.2 Alternativ B'!M158+'2.2 Skjult ventetid person B'!L36),"")</f>
        <v/>
      </c>
      <c r="M33" s="94" t="str">
        <f ca="1">IFERROR('2.2 Skjult ventetid person B'!M36/('1.2 Alternativ B'!N158+'2.2 Skjult ventetid person B'!M36),"")</f>
        <v/>
      </c>
      <c r="N33" s="94" t="str">
        <f ca="1">IFERROR('2.2 Skjult ventetid person B'!N36/('1.2 Alternativ B'!O158+'2.2 Skjult ventetid person B'!N36),"")</f>
        <v/>
      </c>
      <c r="O33" s="94" t="str">
        <f ca="1">IFERROR('2.2 Skjult ventetid person B'!O36/('1.2 Alternativ B'!P158+'2.2 Skjult ventetid person B'!O36),"")</f>
        <v/>
      </c>
      <c r="P33" s="94" t="str">
        <f ca="1">IFERROR('2.2 Skjult ventetid person B'!P36/('1.2 Alternativ B'!Q158+'2.2 Skjult ventetid person B'!P36),"")</f>
        <v/>
      </c>
      <c r="Q33" s="94" t="str">
        <f ca="1">IFERROR('2.2 Skjult ventetid person B'!Q36/('1.2 Alternativ B'!R158+'2.2 Skjult ventetid person B'!Q36),"")</f>
        <v/>
      </c>
      <c r="R33" s="94" t="str">
        <f ca="1">IFERROR('2.2 Skjult ventetid person B'!R36/('1.2 Alternativ B'!S158+'2.2 Skjult ventetid person B'!R36),"")</f>
        <v/>
      </c>
      <c r="S33" s="94" t="str">
        <f ca="1">IFERROR('2.2 Skjult ventetid person B'!S36/('1.2 Alternativ B'!T158+'2.2 Skjult ventetid person B'!S36),"")</f>
        <v/>
      </c>
      <c r="T33" s="94" t="str">
        <f ca="1">IFERROR('2.2 Skjult ventetid person B'!T36/('1.2 Alternativ B'!U158+'2.2 Skjult ventetid person B'!T36),"")</f>
        <v/>
      </c>
      <c r="U33" s="94" t="str">
        <f ca="1">IFERROR('2.2 Skjult ventetid person B'!U36/('1.2 Alternativ B'!V158+'2.2 Skjult ventetid person B'!U36),"")</f>
        <v/>
      </c>
      <c r="V33" s="94" t="str">
        <f ca="1">IFERROR('2.2 Skjult ventetid person B'!V36/('1.2 Alternativ B'!W158+'2.2 Skjult ventetid person B'!V36),"")</f>
        <v/>
      </c>
      <c r="W33" s="94" t="str">
        <f ca="1">IFERROR('2.2 Skjult ventetid person B'!W36/('1.2 Alternativ B'!X158+'2.2 Skjult ventetid person B'!W36),"")</f>
        <v/>
      </c>
      <c r="X33" s="94" t="str">
        <f ca="1">IFERROR('2.2 Skjult ventetid person B'!X36/('1.2 Alternativ B'!Y158+'2.2 Skjult ventetid person B'!X36),"")</f>
        <v/>
      </c>
      <c r="Y33" s="94" t="str">
        <f ca="1">IFERROR('2.2 Skjult ventetid person B'!Y36/('1.2 Alternativ B'!Z158+'2.2 Skjult ventetid person B'!Y36),"")</f>
        <v/>
      </c>
      <c r="Z33" s="94" t="str">
        <f ca="1">IFERROR('2.2 Skjult ventetid person B'!Z36/('1.2 Alternativ B'!AA158+'2.2 Skjult ventetid person B'!Z36),"")</f>
        <v/>
      </c>
      <c r="AA33" s="94" t="str">
        <f ca="1">IFERROR('2.2 Skjult ventetid person B'!AA36/('1.2 Alternativ B'!AB158+'2.2 Skjult ventetid person B'!AA36),"")</f>
        <v/>
      </c>
      <c r="AB33" s="94" t="str">
        <f ca="1">IFERROR('2.2 Skjult ventetid person B'!AB36/('1.2 Alternativ B'!AC158+'2.2 Skjult ventetid person B'!AB36),"")</f>
        <v/>
      </c>
      <c r="AC33" s="94" t="str">
        <f ca="1">IFERROR('2.2 Skjult ventetid person B'!AC36/('1.2 Alternativ B'!AD158+'2.2 Skjult ventetid person B'!AC36),"")</f>
        <v/>
      </c>
      <c r="AD33" s="94" t="str">
        <f ca="1">IFERROR('2.2 Skjult ventetid person B'!AD36/('1.2 Alternativ B'!AE158+'2.2 Skjult ventetid person B'!AD36),"")</f>
        <v/>
      </c>
      <c r="AE33" s="94" t="str">
        <f ca="1">IFERROR('2.2 Skjult ventetid person B'!AE36/('1.2 Alternativ B'!AF158+'2.2 Skjult ventetid person B'!AE36),"")</f>
        <v/>
      </c>
      <c r="AF33" s="94" t="str">
        <f ca="1">IFERROR('2.2 Skjult ventetid person B'!AF36/('1.2 Alternativ B'!AG158+'2.2 Skjult ventetid person B'!AF36),"")</f>
        <v/>
      </c>
    </row>
    <row r="34" spans="2:32" s="67" customFormat="1" ht="12.75" customHeight="1" x14ac:dyDescent="0.2">
      <c r="B34" s="1" t="str">
        <f ca="1">IF(OFFSET('1.2 Alternativ B'!$E$19,0,ROW()-ROW($B$9))&gt;0,OFFSET('1.2 Alternativ B'!$E$19,0,ROW()-ROW($B$9)),"")</f>
        <v/>
      </c>
      <c r="C34" s="94" t="str">
        <f ca="1">IFERROR('2.2 Skjult ventetid person B'!C37/('1.2 Alternativ B'!D159+'2.2 Skjult ventetid person B'!C37),"")</f>
        <v/>
      </c>
      <c r="D34" s="94" t="str">
        <f ca="1">IFERROR('2.2 Skjult ventetid person B'!D37/('1.2 Alternativ B'!E159+'2.2 Skjult ventetid person B'!D37),"")</f>
        <v/>
      </c>
      <c r="E34" s="94" t="str">
        <f ca="1">IFERROR('2.2 Skjult ventetid person B'!E37/('1.2 Alternativ B'!F159+'2.2 Skjult ventetid person B'!E37),"")</f>
        <v/>
      </c>
      <c r="F34" s="94" t="str">
        <f ca="1">IFERROR('2.2 Skjult ventetid person B'!F37/('1.2 Alternativ B'!G159+'2.2 Skjult ventetid person B'!F37),"")</f>
        <v/>
      </c>
      <c r="G34" s="94" t="str">
        <f ca="1">IFERROR('2.2 Skjult ventetid person B'!G37/('1.2 Alternativ B'!H159+'2.2 Skjult ventetid person B'!G37),"")</f>
        <v/>
      </c>
      <c r="H34" s="94" t="str">
        <f ca="1">IFERROR('2.2 Skjult ventetid person B'!H37/('1.2 Alternativ B'!I159+'2.2 Skjult ventetid person B'!H37),"")</f>
        <v/>
      </c>
      <c r="I34" s="94" t="str">
        <f ca="1">IFERROR('2.2 Skjult ventetid person B'!I37/('1.2 Alternativ B'!J159+'2.2 Skjult ventetid person B'!I37),"")</f>
        <v/>
      </c>
      <c r="J34" s="94" t="str">
        <f ca="1">IFERROR('2.2 Skjult ventetid person B'!J37/('1.2 Alternativ B'!K159+'2.2 Skjult ventetid person B'!J37),"")</f>
        <v/>
      </c>
      <c r="K34" s="94" t="str">
        <f ca="1">IFERROR('2.2 Skjult ventetid person B'!K37/('1.2 Alternativ B'!L159+'2.2 Skjult ventetid person B'!K37),"")</f>
        <v/>
      </c>
      <c r="L34" s="94" t="str">
        <f ca="1">IFERROR('2.2 Skjult ventetid person B'!L37/('1.2 Alternativ B'!M159+'2.2 Skjult ventetid person B'!L37),"")</f>
        <v/>
      </c>
      <c r="M34" s="94" t="str">
        <f ca="1">IFERROR('2.2 Skjult ventetid person B'!M37/('1.2 Alternativ B'!N159+'2.2 Skjult ventetid person B'!M37),"")</f>
        <v/>
      </c>
      <c r="N34" s="94" t="str">
        <f ca="1">IFERROR('2.2 Skjult ventetid person B'!N37/('1.2 Alternativ B'!O159+'2.2 Skjult ventetid person B'!N37),"")</f>
        <v/>
      </c>
      <c r="O34" s="94" t="str">
        <f ca="1">IFERROR('2.2 Skjult ventetid person B'!O37/('1.2 Alternativ B'!P159+'2.2 Skjult ventetid person B'!O37),"")</f>
        <v/>
      </c>
      <c r="P34" s="94" t="str">
        <f ca="1">IFERROR('2.2 Skjult ventetid person B'!P37/('1.2 Alternativ B'!Q159+'2.2 Skjult ventetid person B'!P37),"")</f>
        <v/>
      </c>
      <c r="Q34" s="94" t="str">
        <f ca="1">IFERROR('2.2 Skjult ventetid person B'!Q37/('1.2 Alternativ B'!R159+'2.2 Skjult ventetid person B'!Q37),"")</f>
        <v/>
      </c>
      <c r="R34" s="94" t="str">
        <f ca="1">IFERROR('2.2 Skjult ventetid person B'!R37/('1.2 Alternativ B'!S159+'2.2 Skjult ventetid person B'!R37),"")</f>
        <v/>
      </c>
      <c r="S34" s="94" t="str">
        <f ca="1">IFERROR('2.2 Skjult ventetid person B'!S37/('1.2 Alternativ B'!T159+'2.2 Skjult ventetid person B'!S37),"")</f>
        <v/>
      </c>
      <c r="T34" s="94" t="str">
        <f ca="1">IFERROR('2.2 Skjult ventetid person B'!T37/('1.2 Alternativ B'!U159+'2.2 Skjult ventetid person B'!T37),"")</f>
        <v/>
      </c>
      <c r="U34" s="94" t="str">
        <f ca="1">IFERROR('2.2 Skjult ventetid person B'!U37/('1.2 Alternativ B'!V159+'2.2 Skjult ventetid person B'!U37),"")</f>
        <v/>
      </c>
      <c r="V34" s="94" t="str">
        <f ca="1">IFERROR('2.2 Skjult ventetid person B'!V37/('1.2 Alternativ B'!W159+'2.2 Skjult ventetid person B'!V37),"")</f>
        <v/>
      </c>
      <c r="W34" s="94" t="str">
        <f ca="1">IFERROR('2.2 Skjult ventetid person B'!W37/('1.2 Alternativ B'!X159+'2.2 Skjult ventetid person B'!W37),"")</f>
        <v/>
      </c>
      <c r="X34" s="94" t="str">
        <f ca="1">IFERROR('2.2 Skjult ventetid person B'!X37/('1.2 Alternativ B'!Y159+'2.2 Skjult ventetid person B'!X37),"")</f>
        <v/>
      </c>
      <c r="Y34" s="94" t="str">
        <f ca="1">IFERROR('2.2 Skjult ventetid person B'!Y37/('1.2 Alternativ B'!Z159+'2.2 Skjult ventetid person B'!Y37),"")</f>
        <v/>
      </c>
      <c r="Z34" s="94" t="str">
        <f ca="1">IFERROR('2.2 Skjult ventetid person B'!Z37/('1.2 Alternativ B'!AA159+'2.2 Skjult ventetid person B'!Z37),"")</f>
        <v/>
      </c>
      <c r="AA34" s="94" t="str">
        <f ca="1">IFERROR('2.2 Skjult ventetid person B'!AA37/('1.2 Alternativ B'!AB159+'2.2 Skjult ventetid person B'!AA37),"")</f>
        <v/>
      </c>
      <c r="AB34" s="94" t="str">
        <f ca="1">IFERROR('2.2 Skjult ventetid person B'!AB37/('1.2 Alternativ B'!AC159+'2.2 Skjult ventetid person B'!AB37),"")</f>
        <v/>
      </c>
      <c r="AC34" s="94" t="str">
        <f ca="1">IFERROR('2.2 Skjult ventetid person B'!AC37/('1.2 Alternativ B'!AD159+'2.2 Skjult ventetid person B'!AC37),"")</f>
        <v/>
      </c>
      <c r="AD34" s="94" t="str">
        <f ca="1">IFERROR('2.2 Skjult ventetid person B'!AD37/('1.2 Alternativ B'!AE159+'2.2 Skjult ventetid person B'!AD37),"")</f>
        <v/>
      </c>
      <c r="AE34" s="94" t="str">
        <f ca="1">IFERROR('2.2 Skjult ventetid person B'!AE37/('1.2 Alternativ B'!AF159+'2.2 Skjult ventetid person B'!AE37),"")</f>
        <v/>
      </c>
      <c r="AF34" s="94" t="str">
        <f ca="1">IFERROR('2.2 Skjult ventetid person B'!AF37/('1.2 Alternativ B'!AG159+'2.2 Skjult ventetid person B'!AF37),"")</f>
        <v/>
      </c>
    </row>
    <row r="35" spans="2:32" s="67" customFormat="1" ht="12.75" customHeight="1" x14ac:dyDescent="0.2">
      <c r="B35" s="1" t="str">
        <f ca="1">IF(OFFSET('1.2 Alternativ B'!$E$19,0,ROW()-ROW($B$9))&gt;0,OFFSET('1.2 Alternativ B'!$E$19,0,ROW()-ROW($B$9)),"")</f>
        <v/>
      </c>
      <c r="C35" s="94" t="str">
        <f ca="1">IFERROR('2.2 Skjult ventetid person B'!C38/('1.2 Alternativ B'!D160+'2.2 Skjult ventetid person B'!C38),"")</f>
        <v/>
      </c>
      <c r="D35" s="94" t="str">
        <f ca="1">IFERROR('2.2 Skjult ventetid person B'!D38/('1.2 Alternativ B'!E160+'2.2 Skjult ventetid person B'!D38),"")</f>
        <v/>
      </c>
      <c r="E35" s="94" t="str">
        <f ca="1">IFERROR('2.2 Skjult ventetid person B'!E38/('1.2 Alternativ B'!F160+'2.2 Skjult ventetid person B'!E38),"")</f>
        <v/>
      </c>
      <c r="F35" s="94" t="str">
        <f ca="1">IFERROR('2.2 Skjult ventetid person B'!F38/('1.2 Alternativ B'!G160+'2.2 Skjult ventetid person B'!F38),"")</f>
        <v/>
      </c>
      <c r="G35" s="94" t="str">
        <f ca="1">IFERROR('2.2 Skjult ventetid person B'!G38/('1.2 Alternativ B'!H160+'2.2 Skjult ventetid person B'!G38),"")</f>
        <v/>
      </c>
      <c r="H35" s="94" t="str">
        <f ca="1">IFERROR('2.2 Skjult ventetid person B'!H38/('1.2 Alternativ B'!I160+'2.2 Skjult ventetid person B'!H38),"")</f>
        <v/>
      </c>
      <c r="I35" s="94" t="str">
        <f ca="1">IFERROR('2.2 Skjult ventetid person B'!I38/('1.2 Alternativ B'!J160+'2.2 Skjult ventetid person B'!I38),"")</f>
        <v/>
      </c>
      <c r="J35" s="94" t="str">
        <f ca="1">IFERROR('2.2 Skjult ventetid person B'!J38/('1.2 Alternativ B'!K160+'2.2 Skjult ventetid person B'!J38),"")</f>
        <v/>
      </c>
      <c r="K35" s="94" t="str">
        <f ca="1">IFERROR('2.2 Skjult ventetid person B'!K38/('1.2 Alternativ B'!L160+'2.2 Skjult ventetid person B'!K38),"")</f>
        <v/>
      </c>
      <c r="L35" s="94" t="str">
        <f ca="1">IFERROR('2.2 Skjult ventetid person B'!L38/('1.2 Alternativ B'!M160+'2.2 Skjult ventetid person B'!L38),"")</f>
        <v/>
      </c>
      <c r="M35" s="94" t="str">
        <f ca="1">IFERROR('2.2 Skjult ventetid person B'!M38/('1.2 Alternativ B'!N160+'2.2 Skjult ventetid person B'!M38),"")</f>
        <v/>
      </c>
      <c r="N35" s="94" t="str">
        <f ca="1">IFERROR('2.2 Skjult ventetid person B'!N38/('1.2 Alternativ B'!O160+'2.2 Skjult ventetid person B'!N38),"")</f>
        <v/>
      </c>
      <c r="O35" s="94" t="str">
        <f ca="1">IFERROR('2.2 Skjult ventetid person B'!O38/('1.2 Alternativ B'!P160+'2.2 Skjult ventetid person B'!O38),"")</f>
        <v/>
      </c>
      <c r="P35" s="94" t="str">
        <f ca="1">IFERROR('2.2 Skjult ventetid person B'!P38/('1.2 Alternativ B'!Q160+'2.2 Skjult ventetid person B'!P38),"")</f>
        <v/>
      </c>
      <c r="Q35" s="94" t="str">
        <f ca="1">IFERROR('2.2 Skjult ventetid person B'!Q38/('1.2 Alternativ B'!R160+'2.2 Skjult ventetid person B'!Q38),"")</f>
        <v/>
      </c>
      <c r="R35" s="94" t="str">
        <f ca="1">IFERROR('2.2 Skjult ventetid person B'!R38/('1.2 Alternativ B'!S160+'2.2 Skjult ventetid person B'!R38),"")</f>
        <v/>
      </c>
      <c r="S35" s="94" t="str">
        <f ca="1">IFERROR('2.2 Skjult ventetid person B'!S38/('1.2 Alternativ B'!T160+'2.2 Skjult ventetid person B'!S38),"")</f>
        <v/>
      </c>
      <c r="T35" s="94" t="str">
        <f ca="1">IFERROR('2.2 Skjult ventetid person B'!T38/('1.2 Alternativ B'!U160+'2.2 Skjult ventetid person B'!T38),"")</f>
        <v/>
      </c>
      <c r="U35" s="94" t="str">
        <f ca="1">IFERROR('2.2 Skjult ventetid person B'!U38/('1.2 Alternativ B'!V160+'2.2 Skjult ventetid person B'!U38),"")</f>
        <v/>
      </c>
      <c r="V35" s="94" t="str">
        <f ca="1">IFERROR('2.2 Skjult ventetid person B'!V38/('1.2 Alternativ B'!W160+'2.2 Skjult ventetid person B'!V38),"")</f>
        <v/>
      </c>
      <c r="W35" s="94" t="str">
        <f ca="1">IFERROR('2.2 Skjult ventetid person B'!W38/('1.2 Alternativ B'!X160+'2.2 Skjult ventetid person B'!W38),"")</f>
        <v/>
      </c>
      <c r="X35" s="94" t="str">
        <f ca="1">IFERROR('2.2 Skjult ventetid person B'!X38/('1.2 Alternativ B'!Y160+'2.2 Skjult ventetid person B'!X38),"")</f>
        <v/>
      </c>
      <c r="Y35" s="94" t="str">
        <f ca="1">IFERROR('2.2 Skjult ventetid person B'!Y38/('1.2 Alternativ B'!Z160+'2.2 Skjult ventetid person B'!Y38),"")</f>
        <v/>
      </c>
      <c r="Z35" s="94" t="str">
        <f ca="1">IFERROR('2.2 Skjult ventetid person B'!Z38/('1.2 Alternativ B'!AA160+'2.2 Skjult ventetid person B'!Z38),"")</f>
        <v/>
      </c>
      <c r="AA35" s="94" t="str">
        <f ca="1">IFERROR('2.2 Skjult ventetid person B'!AA38/('1.2 Alternativ B'!AB160+'2.2 Skjult ventetid person B'!AA38),"")</f>
        <v/>
      </c>
      <c r="AB35" s="94" t="str">
        <f ca="1">IFERROR('2.2 Skjult ventetid person B'!AB38/('1.2 Alternativ B'!AC160+'2.2 Skjult ventetid person B'!AB38),"")</f>
        <v/>
      </c>
      <c r="AC35" s="94" t="str">
        <f ca="1">IFERROR('2.2 Skjult ventetid person B'!AC38/('1.2 Alternativ B'!AD160+'2.2 Skjult ventetid person B'!AC38),"")</f>
        <v/>
      </c>
      <c r="AD35" s="94" t="str">
        <f ca="1">IFERROR('2.2 Skjult ventetid person B'!AD38/('1.2 Alternativ B'!AE160+'2.2 Skjult ventetid person B'!AD38),"")</f>
        <v/>
      </c>
      <c r="AE35" s="94" t="str">
        <f ca="1">IFERROR('2.2 Skjult ventetid person B'!AE38/('1.2 Alternativ B'!AF160+'2.2 Skjult ventetid person B'!AE38),"")</f>
        <v/>
      </c>
      <c r="AF35" s="94" t="str">
        <f ca="1">IFERROR('2.2 Skjult ventetid person B'!AF38/('1.2 Alternativ B'!AG160+'2.2 Skjult ventetid person B'!AF38),"")</f>
        <v/>
      </c>
    </row>
    <row r="36" spans="2:32" s="67" customFormat="1" ht="12.75" customHeight="1" x14ac:dyDescent="0.2">
      <c r="B36" s="1" t="str">
        <f ca="1">IF(OFFSET('1.2 Alternativ B'!$E$19,0,ROW()-ROW($B$9))&gt;0,OFFSET('1.2 Alternativ B'!$E$19,0,ROW()-ROW($B$9)),"")</f>
        <v/>
      </c>
      <c r="C36" s="94" t="str">
        <f ca="1">IFERROR('2.2 Skjult ventetid person B'!C39/('1.2 Alternativ B'!D161+'2.2 Skjult ventetid person B'!C39),"")</f>
        <v/>
      </c>
      <c r="D36" s="94" t="str">
        <f ca="1">IFERROR('2.2 Skjult ventetid person B'!D39/('1.2 Alternativ B'!E161+'2.2 Skjult ventetid person B'!D39),"")</f>
        <v/>
      </c>
      <c r="E36" s="94" t="str">
        <f ca="1">IFERROR('2.2 Skjult ventetid person B'!E39/('1.2 Alternativ B'!F161+'2.2 Skjult ventetid person B'!E39),"")</f>
        <v/>
      </c>
      <c r="F36" s="94" t="str">
        <f ca="1">IFERROR('2.2 Skjult ventetid person B'!F39/('1.2 Alternativ B'!G161+'2.2 Skjult ventetid person B'!F39),"")</f>
        <v/>
      </c>
      <c r="G36" s="94" t="str">
        <f ca="1">IFERROR('2.2 Skjult ventetid person B'!G39/('1.2 Alternativ B'!H161+'2.2 Skjult ventetid person B'!G39),"")</f>
        <v/>
      </c>
      <c r="H36" s="94" t="str">
        <f ca="1">IFERROR('2.2 Skjult ventetid person B'!H39/('1.2 Alternativ B'!I161+'2.2 Skjult ventetid person B'!H39),"")</f>
        <v/>
      </c>
      <c r="I36" s="94" t="str">
        <f ca="1">IFERROR('2.2 Skjult ventetid person B'!I39/('1.2 Alternativ B'!J161+'2.2 Skjult ventetid person B'!I39),"")</f>
        <v/>
      </c>
      <c r="J36" s="94" t="str">
        <f ca="1">IFERROR('2.2 Skjult ventetid person B'!J39/('1.2 Alternativ B'!K161+'2.2 Skjult ventetid person B'!J39),"")</f>
        <v/>
      </c>
      <c r="K36" s="94" t="str">
        <f ca="1">IFERROR('2.2 Skjult ventetid person B'!K39/('1.2 Alternativ B'!L161+'2.2 Skjult ventetid person B'!K39),"")</f>
        <v/>
      </c>
      <c r="L36" s="94" t="str">
        <f ca="1">IFERROR('2.2 Skjult ventetid person B'!L39/('1.2 Alternativ B'!M161+'2.2 Skjult ventetid person B'!L39),"")</f>
        <v/>
      </c>
      <c r="M36" s="94" t="str">
        <f ca="1">IFERROR('2.2 Skjult ventetid person B'!M39/('1.2 Alternativ B'!N161+'2.2 Skjult ventetid person B'!M39),"")</f>
        <v/>
      </c>
      <c r="N36" s="94" t="str">
        <f ca="1">IFERROR('2.2 Skjult ventetid person B'!N39/('1.2 Alternativ B'!O161+'2.2 Skjult ventetid person B'!N39),"")</f>
        <v/>
      </c>
      <c r="O36" s="94" t="str">
        <f ca="1">IFERROR('2.2 Skjult ventetid person B'!O39/('1.2 Alternativ B'!P161+'2.2 Skjult ventetid person B'!O39),"")</f>
        <v/>
      </c>
      <c r="P36" s="94" t="str">
        <f ca="1">IFERROR('2.2 Skjult ventetid person B'!P39/('1.2 Alternativ B'!Q161+'2.2 Skjult ventetid person B'!P39),"")</f>
        <v/>
      </c>
      <c r="Q36" s="94" t="str">
        <f ca="1">IFERROR('2.2 Skjult ventetid person B'!Q39/('1.2 Alternativ B'!R161+'2.2 Skjult ventetid person B'!Q39),"")</f>
        <v/>
      </c>
      <c r="R36" s="94" t="str">
        <f ca="1">IFERROR('2.2 Skjult ventetid person B'!R39/('1.2 Alternativ B'!S161+'2.2 Skjult ventetid person B'!R39),"")</f>
        <v/>
      </c>
      <c r="S36" s="94" t="str">
        <f ca="1">IFERROR('2.2 Skjult ventetid person B'!S39/('1.2 Alternativ B'!T161+'2.2 Skjult ventetid person B'!S39),"")</f>
        <v/>
      </c>
      <c r="T36" s="94" t="str">
        <f ca="1">IFERROR('2.2 Skjult ventetid person B'!T39/('1.2 Alternativ B'!U161+'2.2 Skjult ventetid person B'!T39),"")</f>
        <v/>
      </c>
      <c r="U36" s="94" t="str">
        <f ca="1">IFERROR('2.2 Skjult ventetid person B'!U39/('1.2 Alternativ B'!V161+'2.2 Skjult ventetid person B'!U39),"")</f>
        <v/>
      </c>
      <c r="V36" s="94" t="str">
        <f ca="1">IFERROR('2.2 Skjult ventetid person B'!V39/('1.2 Alternativ B'!W161+'2.2 Skjult ventetid person B'!V39),"")</f>
        <v/>
      </c>
      <c r="W36" s="94" t="str">
        <f ca="1">IFERROR('2.2 Skjult ventetid person B'!W39/('1.2 Alternativ B'!X161+'2.2 Skjult ventetid person B'!W39),"")</f>
        <v/>
      </c>
      <c r="X36" s="94" t="str">
        <f ca="1">IFERROR('2.2 Skjult ventetid person B'!X39/('1.2 Alternativ B'!Y161+'2.2 Skjult ventetid person B'!X39),"")</f>
        <v/>
      </c>
      <c r="Y36" s="94" t="str">
        <f ca="1">IFERROR('2.2 Skjult ventetid person B'!Y39/('1.2 Alternativ B'!Z161+'2.2 Skjult ventetid person B'!Y39),"")</f>
        <v/>
      </c>
      <c r="Z36" s="94" t="str">
        <f ca="1">IFERROR('2.2 Skjult ventetid person B'!Z39/('1.2 Alternativ B'!AA161+'2.2 Skjult ventetid person B'!Z39),"")</f>
        <v/>
      </c>
      <c r="AA36" s="94" t="str">
        <f ca="1">IFERROR('2.2 Skjult ventetid person B'!AA39/('1.2 Alternativ B'!AB161+'2.2 Skjult ventetid person B'!AA39),"")</f>
        <v/>
      </c>
      <c r="AB36" s="94" t="str">
        <f ca="1">IFERROR('2.2 Skjult ventetid person B'!AB39/('1.2 Alternativ B'!AC161+'2.2 Skjult ventetid person B'!AB39),"")</f>
        <v/>
      </c>
      <c r="AC36" s="94" t="str">
        <f ca="1">IFERROR('2.2 Skjult ventetid person B'!AC39/('1.2 Alternativ B'!AD161+'2.2 Skjult ventetid person B'!AC39),"")</f>
        <v/>
      </c>
      <c r="AD36" s="94" t="str">
        <f ca="1">IFERROR('2.2 Skjult ventetid person B'!AD39/('1.2 Alternativ B'!AE161+'2.2 Skjult ventetid person B'!AD39),"")</f>
        <v/>
      </c>
      <c r="AE36" s="94" t="str">
        <f ca="1">IFERROR('2.2 Skjult ventetid person B'!AE39/('1.2 Alternativ B'!AF161+'2.2 Skjult ventetid person B'!AE39),"")</f>
        <v/>
      </c>
      <c r="AF36" s="94" t="str">
        <f ca="1">IFERROR('2.2 Skjult ventetid person B'!AF39/('1.2 Alternativ B'!AG161+'2.2 Skjult ventetid person B'!AF39),"")</f>
        <v/>
      </c>
    </row>
    <row r="37" spans="2:32" s="67" customFormat="1" ht="12.75" customHeight="1" x14ac:dyDescent="0.2">
      <c r="B37" s="1" t="str">
        <f ca="1">IF(OFFSET('1.2 Alternativ B'!$E$19,0,ROW()-ROW($B$9))&gt;0,OFFSET('1.2 Alternativ B'!$E$19,0,ROW()-ROW($B$9)),"")</f>
        <v/>
      </c>
      <c r="C37" s="94" t="str">
        <f ca="1">IFERROR('2.2 Skjult ventetid person B'!C40/('1.2 Alternativ B'!D162+'2.2 Skjult ventetid person B'!C40),"")</f>
        <v/>
      </c>
      <c r="D37" s="94" t="str">
        <f ca="1">IFERROR('2.2 Skjult ventetid person B'!D40/('1.2 Alternativ B'!E162+'2.2 Skjult ventetid person B'!D40),"")</f>
        <v/>
      </c>
      <c r="E37" s="94" t="str">
        <f ca="1">IFERROR('2.2 Skjult ventetid person B'!E40/('1.2 Alternativ B'!F162+'2.2 Skjult ventetid person B'!E40),"")</f>
        <v/>
      </c>
      <c r="F37" s="94" t="str">
        <f ca="1">IFERROR('2.2 Skjult ventetid person B'!F40/('1.2 Alternativ B'!G162+'2.2 Skjult ventetid person B'!F40),"")</f>
        <v/>
      </c>
      <c r="G37" s="94" t="str">
        <f ca="1">IFERROR('2.2 Skjult ventetid person B'!G40/('1.2 Alternativ B'!H162+'2.2 Skjult ventetid person B'!G40),"")</f>
        <v/>
      </c>
      <c r="H37" s="94" t="str">
        <f ca="1">IFERROR('2.2 Skjult ventetid person B'!H40/('1.2 Alternativ B'!I162+'2.2 Skjult ventetid person B'!H40),"")</f>
        <v/>
      </c>
      <c r="I37" s="94" t="str">
        <f ca="1">IFERROR('2.2 Skjult ventetid person B'!I40/('1.2 Alternativ B'!J162+'2.2 Skjult ventetid person B'!I40),"")</f>
        <v/>
      </c>
      <c r="J37" s="94" t="str">
        <f ca="1">IFERROR('2.2 Skjult ventetid person B'!J40/('1.2 Alternativ B'!K162+'2.2 Skjult ventetid person B'!J40),"")</f>
        <v/>
      </c>
      <c r="K37" s="94" t="str">
        <f ca="1">IFERROR('2.2 Skjult ventetid person B'!K40/('1.2 Alternativ B'!L162+'2.2 Skjult ventetid person B'!K40),"")</f>
        <v/>
      </c>
      <c r="L37" s="94" t="str">
        <f ca="1">IFERROR('2.2 Skjult ventetid person B'!L40/('1.2 Alternativ B'!M162+'2.2 Skjult ventetid person B'!L40),"")</f>
        <v/>
      </c>
      <c r="M37" s="94" t="str">
        <f ca="1">IFERROR('2.2 Skjult ventetid person B'!M40/('1.2 Alternativ B'!N162+'2.2 Skjult ventetid person B'!M40),"")</f>
        <v/>
      </c>
      <c r="N37" s="94" t="str">
        <f ca="1">IFERROR('2.2 Skjult ventetid person B'!N40/('1.2 Alternativ B'!O162+'2.2 Skjult ventetid person B'!N40),"")</f>
        <v/>
      </c>
      <c r="O37" s="94" t="str">
        <f ca="1">IFERROR('2.2 Skjult ventetid person B'!O40/('1.2 Alternativ B'!P162+'2.2 Skjult ventetid person B'!O40),"")</f>
        <v/>
      </c>
      <c r="P37" s="94" t="str">
        <f ca="1">IFERROR('2.2 Skjult ventetid person B'!P40/('1.2 Alternativ B'!Q162+'2.2 Skjult ventetid person B'!P40),"")</f>
        <v/>
      </c>
      <c r="Q37" s="94" t="str">
        <f ca="1">IFERROR('2.2 Skjult ventetid person B'!Q40/('1.2 Alternativ B'!R162+'2.2 Skjult ventetid person B'!Q40),"")</f>
        <v/>
      </c>
      <c r="R37" s="94" t="str">
        <f ca="1">IFERROR('2.2 Skjult ventetid person B'!R40/('1.2 Alternativ B'!S162+'2.2 Skjult ventetid person B'!R40),"")</f>
        <v/>
      </c>
      <c r="S37" s="94" t="str">
        <f ca="1">IFERROR('2.2 Skjult ventetid person B'!S40/('1.2 Alternativ B'!T162+'2.2 Skjult ventetid person B'!S40),"")</f>
        <v/>
      </c>
      <c r="T37" s="94" t="str">
        <f ca="1">IFERROR('2.2 Skjult ventetid person B'!T40/('1.2 Alternativ B'!U162+'2.2 Skjult ventetid person B'!T40),"")</f>
        <v/>
      </c>
      <c r="U37" s="94" t="str">
        <f ca="1">IFERROR('2.2 Skjult ventetid person B'!U40/('1.2 Alternativ B'!V162+'2.2 Skjult ventetid person B'!U40),"")</f>
        <v/>
      </c>
      <c r="V37" s="94" t="str">
        <f ca="1">IFERROR('2.2 Skjult ventetid person B'!V40/('1.2 Alternativ B'!W162+'2.2 Skjult ventetid person B'!V40),"")</f>
        <v/>
      </c>
      <c r="W37" s="94" t="str">
        <f ca="1">IFERROR('2.2 Skjult ventetid person B'!W40/('1.2 Alternativ B'!X162+'2.2 Skjult ventetid person B'!W40),"")</f>
        <v/>
      </c>
      <c r="X37" s="94" t="str">
        <f ca="1">IFERROR('2.2 Skjult ventetid person B'!X40/('1.2 Alternativ B'!Y162+'2.2 Skjult ventetid person B'!X40),"")</f>
        <v/>
      </c>
      <c r="Y37" s="94" t="str">
        <f ca="1">IFERROR('2.2 Skjult ventetid person B'!Y40/('1.2 Alternativ B'!Z162+'2.2 Skjult ventetid person B'!Y40),"")</f>
        <v/>
      </c>
      <c r="Z37" s="94" t="str">
        <f ca="1">IFERROR('2.2 Skjult ventetid person B'!Z40/('1.2 Alternativ B'!AA162+'2.2 Skjult ventetid person B'!Z40),"")</f>
        <v/>
      </c>
      <c r="AA37" s="94" t="str">
        <f ca="1">IFERROR('2.2 Skjult ventetid person B'!AA40/('1.2 Alternativ B'!AB162+'2.2 Skjult ventetid person B'!AA40),"")</f>
        <v/>
      </c>
      <c r="AB37" s="94" t="str">
        <f ca="1">IFERROR('2.2 Skjult ventetid person B'!AB40/('1.2 Alternativ B'!AC162+'2.2 Skjult ventetid person B'!AB40),"")</f>
        <v/>
      </c>
      <c r="AC37" s="94" t="str">
        <f ca="1">IFERROR('2.2 Skjult ventetid person B'!AC40/('1.2 Alternativ B'!AD162+'2.2 Skjult ventetid person B'!AC40),"")</f>
        <v/>
      </c>
      <c r="AD37" s="94" t="str">
        <f ca="1">IFERROR('2.2 Skjult ventetid person B'!AD40/('1.2 Alternativ B'!AE162+'2.2 Skjult ventetid person B'!AD40),"")</f>
        <v/>
      </c>
      <c r="AE37" s="94" t="str">
        <f ca="1">IFERROR('2.2 Skjult ventetid person B'!AE40/('1.2 Alternativ B'!AF162+'2.2 Skjult ventetid person B'!AE40),"")</f>
        <v/>
      </c>
      <c r="AF37" s="94" t="str">
        <f ca="1">IFERROR('2.2 Skjult ventetid person B'!AF40/('1.2 Alternativ B'!AG162+'2.2 Skjult ventetid person B'!AF40),"")</f>
        <v/>
      </c>
    </row>
    <row r="38" spans="2:32" s="67" customFormat="1" ht="12.75" customHeight="1" x14ac:dyDescent="0.2">
      <c r="B38" s="1" t="str">
        <f ca="1">IF(OFFSET('1.2 Alternativ B'!$E$19,0,ROW()-ROW($B$9))&gt;0,OFFSET('1.2 Alternativ B'!$E$19,0,ROW()-ROW($B$9)),"")</f>
        <v/>
      </c>
      <c r="C38" s="94" t="str">
        <f ca="1">IFERROR('2.2 Skjult ventetid person B'!C41/('1.2 Alternativ B'!D163+'2.2 Skjult ventetid person B'!C41),"")</f>
        <v/>
      </c>
      <c r="D38" s="94" t="str">
        <f ca="1">IFERROR('2.2 Skjult ventetid person B'!D41/('1.2 Alternativ B'!E163+'2.2 Skjult ventetid person B'!D41),"")</f>
        <v/>
      </c>
      <c r="E38" s="94" t="str">
        <f ca="1">IFERROR('2.2 Skjult ventetid person B'!E41/('1.2 Alternativ B'!F163+'2.2 Skjult ventetid person B'!E41),"")</f>
        <v/>
      </c>
      <c r="F38" s="94" t="str">
        <f ca="1">IFERROR('2.2 Skjult ventetid person B'!F41/('1.2 Alternativ B'!G163+'2.2 Skjult ventetid person B'!F41),"")</f>
        <v/>
      </c>
      <c r="G38" s="94" t="str">
        <f ca="1">IFERROR('2.2 Skjult ventetid person B'!G41/('1.2 Alternativ B'!H163+'2.2 Skjult ventetid person B'!G41),"")</f>
        <v/>
      </c>
      <c r="H38" s="94" t="str">
        <f ca="1">IFERROR('2.2 Skjult ventetid person B'!H41/('1.2 Alternativ B'!I163+'2.2 Skjult ventetid person B'!H41),"")</f>
        <v/>
      </c>
      <c r="I38" s="94" t="str">
        <f ca="1">IFERROR('2.2 Skjult ventetid person B'!I41/('1.2 Alternativ B'!J163+'2.2 Skjult ventetid person B'!I41),"")</f>
        <v/>
      </c>
      <c r="J38" s="94" t="str">
        <f ca="1">IFERROR('2.2 Skjult ventetid person B'!J41/('1.2 Alternativ B'!K163+'2.2 Skjult ventetid person B'!J41),"")</f>
        <v/>
      </c>
      <c r="K38" s="94" t="str">
        <f ca="1">IFERROR('2.2 Skjult ventetid person B'!K41/('1.2 Alternativ B'!L163+'2.2 Skjult ventetid person B'!K41),"")</f>
        <v/>
      </c>
      <c r="L38" s="94" t="str">
        <f ca="1">IFERROR('2.2 Skjult ventetid person B'!L41/('1.2 Alternativ B'!M163+'2.2 Skjult ventetid person B'!L41),"")</f>
        <v/>
      </c>
      <c r="M38" s="94" t="str">
        <f ca="1">IFERROR('2.2 Skjult ventetid person B'!M41/('1.2 Alternativ B'!N163+'2.2 Skjult ventetid person B'!M41),"")</f>
        <v/>
      </c>
      <c r="N38" s="94" t="str">
        <f ca="1">IFERROR('2.2 Skjult ventetid person B'!N41/('1.2 Alternativ B'!O163+'2.2 Skjult ventetid person B'!N41),"")</f>
        <v/>
      </c>
      <c r="O38" s="94" t="str">
        <f ca="1">IFERROR('2.2 Skjult ventetid person B'!O41/('1.2 Alternativ B'!P163+'2.2 Skjult ventetid person B'!O41),"")</f>
        <v/>
      </c>
      <c r="P38" s="94" t="str">
        <f ca="1">IFERROR('2.2 Skjult ventetid person B'!P41/('1.2 Alternativ B'!Q163+'2.2 Skjult ventetid person B'!P41),"")</f>
        <v/>
      </c>
      <c r="Q38" s="94" t="str">
        <f ca="1">IFERROR('2.2 Skjult ventetid person B'!Q41/('1.2 Alternativ B'!R163+'2.2 Skjult ventetid person B'!Q41),"")</f>
        <v/>
      </c>
      <c r="R38" s="94" t="str">
        <f ca="1">IFERROR('2.2 Skjult ventetid person B'!R41/('1.2 Alternativ B'!S163+'2.2 Skjult ventetid person B'!R41),"")</f>
        <v/>
      </c>
      <c r="S38" s="94" t="str">
        <f ca="1">IFERROR('2.2 Skjult ventetid person B'!S41/('1.2 Alternativ B'!T163+'2.2 Skjult ventetid person B'!S41),"")</f>
        <v/>
      </c>
      <c r="T38" s="94" t="str">
        <f ca="1">IFERROR('2.2 Skjult ventetid person B'!T41/('1.2 Alternativ B'!U163+'2.2 Skjult ventetid person B'!T41),"")</f>
        <v/>
      </c>
      <c r="U38" s="94" t="str">
        <f ca="1">IFERROR('2.2 Skjult ventetid person B'!U41/('1.2 Alternativ B'!V163+'2.2 Skjult ventetid person B'!U41),"")</f>
        <v/>
      </c>
      <c r="V38" s="94" t="str">
        <f ca="1">IFERROR('2.2 Skjult ventetid person B'!V41/('1.2 Alternativ B'!W163+'2.2 Skjult ventetid person B'!V41),"")</f>
        <v/>
      </c>
      <c r="W38" s="94" t="str">
        <f ca="1">IFERROR('2.2 Skjult ventetid person B'!W41/('1.2 Alternativ B'!X163+'2.2 Skjult ventetid person B'!W41),"")</f>
        <v/>
      </c>
      <c r="X38" s="94" t="str">
        <f ca="1">IFERROR('2.2 Skjult ventetid person B'!X41/('1.2 Alternativ B'!Y163+'2.2 Skjult ventetid person B'!X41),"")</f>
        <v/>
      </c>
      <c r="Y38" s="94" t="str">
        <f ca="1">IFERROR('2.2 Skjult ventetid person B'!Y41/('1.2 Alternativ B'!Z163+'2.2 Skjult ventetid person B'!Y41),"")</f>
        <v/>
      </c>
      <c r="Z38" s="94" t="str">
        <f ca="1">IFERROR('2.2 Skjult ventetid person B'!Z41/('1.2 Alternativ B'!AA163+'2.2 Skjult ventetid person B'!Z41),"")</f>
        <v/>
      </c>
      <c r="AA38" s="94" t="str">
        <f ca="1">IFERROR('2.2 Skjult ventetid person B'!AA41/('1.2 Alternativ B'!AB163+'2.2 Skjult ventetid person B'!AA41),"")</f>
        <v/>
      </c>
      <c r="AB38" s="94" t="str">
        <f ca="1">IFERROR('2.2 Skjult ventetid person B'!AB41/('1.2 Alternativ B'!AC163+'2.2 Skjult ventetid person B'!AB41),"")</f>
        <v/>
      </c>
      <c r="AC38" s="94" t="str">
        <f ca="1">IFERROR('2.2 Skjult ventetid person B'!AC41/('1.2 Alternativ B'!AD163+'2.2 Skjult ventetid person B'!AC41),"")</f>
        <v/>
      </c>
      <c r="AD38" s="94" t="str">
        <f ca="1">IFERROR('2.2 Skjult ventetid person B'!AD41/('1.2 Alternativ B'!AE163+'2.2 Skjult ventetid person B'!AD41),"")</f>
        <v/>
      </c>
      <c r="AE38" s="94" t="str">
        <f ca="1">IFERROR('2.2 Skjult ventetid person B'!AE41/('1.2 Alternativ B'!AF163+'2.2 Skjult ventetid person B'!AE41),"")</f>
        <v/>
      </c>
      <c r="AF38" s="94" t="str">
        <f ca="1">IFERROR('2.2 Skjult ventetid person B'!AF41/('1.2 Alternativ B'!AG163+'2.2 Skjult ventetid person B'!AF41),"")</f>
        <v/>
      </c>
    </row>
    <row r="39" spans="2:32" s="67" customFormat="1" ht="12.75" customHeight="1" x14ac:dyDescent="0.2">
      <c r="B39" s="1"/>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row>
    <row r="40" spans="2:32" s="67" customFormat="1" ht="12.75" customHeight="1" x14ac:dyDescent="0.2">
      <c r="B40" s="1"/>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row>
    <row r="41" spans="2:32" s="67" customFormat="1" ht="12.75" customHeight="1" x14ac:dyDescent="0.2">
      <c r="B41" s="75" t="s">
        <v>473</v>
      </c>
      <c r="C41" s="78"/>
      <c r="D41" s="78"/>
      <c r="E41" s="50"/>
      <c r="F41" s="78"/>
      <c r="G41" s="1"/>
      <c r="H41" s="75"/>
      <c r="I41" s="1"/>
      <c r="J41" s="1"/>
      <c r="K41" s="1"/>
      <c r="L41" s="1"/>
      <c r="M41" s="1"/>
      <c r="N41" s="1"/>
      <c r="O41" s="1"/>
      <c r="P41" s="1"/>
      <c r="Q41" s="1"/>
      <c r="R41" s="1"/>
      <c r="S41" s="1"/>
      <c r="T41" s="1"/>
      <c r="U41" s="1"/>
      <c r="V41" s="1"/>
      <c r="W41" s="1"/>
      <c r="X41" s="1"/>
      <c r="Y41" s="1"/>
      <c r="Z41" s="1"/>
      <c r="AA41" s="1"/>
      <c r="AB41" s="1"/>
      <c r="AC41" s="1"/>
      <c r="AD41" s="1"/>
      <c r="AE41" s="1"/>
      <c r="AF41" s="1"/>
    </row>
    <row r="42" spans="2:32" s="67" customFormat="1" ht="12.75" customHeight="1" x14ac:dyDescent="0.2">
      <c r="B42" s="1"/>
      <c r="C42" s="78" t="str">
        <f>IF('1.2 Alternativ B'!E19&gt;0,'1.2 Alternativ B'!E19,"")</f>
        <v/>
      </c>
      <c r="D42" s="78" t="str">
        <f>IF('1.2 Alternativ B'!F19&gt;0,'1.2 Alternativ B'!F19,"")</f>
        <v/>
      </c>
      <c r="E42" s="78" t="str">
        <f>IF('1.2 Alternativ B'!G19&gt;0,'1.2 Alternativ B'!G19,"")</f>
        <v/>
      </c>
      <c r="F42" s="78" t="str">
        <f>IF('1.2 Alternativ B'!H19&gt;0,'1.2 Alternativ B'!H19,"")</f>
        <v/>
      </c>
      <c r="G42" s="78" t="str">
        <f>IF('1.2 Alternativ B'!I19&gt;0,'1.2 Alternativ B'!I19,"")</f>
        <v/>
      </c>
      <c r="H42" s="78" t="str">
        <f>IF('1.2 Alternativ B'!J19&gt;0,'1.2 Alternativ B'!J19,"")</f>
        <v/>
      </c>
      <c r="I42" s="78" t="str">
        <f>IF('1.2 Alternativ B'!K19&gt;0,'1.2 Alternativ B'!K19,"")</f>
        <v/>
      </c>
      <c r="J42" s="78" t="str">
        <f>IF('1.2 Alternativ B'!L19&gt;0,'1.2 Alternativ B'!L19,"")</f>
        <v/>
      </c>
      <c r="K42" s="78" t="str">
        <f>IF('1.2 Alternativ B'!M19&gt;0,'1.2 Alternativ B'!M19,"")</f>
        <v/>
      </c>
      <c r="L42" s="78" t="str">
        <f>IF('1.2 Alternativ B'!N19&gt;0,'1.2 Alternativ B'!N19,"")</f>
        <v/>
      </c>
      <c r="M42" s="78" t="str">
        <f>IF('1.2 Alternativ B'!O19&gt;0,'1.2 Alternativ B'!O19,"")</f>
        <v/>
      </c>
      <c r="N42" s="78" t="str">
        <f>IF('1.2 Alternativ B'!P19&gt;0,'1.2 Alternativ B'!P19,"")</f>
        <v/>
      </c>
      <c r="O42" s="78" t="str">
        <f>IF('1.2 Alternativ B'!Q19&gt;0,'1.2 Alternativ B'!Q19,"")</f>
        <v/>
      </c>
      <c r="P42" s="78" t="str">
        <f>IF('1.2 Alternativ B'!R19&gt;0,'1.2 Alternativ B'!R19,"")</f>
        <v/>
      </c>
      <c r="Q42" s="78" t="str">
        <f>IF('1.2 Alternativ B'!S19&gt;0,'1.2 Alternativ B'!S19,"")</f>
        <v/>
      </c>
      <c r="R42" s="78" t="str">
        <f>IF('1.2 Alternativ B'!T19&gt;0,'1.2 Alternativ B'!T19,"")</f>
        <v/>
      </c>
      <c r="S42" s="78" t="str">
        <f>IF('1.2 Alternativ B'!U19&gt;0,'1.2 Alternativ B'!U19,"")</f>
        <v/>
      </c>
      <c r="T42" s="78" t="str">
        <f>IF('1.2 Alternativ B'!V19&gt;0,'1.2 Alternativ B'!V19,"")</f>
        <v/>
      </c>
      <c r="U42" s="78" t="str">
        <f>IF('1.2 Alternativ B'!W19&gt;0,'1.2 Alternativ B'!W19,"")</f>
        <v/>
      </c>
      <c r="V42" s="78" t="str">
        <f>IF('1.2 Alternativ B'!X19&gt;0,'1.2 Alternativ B'!X19,"")</f>
        <v/>
      </c>
      <c r="W42" s="78" t="str">
        <f>IF('1.2 Alternativ B'!Y19&gt;0,'1.2 Alternativ B'!Y19,"")</f>
        <v/>
      </c>
      <c r="X42" s="78" t="str">
        <f>IF('1.2 Alternativ B'!Z19&gt;0,'1.2 Alternativ B'!Z19,"")</f>
        <v/>
      </c>
      <c r="Y42" s="78" t="str">
        <f>IF('1.2 Alternativ B'!AA19&gt;0,'1.2 Alternativ B'!AA19,"")</f>
        <v/>
      </c>
      <c r="Z42" s="78" t="str">
        <f>IF('1.2 Alternativ B'!AB19&gt;0,'1.2 Alternativ B'!AB19,"")</f>
        <v/>
      </c>
      <c r="AA42" s="78" t="str">
        <f>IF('1.2 Alternativ B'!AC19&gt;0,'1.2 Alternativ B'!AC19,"")</f>
        <v/>
      </c>
      <c r="AB42" s="78" t="str">
        <f>IF('1.2 Alternativ B'!AD19&gt;0,'1.2 Alternativ B'!AD19,"")</f>
        <v/>
      </c>
      <c r="AC42" s="78" t="str">
        <f>IF('1.2 Alternativ B'!AE19&gt;0,'1.2 Alternativ B'!AE19,"")</f>
        <v/>
      </c>
      <c r="AD42" s="78" t="str">
        <f>IF('1.2 Alternativ B'!AF19&gt;0,'1.2 Alternativ B'!AF19,"")</f>
        <v/>
      </c>
      <c r="AE42" s="78" t="str">
        <f>IF('1.2 Alternativ B'!AG19&gt;0,'1.2 Alternativ B'!AG19,"")</f>
        <v/>
      </c>
      <c r="AF42" s="78" t="str">
        <f>IF('1.2 Alternativ B'!AH19&gt;0,'1.2 Alternativ B'!AH19,"")</f>
        <v/>
      </c>
    </row>
    <row r="43" spans="2:32" s="67" customFormat="1" ht="12.75" customHeight="1" x14ac:dyDescent="0.2">
      <c r="B43" s="1" t="str">
        <f ca="1">IF(OFFSET('1.2 Alternativ B'!$E$19,0,ROW()-ROW($B$43))&gt;0,OFFSET('1.2 Alternativ B'!$E$19,0,ROW()-ROW($B$43)),"")</f>
        <v/>
      </c>
      <c r="C43" s="94">
        <f ca="1">IFERROR(MAXA(-'1.2 Alternativ B'!D32,'1.2 Alternativ B'!D32*C9*IF('1.2 Alternativ B'!D236&lt;70,'1.4 Øvrige forutsetninger'!$C$42,IF('1.2 Alternativ B'!D236&gt;=200,'1.4 Øvrige forutsetninger'!$C$44,'1.4 Øvrige forutsetninger'!$C$43))),0)</f>
        <v>0</v>
      </c>
      <c r="D43" s="94">
        <f ca="1">IFERROR(MAXA(-'1.2 Alternativ B'!E32,'1.2 Alternativ B'!E32*D9*IF('1.2 Alternativ B'!E236&lt;70,'1.4 Øvrige forutsetninger'!$C$42,IF('1.2 Alternativ B'!E236&gt;=200,'1.4 Øvrige forutsetninger'!$C$44,'1.4 Øvrige forutsetninger'!$C$43))),0)</f>
        <v>0</v>
      </c>
      <c r="E43" s="94">
        <f ca="1">IFERROR(MAXA(-'1.2 Alternativ B'!F32,'1.2 Alternativ B'!F32*E9*IF('1.2 Alternativ B'!F236&lt;70,'1.4 Øvrige forutsetninger'!$C$42,IF('1.2 Alternativ B'!F236&gt;=200,'1.4 Øvrige forutsetninger'!$C$44,'1.4 Øvrige forutsetninger'!$C$43))),0)</f>
        <v>0</v>
      </c>
      <c r="F43" s="94">
        <f ca="1">IFERROR(MAXA(-'1.2 Alternativ B'!G32,'1.2 Alternativ B'!G32*F9*IF('1.2 Alternativ B'!G236&lt;70,'1.4 Øvrige forutsetninger'!$C$42,IF('1.2 Alternativ B'!G236&gt;=200,'1.4 Øvrige forutsetninger'!$C$44,'1.4 Øvrige forutsetninger'!$C$43))),0)</f>
        <v>0</v>
      </c>
      <c r="G43" s="94">
        <f ca="1">IFERROR(MAXA(-'1.2 Alternativ B'!H32,'1.2 Alternativ B'!H32*G9*IF('1.2 Alternativ B'!H236&lt;70,'1.4 Øvrige forutsetninger'!$C$42,IF('1.2 Alternativ B'!H236&gt;=200,'1.4 Øvrige forutsetninger'!$C$44,'1.4 Øvrige forutsetninger'!$C$43))),0)</f>
        <v>0</v>
      </c>
      <c r="H43" s="94">
        <f ca="1">IFERROR(MAXA(-'1.2 Alternativ B'!I32,'1.2 Alternativ B'!I32*H9*IF('1.2 Alternativ B'!I236&lt;70,'1.4 Øvrige forutsetninger'!$C$42,IF('1.2 Alternativ B'!I236&gt;=200,'1.4 Øvrige forutsetninger'!$C$44,'1.4 Øvrige forutsetninger'!$C$43))),0)</f>
        <v>0</v>
      </c>
      <c r="I43" s="94">
        <f ca="1">IFERROR(MAXA(-'1.2 Alternativ B'!J32,'1.2 Alternativ B'!J32*I9*IF('1.2 Alternativ B'!J236&lt;70,'1.4 Øvrige forutsetninger'!$C$42,IF('1.2 Alternativ B'!J236&gt;=200,'1.4 Øvrige forutsetninger'!$C$44,'1.4 Øvrige forutsetninger'!$C$43))),0)</f>
        <v>0</v>
      </c>
      <c r="J43" s="94">
        <f ca="1">IFERROR(MAXA(-'1.2 Alternativ B'!K32,'1.2 Alternativ B'!K32*J9*IF('1.2 Alternativ B'!K236&lt;70,'1.4 Øvrige forutsetninger'!$C$42,IF('1.2 Alternativ B'!K236&gt;=200,'1.4 Øvrige forutsetninger'!$C$44,'1.4 Øvrige forutsetninger'!$C$43))),0)</f>
        <v>0</v>
      </c>
      <c r="K43" s="94">
        <f ca="1">IFERROR(MAXA(-'1.2 Alternativ B'!L32,'1.2 Alternativ B'!L32*K9*IF('1.2 Alternativ B'!L236&lt;70,'1.4 Øvrige forutsetninger'!$C$42,IF('1.2 Alternativ B'!L236&gt;=200,'1.4 Øvrige forutsetninger'!$C$44,'1.4 Øvrige forutsetninger'!$C$43))),0)</f>
        <v>0</v>
      </c>
      <c r="L43" s="94">
        <f ca="1">IFERROR(MAXA(-'1.2 Alternativ B'!M32,'1.2 Alternativ B'!M32*L9*IF('1.2 Alternativ B'!M236&lt;70,'1.4 Øvrige forutsetninger'!$C$42,IF('1.2 Alternativ B'!M236&gt;=200,'1.4 Øvrige forutsetninger'!$C$44,'1.4 Øvrige forutsetninger'!$C$43))),0)</f>
        <v>0</v>
      </c>
      <c r="M43" s="94">
        <f ca="1">IFERROR(MAXA(-'1.2 Alternativ B'!N32,'1.2 Alternativ B'!N32*M9*IF('1.2 Alternativ B'!N236&lt;70,'1.4 Øvrige forutsetninger'!$C$42,IF('1.2 Alternativ B'!N236&gt;=200,'1.4 Øvrige forutsetninger'!$C$44,'1.4 Øvrige forutsetninger'!$C$43))),0)</f>
        <v>0</v>
      </c>
      <c r="N43" s="94">
        <f ca="1">IFERROR(MAXA(-'1.2 Alternativ B'!O32,'1.2 Alternativ B'!O32*N9*IF('1.2 Alternativ B'!O236&lt;70,'1.4 Øvrige forutsetninger'!$C$42,IF('1.2 Alternativ B'!O236&gt;=200,'1.4 Øvrige forutsetninger'!$C$44,'1.4 Øvrige forutsetninger'!$C$43))),0)</f>
        <v>0</v>
      </c>
      <c r="O43" s="94">
        <f ca="1">IFERROR(MAXA(-'1.2 Alternativ B'!P32,'1.2 Alternativ B'!P32*O9*IF('1.2 Alternativ B'!P236&lt;70,'1.4 Øvrige forutsetninger'!$C$42,IF('1.2 Alternativ B'!P236&gt;=200,'1.4 Øvrige forutsetninger'!$C$44,'1.4 Øvrige forutsetninger'!$C$43))),0)</f>
        <v>0</v>
      </c>
      <c r="P43" s="94">
        <f ca="1">IFERROR(MAXA(-'1.2 Alternativ B'!Q32,'1.2 Alternativ B'!Q32*P9*IF('1.2 Alternativ B'!Q236&lt;70,'1.4 Øvrige forutsetninger'!$C$42,IF('1.2 Alternativ B'!Q236&gt;=200,'1.4 Øvrige forutsetninger'!$C$44,'1.4 Øvrige forutsetninger'!$C$43))),0)</f>
        <v>0</v>
      </c>
      <c r="Q43" s="94">
        <f ca="1">IFERROR(MAXA(-'1.2 Alternativ B'!R32,'1.2 Alternativ B'!R32*Q9*IF('1.2 Alternativ B'!R236&lt;70,'1.4 Øvrige forutsetninger'!$C$42,IF('1.2 Alternativ B'!R236&gt;=200,'1.4 Øvrige forutsetninger'!$C$44,'1.4 Øvrige forutsetninger'!$C$43))),0)</f>
        <v>0</v>
      </c>
      <c r="R43" s="94">
        <f ca="1">IFERROR(MAXA(-'1.2 Alternativ B'!S32,'1.2 Alternativ B'!S32*R9*IF('1.2 Alternativ B'!S236&lt;70,'1.4 Øvrige forutsetninger'!$C$42,IF('1.2 Alternativ B'!S236&gt;=200,'1.4 Øvrige forutsetninger'!$C$44,'1.4 Øvrige forutsetninger'!$C$43))),0)</f>
        <v>0</v>
      </c>
      <c r="S43" s="94">
        <f ca="1">IFERROR(MAXA(-'1.2 Alternativ B'!T32,'1.2 Alternativ B'!T32*S9*IF('1.2 Alternativ B'!T236&lt;70,'1.4 Øvrige forutsetninger'!$C$42,IF('1.2 Alternativ B'!T236&gt;=200,'1.4 Øvrige forutsetninger'!$C$44,'1.4 Øvrige forutsetninger'!$C$43))),0)</f>
        <v>0</v>
      </c>
      <c r="T43" s="94">
        <f ca="1">IFERROR(MAXA(-'1.2 Alternativ B'!U32,'1.2 Alternativ B'!U32*T9*IF('1.2 Alternativ B'!U236&lt;70,'1.4 Øvrige forutsetninger'!$C$42,IF('1.2 Alternativ B'!U236&gt;=200,'1.4 Øvrige forutsetninger'!$C$44,'1.4 Øvrige forutsetninger'!$C$43))),0)</f>
        <v>0</v>
      </c>
      <c r="U43" s="94">
        <f ca="1">IFERROR(MAXA(-'1.2 Alternativ B'!V32,'1.2 Alternativ B'!V32*U9*IF('1.2 Alternativ B'!V236&lt;70,'1.4 Øvrige forutsetninger'!$C$42,IF('1.2 Alternativ B'!V236&gt;=200,'1.4 Øvrige forutsetninger'!$C$44,'1.4 Øvrige forutsetninger'!$C$43))),0)</f>
        <v>0</v>
      </c>
      <c r="V43" s="94">
        <f ca="1">IFERROR(MAXA(-'1.2 Alternativ B'!W32,'1.2 Alternativ B'!W32*V9*IF('1.2 Alternativ B'!W236&lt;70,'1.4 Øvrige forutsetninger'!$C$42,IF('1.2 Alternativ B'!W236&gt;=200,'1.4 Øvrige forutsetninger'!$C$44,'1.4 Øvrige forutsetninger'!$C$43))),0)</f>
        <v>0</v>
      </c>
      <c r="W43" s="94">
        <f ca="1">IFERROR(MAXA(-'1.2 Alternativ B'!X32,'1.2 Alternativ B'!X32*W9*IF('1.2 Alternativ B'!X236&lt;70,'1.4 Øvrige forutsetninger'!$C$42,IF('1.2 Alternativ B'!X236&gt;=200,'1.4 Øvrige forutsetninger'!$C$44,'1.4 Øvrige forutsetninger'!$C$43))),0)</f>
        <v>0</v>
      </c>
      <c r="X43" s="94">
        <f ca="1">IFERROR(MAXA(-'1.2 Alternativ B'!Y32,'1.2 Alternativ B'!Y32*X9*IF('1.2 Alternativ B'!Y236&lt;70,'1.4 Øvrige forutsetninger'!$C$42,IF('1.2 Alternativ B'!Y236&gt;=200,'1.4 Øvrige forutsetninger'!$C$44,'1.4 Øvrige forutsetninger'!$C$43))),0)</f>
        <v>0</v>
      </c>
      <c r="Y43" s="94">
        <f ca="1">IFERROR(MAXA(-'1.2 Alternativ B'!Z32,'1.2 Alternativ B'!Z32*Y9*IF('1.2 Alternativ B'!Z236&lt;70,'1.4 Øvrige forutsetninger'!$C$42,IF('1.2 Alternativ B'!Z236&gt;=200,'1.4 Øvrige forutsetninger'!$C$44,'1.4 Øvrige forutsetninger'!$C$43))),0)</f>
        <v>0</v>
      </c>
      <c r="Z43" s="94">
        <f ca="1">IFERROR(MAXA(-'1.2 Alternativ B'!AA32,'1.2 Alternativ B'!AA32*Z9*IF('1.2 Alternativ B'!AA236&lt;70,'1.4 Øvrige forutsetninger'!$C$42,IF('1.2 Alternativ B'!AA236&gt;=200,'1.4 Øvrige forutsetninger'!$C$44,'1.4 Øvrige forutsetninger'!$C$43))),0)</f>
        <v>0</v>
      </c>
      <c r="AA43" s="94">
        <f ca="1">IFERROR(MAXA(-'1.2 Alternativ B'!AB32,'1.2 Alternativ B'!AB32*AA9*IF('1.2 Alternativ B'!AB236&lt;70,'1.4 Øvrige forutsetninger'!$C$42,IF('1.2 Alternativ B'!AB236&gt;=200,'1.4 Øvrige forutsetninger'!$C$44,'1.4 Øvrige forutsetninger'!$C$43))),0)</f>
        <v>0</v>
      </c>
      <c r="AB43" s="94">
        <f ca="1">IFERROR(MAXA(-'1.2 Alternativ B'!AC32,'1.2 Alternativ B'!AC32*AB9*IF('1.2 Alternativ B'!AC236&lt;70,'1.4 Øvrige forutsetninger'!$C$42,IF('1.2 Alternativ B'!AC236&gt;=200,'1.4 Øvrige forutsetninger'!$C$44,'1.4 Øvrige forutsetninger'!$C$43))),0)</f>
        <v>0</v>
      </c>
      <c r="AC43" s="94">
        <f ca="1">IFERROR(MAXA(-'1.2 Alternativ B'!AD32,'1.2 Alternativ B'!AD32*AC9*IF('1.2 Alternativ B'!AD236&lt;70,'1.4 Øvrige forutsetninger'!$C$42,IF('1.2 Alternativ B'!AD236&gt;=200,'1.4 Øvrige forutsetninger'!$C$44,'1.4 Øvrige forutsetninger'!$C$43))),0)</f>
        <v>0</v>
      </c>
      <c r="AD43" s="94">
        <f ca="1">IFERROR(MAXA(-'1.2 Alternativ B'!AE32,'1.2 Alternativ B'!AE32*AD9*IF('1.2 Alternativ B'!AE236&lt;70,'1.4 Øvrige forutsetninger'!$C$42,IF('1.2 Alternativ B'!AE236&gt;=200,'1.4 Øvrige forutsetninger'!$C$44,'1.4 Øvrige forutsetninger'!$C$43))),0)</f>
        <v>0</v>
      </c>
      <c r="AE43" s="94">
        <f ca="1">IFERROR(MAXA(-'1.2 Alternativ B'!AF32,'1.2 Alternativ B'!AF32*AE9*IF('1.2 Alternativ B'!AF236&lt;70,'1.4 Øvrige forutsetninger'!$C$42,IF('1.2 Alternativ B'!AF236&gt;=200,'1.4 Øvrige forutsetninger'!$C$44,'1.4 Øvrige forutsetninger'!$C$43))),0)</f>
        <v>0</v>
      </c>
      <c r="AF43" s="94">
        <f ca="1">IFERROR(MAXA(-'1.1 Alternativ A'!AG32,'1.1 Alternativ A'!AG32*AF9*IF('1.1 Alternativ A'!AG236&lt;70,'1.4 Øvrige forutsetninger'!$C$42,IF('1.1 Alternativ A'!AG236&gt;=200,'1.4 Øvrige forutsetninger'!$C$44,'1.4 Øvrige forutsetninger'!$C$43))),0)</f>
        <v>0</v>
      </c>
    </row>
    <row r="44" spans="2:32" s="67" customFormat="1" ht="12.75" customHeight="1" x14ac:dyDescent="0.2">
      <c r="B44" s="1" t="str">
        <f ca="1">IF(OFFSET('1.2 Alternativ B'!$E$19,0,ROW()-ROW($B$43))&gt;0,OFFSET('1.2 Alternativ B'!$E$19,0,ROW()-ROW($B$43)),"")</f>
        <v/>
      </c>
      <c r="C44" s="94">
        <f ca="1">IFERROR(MAXA(-'1.2 Alternativ B'!D33,'1.2 Alternativ B'!D33*C10*IF('1.2 Alternativ B'!D237&lt;70,'1.4 Øvrige forutsetninger'!$C$42,IF('1.2 Alternativ B'!D237&gt;=200,'1.4 Øvrige forutsetninger'!$C$44,'1.4 Øvrige forutsetninger'!$C$43))),0)</f>
        <v>0</v>
      </c>
      <c r="D44" s="94">
        <f ca="1">IFERROR(MAXA(-'1.2 Alternativ B'!E33,'1.2 Alternativ B'!E33*D10*IF('1.2 Alternativ B'!E237&lt;70,'1.4 Øvrige forutsetninger'!$C$42,IF('1.2 Alternativ B'!E237&gt;=200,'1.4 Øvrige forutsetninger'!$C$44,'1.4 Øvrige forutsetninger'!$C$43))),0)</f>
        <v>0</v>
      </c>
      <c r="E44" s="94">
        <f ca="1">IFERROR(MAXA(-'1.2 Alternativ B'!F33,'1.2 Alternativ B'!F33*E10*IF('1.2 Alternativ B'!F237&lt;70,'1.4 Øvrige forutsetninger'!$C$42,IF('1.2 Alternativ B'!F237&gt;=200,'1.4 Øvrige forutsetninger'!$C$44,'1.4 Øvrige forutsetninger'!$C$43))),0)</f>
        <v>0</v>
      </c>
      <c r="F44" s="94">
        <f ca="1">IFERROR(MAXA(-'1.2 Alternativ B'!G33,'1.2 Alternativ B'!G33*F10*IF('1.2 Alternativ B'!G237&lt;70,'1.4 Øvrige forutsetninger'!$C$42,IF('1.2 Alternativ B'!G237&gt;=200,'1.4 Øvrige forutsetninger'!$C$44,'1.4 Øvrige forutsetninger'!$C$43))),0)</f>
        <v>0</v>
      </c>
      <c r="G44" s="94">
        <f ca="1">IFERROR(MAXA(-'1.2 Alternativ B'!H33,'1.2 Alternativ B'!H33*G10*IF('1.2 Alternativ B'!H237&lt;70,'1.4 Øvrige forutsetninger'!$C$42,IF('1.2 Alternativ B'!H237&gt;=200,'1.4 Øvrige forutsetninger'!$C$44,'1.4 Øvrige forutsetninger'!$C$43))),0)</f>
        <v>0</v>
      </c>
      <c r="H44" s="94">
        <f ca="1">IFERROR(MAXA(-'1.2 Alternativ B'!I33,'1.2 Alternativ B'!I33*H10*IF('1.2 Alternativ B'!I237&lt;70,'1.4 Øvrige forutsetninger'!$C$42,IF('1.2 Alternativ B'!I237&gt;=200,'1.4 Øvrige forutsetninger'!$C$44,'1.4 Øvrige forutsetninger'!$C$43))),0)</f>
        <v>0</v>
      </c>
      <c r="I44" s="94">
        <f ca="1">IFERROR(MAXA(-'1.2 Alternativ B'!J33,'1.2 Alternativ B'!J33*I10*IF('1.2 Alternativ B'!J237&lt;70,'1.4 Øvrige forutsetninger'!$C$42,IF('1.2 Alternativ B'!J237&gt;=200,'1.4 Øvrige forutsetninger'!$C$44,'1.4 Øvrige forutsetninger'!$C$43))),0)</f>
        <v>0</v>
      </c>
      <c r="J44" s="94">
        <f ca="1">IFERROR(MAXA(-'1.2 Alternativ B'!K33,'1.2 Alternativ B'!K33*J10*IF('1.2 Alternativ B'!K237&lt;70,'1.4 Øvrige forutsetninger'!$C$42,IF('1.2 Alternativ B'!K237&gt;=200,'1.4 Øvrige forutsetninger'!$C$44,'1.4 Øvrige forutsetninger'!$C$43))),0)</f>
        <v>0</v>
      </c>
      <c r="K44" s="94">
        <f ca="1">IFERROR(MAXA(-'1.2 Alternativ B'!L33,'1.2 Alternativ B'!L33*K10*IF('1.2 Alternativ B'!L237&lt;70,'1.4 Øvrige forutsetninger'!$C$42,IF('1.2 Alternativ B'!L237&gt;=200,'1.4 Øvrige forutsetninger'!$C$44,'1.4 Øvrige forutsetninger'!$C$43))),0)</f>
        <v>0</v>
      </c>
      <c r="L44" s="94">
        <f ca="1">IFERROR(MAXA(-'1.2 Alternativ B'!M33,'1.2 Alternativ B'!M33*L10*IF('1.2 Alternativ B'!M237&lt;70,'1.4 Øvrige forutsetninger'!$C$42,IF('1.2 Alternativ B'!M237&gt;=200,'1.4 Øvrige forutsetninger'!$C$44,'1.4 Øvrige forutsetninger'!$C$43))),0)</f>
        <v>0</v>
      </c>
      <c r="M44" s="94">
        <f ca="1">IFERROR(MAXA(-'1.2 Alternativ B'!N33,'1.2 Alternativ B'!N33*M10*IF('1.2 Alternativ B'!N237&lt;70,'1.4 Øvrige forutsetninger'!$C$42,IF('1.2 Alternativ B'!N237&gt;=200,'1.4 Øvrige forutsetninger'!$C$44,'1.4 Øvrige forutsetninger'!$C$43))),0)</f>
        <v>0</v>
      </c>
      <c r="N44" s="94">
        <f ca="1">IFERROR(MAXA(-'1.2 Alternativ B'!O33,'1.2 Alternativ B'!O33*N10*IF('1.2 Alternativ B'!O237&lt;70,'1.4 Øvrige forutsetninger'!$C$42,IF('1.2 Alternativ B'!O237&gt;=200,'1.4 Øvrige forutsetninger'!$C$44,'1.4 Øvrige forutsetninger'!$C$43))),0)</f>
        <v>0</v>
      </c>
      <c r="O44" s="94">
        <f ca="1">IFERROR(MAXA(-'1.2 Alternativ B'!P33,'1.2 Alternativ B'!P33*O10*IF('1.2 Alternativ B'!P237&lt;70,'1.4 Øvrige forutsetninger'!$C$42,IF('1.2 Alternativ B'!P237&gt;=200,'1.4 Øvrige forutsetninger'!$C$44,'1.4 Øvrige forutsetninger'!$C$43))),0)</f>
        <v>0</v>
      </c>
      <c r="P44" s="94">
        <f ca="1">IFERROR(MAXA(-'1.2 Alternativ B'!Q33,'1.2 Alternativ B'!Q33*P10*IF('1.2 Alternativ B'!Q237&lt;70,'1.4 Øvrige forutsetninger'!$C$42,IF('1.2 Alternativ B'!Q237&gt;=200,'1.4 Øvrige forutsetninger'!$C$44,'1.4 Øvrige forutsetninger'!$C$43))),0)</f>
        <v>0</v>
      </c>
      <c r="Q44" s="94">
        <f ca="1">IFERROR(MAXA(-'1.2 Alternativ B'!R33,'1.2 Alternativ B'!R33*Q10*IF('1.2 Alternativ B'!R237&lt;70,'1.4 Øvrige forutsetninger'!$C$42,IF('1.2 Alternativ B'!R237&gt;=200,'1.4 Øvrige forutsetninger'!$C$44,'1.4 Øvrige forutsetninger'!$C$43))),0)</f>
        <v>0</v>
      </c>
      <c r="R44" s="94">
        <f ca="1">IFERROR(MAXA(-'1.2 Alternativ B'!S33,'1.2 Alternativ B'!S33*R10*IF('1.2 Alternativ B'!S237&lt;70,'1.4 Øvrige forutsetninger'!$C$42,IF('1.2 Alternativ B'!S237&gt;=200,'1.4 Øvrige forutsetninger'!$C$44,'1.4 Øvrige forutsetninger'!$C$43))),0)</f>
        <v>0</v>
      </c>
      <c r="S44" s="94">
        <f ca="1">IFERROR(MAXA(-'1.2 Alternativ B'!T33,'1.2 Alternativ B'!T33*S10*IF('1.2 Alternativ B'!T237&lt;70,'1.4 Øvrige forutsetninger'!$C$42,IF('1.2 Alternativ B'!T237&gt;=200,'1.4 Øvrige forutsetninger'!$C$44,'1.4 Øvrige forutsetninger'!$C$43))),0)</f>
        <v>0</v>
      </c>
      <c r="T44" s="94">
        <f ca="1">IFERROR(MAXA(-'1.2 Alternativ B'!U33,'1.2 Alternativ B'!U33*T10*IF('1.2 Alternativ B'!U237&lt;70,'1.4 Øvrige forutsetninger'!$C$42,IF('1.2 Alternativ B'!U237&gt;=200,'1.4 Øvrige forutsetninger'!$C$44,'1.4 Øvrige forutsetninger'!$C$43))),0)</f>
        <v>0</v>
      </c>
      <c r="U44" s="94">
        <f ca="1">IFERROR(MAXA(-'1.2 Alternativ B'!V33,'1.2 Alternativ B'!V33*U10*IF('1.2 Alternativ B'!V237&lt;70,'1.4 Øvrige forutsetninger'!$C$42,IF('1.2 Alternativ B'!V237&gt;=200,'1.4 Øvrige forutsetninger'!$C$44,'1.4 Øvrige forutsetninger'!$C$43))),0)</f>
        <v>0</v>
      </c>
      <c r="V44" s="94">
        <f ca="1">IFERROR(MAXA(-'1.2 Alternativ B'!W33,'1.2 Alternativ B'!W33*V10*IF('1.2 Alternativ B'!W237&lt;70,'1.4 Øvrige forutsetninger'!$C$42,IF('1.2 Alternativ B'!W237&gt;=200,'1.4 Øvrige forutsetninger'!$C$44,'1.4 Øvrige forutsetninger'!$C$43))),0)</f>
        <v>0</v>
      </c>
      <c r="W44" s="94">
        <f ca="1">IFERROR(MAXA(-'1.2 Alternativ B'!X33,'1.2 Alternativ B'!X33*W10*IF('1.2 Alternativ B'!X237&lt;70,'1.4 Øvrige forutsetninger'!$C$42,IF('1.2 Alternativ B'!X237&gt;=200,'1.4 Øvrige forutsetninger'!$C$44,'1.4 Øvrige forutsetninger'!$C$43))),0)</f>
        <v>0</v>
      </c>
      <c r="X44" s="94">
        <f ca="1">IFERROR(MAXA(-'1.2 Alternativ B'!Y33,'1.2 Alternativ B'!Y33*X10*IF('1.2 Alternativ B'!Y237&lt;70,'1.4 Øvrige forutsetninger'!$C$42,IF('1.2 Alternativ B'!Y237&gt;=200,'1.4 Øvrige forutsetninger'!$C$44,'1.4 Øvrige forutsetninger'!$C$43))),0)</f>
        <v>0</v>
      </c>
      <c r="Y44" s="94">
        <f ca="1">IFERROR(MAXA(-'1.2 Alternativ B'!Z33,'1.2 Alternativ B'!Z33*Y10*IF('1.2 Alternativ B'!Z237&lt;70,'1.4 Øvrige forutsetninger'!$C$42,IF('1.2 Alternativ B'!Z237&gt;=200,'1.4 Øvrige forutsetninger'!$C$44,'1.4 Øvrige forutsetninger'!$C$43))),0)</f>
        <v>0</v>
      </c>
      <c r="Z44" s="94">
        <f ca="1">IFERROR(MAXA(-'1.2 Alternativ B'!AA33,'1.2 Alternativ B'!AA33*Z10*IF('1.2 Alternativ B'!AA237&lt;70,'1.4 Øvrige forutsetninger'!$C$42,IF('1.2 Alternativ B'!AA237&gt;=200,'1.4 Øvrige forutsetninger'!$C$44,'1.4 Øvrige forutsetninger'!$C$43))),0)</f>
        <v>0</v>
      </c>
      <c r="AA44" s="94">
        <f ca="1">IFERROR(MAXA(-'1.2 Alternativ B'!AB33,'1.2 Alternativ B'!AB33*AA10*IF('1.2 Alternativ B'!AB237&lt;70,'1.4 Øvrige forutsetninger'!$C$42,IF('1.2 Alternativ B'!AB237&gt;=200,'1.4 Øvrige forutsetninger'!$C$44,'1.4 Øvrige forutsetninger'!$C$43))),0)</f>
        <v>0</v>
      </c>
      <c r="AB44" s="94">
        <f ca="1">IFERROR(MAXA(-'1.2 Alternativ B'!AC33,'1.2 Alternativ B'!AC33*AB10*IF('1.2 Alternativ B'!AC237&lt;70,'1.4 Øvrige forutsetninger'!$C$42,IF('1.2 Alternativ B'!AC237&gt;=200,'1.4 Øvrige forutsetninger'!$C$44,'1.4 Øvrige forutsetninger'!$C$43))),0)</f>
        <v>0</v>
      </c>
      <c r="AC44" s="94">
        <f ca="1">IFERROR(MAXA(-'1.2 Alternativ B'!AD33,'1.2 Alternativ B'!AD33*AC10*IF('1.2 Alternativ B'!AD237&lt;70,'1.4 Øvrige forutsetninger'!$C$42,IF('1.2 Alternativ B'!AD237&gt;=200,'1.4 Øvrige forutsetninger'!$C$44,'1.4 Øvrige forutsetninger'!$C$43))),0)</f>
        <v>0</v>
      </c>
      <c r="AD44" s="94">
        <f ca="1">IFERROR(MAXA(-'1.2 Alternativ B'!AE33,'1.2 Alternativ B'!AE33*AD10*IF('1.2 Alternativ B'!AE237&lt;70,'1.4 Øvrige forutsetninger'!$C$42,IF('1.2 Alternativ B'!AE237&gt;=200,'1.4 Øvrige forutsetninger'!$C$44,'1.4 Øvrige forutsetninger'!$C$43))),0)</f>
        <v>0</v>
      </c>
      <c r="AE44" s="94">
        <f ca="1">IFERROR(MAXA(-'1.2 Alternativ B'!AF33,'1.2 Alternativ B'!AF33*AE10*IF('1.2 Alternativ B'!AF237&lt;70,'1.4 Øvrige forutsetninger'!$C$42,IF('1.2 Alternativ B'!AF237&gt;=200,'1.4 Øvrige forutsetninger'!$C$44,'1.4 Øvrige forutsetninger'!$C$43))),0)</f>
        <v>0</v>
      </c>
      <c r="AF44" s="94">
        <f ca="1">IFERROR(MAXA(-'1.2 Alternativ B'!AG33,'1.2 Alternativ B'!AG33*AF10*IF('1.2 Alternativ B'!AG237&lt;70,'1.4 Øvrige forutsetninger'!$C$42,IF('1.2 Alternativ B'!AG237&gt;=200,'1.4 Øvrige forutsetninger'!$C$44,'1.4 Øvrige forutsetninger'!$C$43))),0)</f>
        <v>0</v>
      </c>
    </row>
    <row r="45" spans="2:32" s="67" customFormat="1" ht="12.75" customHeight="1" x14ac:dyDescent="0.2">
      <c r="B45" s="1" t="str">
        <f ca="1">IF(OFFSET('1.2 Alternativ B'!$E$19,0,ROW()-ROW($B$43))&gt;0,OFFSET('1.2 Alternativ B'!$E$19,0,ROW()-ROW($B$43)),"")</f>
        <v/>
      </c>
      <c r="C45" s="94">
        <f ca="1">IFERROR(MAXA(-'1.2 Alternativ B'!D34,'1.2 Alternativ B'!D34*C11*IF('1.2 Alternativ B'!D238&lt;70,'1.4 Øvrige forutsetninger'!$C$42,IF('1.2 Alternativ B'!D238&gt;=200,'1.4 Øvrige forutsetninger'!$C$44,'1.4 Øvrige forutsetninger'!$C$43))),0)</f>
        <v>0</v>
      </c>
      <c r="D45" s="94">
        <f ca="1">IFERROR(MAXA(-'1.2 Alternativ B'!E34,'1.2 Alternativ B'!E34*D11*IF('1.2 Alternativ B'!E238&lt;70,'1.4 Øvrige forutsetninger'!$C$42,IF('1.2 Alternativ B'!E238&gt;=200,'1.4 Øvrige forutsetninger'!$C$44,'1.4 Øvrige forutsetninger'!$C$43))),0)</f>
        <v>0</v>
      </c>
      <c r="E45" s="94">
        <f ca="1">IFERROR(MAXA(-'1.2 Alternativ B'!F34,'1.2 Alternativ B'!F34*E11*IF('1.2 Alternativ B'!F238&lt;70,'1.4 Øvrige forutsetninger'!$C$42,IF('1.2 Alternativ B'!F238&gt;=200,'1.4 Øvrige forutsetninger'!$C$44,'1.4 Øvrige forutsetninger'!$C$43))),0)</f>
        <v>0</v>
      </c>
      <c r="F45" s="94">
        <f ca="1">IFERROR(MAXA(-'1.2 Alternativ B'!G34,'1.2 Alternativ B'!G34*F11*IF('1.2 Alternativ B'!G238&lt;70,'1.4 Øvrige forutsetninger'!$C$42,IF('1.2 Alternativ B'!G238&gt;=200,'1.4 Øvrige forutsetninger'!$C$44,'1.4 Øvrige forutsetninger'!$C$43))),0)</f>
        <v>0</v>
      </c>
      <c r="G45" s="94">
        <f ca="1">IFERROR(MAXA(-'1.2 Alternativ B'!H34,'1.2 Alternativ B'!H34*G11*IF('1.2 Alternativ B'!H238&lt;70,'1.4 Øvrige forutsetninger'!$C$42,IF('1.2 Alternativ B'!H238&gt;=200,'1.4 Øvrige forutsetninger'!$C$44,'1.4 Øvrige forutsetninger'!$C$43))),0)</f>
        <v>0</v>
      </c>
      <c r="H45" s="94">
        <f ca="1">IFERROR(MAXA(-'1.2 Alternativ B'!I34,'1.2 Alternativ B'!I34*H11*IF('1.2 Alternativ B'!I238&lt;70,'1.4 Øvrige forutsetninger'!$C$42,IF('1.2 Alternativ B'!I238&gt;=200,'1.4 Øvrige forutsetninger'!$C$44,'1.4 Øvrige forutsetninger'!$C$43))),0)</f>
        <v>0</v>
      </c>
      <c r="I45" s="94">
        <f ca="1">IFERROR(MAXA(-'1.2 Alternativ B'!J34,'1.2 Alternativ B'!J34*I11*IF('1.2 Alternativ B'!J238&lt;70,'1.4 Øvrige forutsetninger'!$C$42,IF('1.2 Alternativ B'!J238&gt;=200,'1.4 Øvrige forutsetninger'!$C$44,'1.4 Øvrige forutsetninger'!$C$43))),0)</f>
        <v>0</v>
      </c>
      <c r="J45" s="94">
        <f ca="1">IFERROR(MAXA(-'1.2 Alternativ B'!K34,'1.2 Alternativ B'!K34*J11*IF('1.2 Alternativ B'!K238&lt;70,'1.4 Øvrige forutsetninger'!$C$42,IF('1.2 Alternativ B'!K238&gt;=200,'1.4 Øvrige forutsetninger'!$C$44,'1.4 Øvrige forutsetninger'!$C$43))),0)</f>
        <v>0</v>
      </c>
      <c r="K45" s="94">
        <f ca="1">IFERROR(MAXA(-'1.2 Alternativ B'!L34,'1.2 Alternativ B'!L34*K11*IF('1.2 Alternativ B'!L238&lt;70,'1.4 Øvrige forutsetninger'!$C$42,IF('1.2 Alternativ B'!L238&gt;=200,'1.4 Øvrige forutsetninger'!$C$44,'1.4 Øvrige forutsetninger'!$C$43))),0)</f>
        <v>0</v>
      </c>
      <c r="L45" s="94">
        <f ca="1">IFERROR(MAXA(-'1.2 Alternativ B'!M34,'1.2 Alternativ B'!M34*L11*IF('1.2 Alternativ B'!M238&lt;70,'1.4 Øvrige forutsetninger'!$C$42,IF('1.2 Alternativ B'!M238&gt;=200,'1.4 Øvrige forutsetninger'!$C$44,'1.4 Øvrige forutsetninger'!$C$43))),0)</f>
        <v>0</v>
      </c>
      <c r="M45" s="94">
        <f ca="1">IFERROR(MAXA(-'1.2 Alternativ B'!N34,'1.2 Alternativ B'!N34*M11*IF('1.2 Alternativ B'!N238&lt;70,'1.4 Øvrige forutsetninger'!$C$42,IF('1.2 Alternativ B'!N238&gt;=200,'1.4 Øvrige forutsetninger'!$C$44,'1.4 Øvrige forutsetninger'!$C$43))),0)</f>
        <v>0</v>
      </c>
      <c r="N45" s="94">
        <f ca="1">IFERROR(MAXA(-'1.2 Alternativ B'!O34,'1.2 Alternativ B'!O34*N11*IF('1.2 Alternativ B'!O238&lt;70,'1.4 Øvrige forutsetninger'!$C$42,IF('1.2 Alternativ B'!O238&gt;=200,'1.4 Øvrige forutsetninger'!$C$44,'1.4 Øvrige forutsetninger'!$C$43))),0)</f>
        <v>0</v>
      </c>
      <c r="O45" s="94">
        <f ca="1">IFERROR(MAXA(-'1.2 Alternativ B'!P34,'1.2 Alternativ B'!P34*O11*IF('1.2 Alternativ B'!P238&lt;70,'1.4 Øvrige forutsetninger'!$C$42,IF('1.2 Alternativ B'!P238&gt;=200,'1.4 Øvrige forutsetninger'!$C$44,'1.4 Øvrige forutsetninger'!$C$43))),0)</f>
        <v>0</v>
      </c>
      <c r="P45" s="94">
        <f ca="1">IFERROR(MAXA(-'1.2 Alternativ B'!Q34,'1.2 Alternativ B'!Q34*P11*IF('1.2 Alternativ B'!Q238&lt;70,'1.4 Øvrige forutsetninger'!$C$42,IF('1.2 Alternativ B'!Q238&gt;=200,'1.4 Øvrige forutsetninger'!$C$44,'1.4 Øvrige forutsetninger'!$C$43))),0)</f>
        <v>0</v>
      </c>
      <c r="Q45" s="94">
        <f ca="1">IFERROR(MAXA(-'1.2 Alternativ B'!R34,'1.2 Alternativ B'!R34*Q11*IF('1.2 Alternativ B'!R238&lt;70,'1.4 Øvrige forutsetninger'!$C$42,IF('1.2 Alternativ B'!R238&gt;=200,'1.4 Øvrige forutsetninger'!$C$44,'1.4 Øvrige forutsetninger'!$C$43))),0)</f>
        <v>0</v>
      </c>
      <c r="R45" s="94">
        <f ca="1">IFERROR(MAXA(-'1.2 Alternativ B'!S34,'1.2 Alternativ B'!S34*R11*IF('1.2 Alternativ B'!S238&lt;70,'1.4 Øvrige forutsetninger'!$C$42,IF('1.2 Alternativ B'!S238&gt;=200,'1.4 Øvrige forutsetninger'!$C$44,'1.4 Øvrige forutsetninger'!$C$43))),0)</f>
        <v>0</v>
      </c>
      <c r="S45" s="94">
        <f ca="1">IFERROR(MAXA(-'1.2 Alternativ B'!T34,'1.2 Alternativ B'!T34*S11*IF('1.2 Alternativ B'!T238&lt;70,'1.4 Øvrige forutsetninger'!$C$42,IF('1.2 Alternativ B'!T238&gt;=200,'1.4 Øvrige forutsetninger'!$C$44,'1.4 Øvrige forutsetninger'!$C$43))),0)</f>
        <v>0</v>
      </c>
      <c r="T45" s="94">
        <f ca="1">IFERROR(MAXA(-'1.2 Alternativ B'!U34,'1.2 Alternativ B'!U34*T11*IF('1.2 Alternativ B'!U238&lt;70,'1.4 Øvrige forutsetninger'!$C$42,IF('1.2 Alternativ B'!U238&gt;=200,'1.4 Øvrige forutsetninger'!$C$44,'1.4 Øvrige forutsetninger'!$C$43))),0)</f>
        <v>0</v>
      </c>
      <c r="U45" s="94">
        <f ca="1">IFERROR(MAXA(-'1.2 Alternativ B'!V34,'1.2 Alternativ B'!V34*U11*IF('1.2 Alternativ B'!V238&lt;70,'1.4 Øvrige forutsetninger'!$C$42,IF('1.2 Alternativ B'!V238&gt;=200,'1.4 Øvrige forutsetninger'!$C$44,'1.4 Øvrige forutsetninger'!$C$43))),0)</f>
        <v>0</v>
      </c>
      <c r="V45" s="94">
        <f ca="1">IFERROR(MAXA(-'1.2 Alternativ B'!W34,'1.2 Alternativ B'!W34*V11*IF('1.2 Alternativ B'!W238&lt;70,'1.4 Øvrige forutsetninger'!$C$42,IF('1.2 Alternativ B'!W238&gt;=200,'1.4 Øvrige forutsetninger'!$C$44,'1.4 Øvrige forutsetninger'!$C$43))),0)</f>
        <v>0</v>
      </c>
      <c r="W45" s="94">
        <f ca="1">IFERROR(MAXA(-'1.2 Alternativ B'!X34,'1.2 Alternativ B'!X34*W11*IF('1.2 Alternativ B'!X238&lt;70,'1.4 Øvrige forutsetninger'!$C$42,IF('1.2 Alternativ B'!X238&gt;=200,'1.4 Øvrige forutsetninger'!$C$44,'1.4 Øvrige forutsetninger'!$C$43))),0)</f>
        <v>0</v>
      </c>
      <c r="X45" s="94">
        <f ca="1">IFERROR(MAXA(-'1.2 Alternativ B'!Y34,'1.2 Alternativ B'!Y34*X11*IF('1.2 Alternativ B'!Y238&lt;70,'1.4 Øvrige forutsetninger'!$C$42,IF('1.2 Alternativ B'!Y238&gt;=200,'1.4 Øvrige forutsetninger'!$C$44,'1.4 Øvrige forutsetninger'!$C$43))),0)</f>
        <v>0</v>
      </c>
      <c r="Y45" s="94">
        <f ca="1">IFERROR(MAXA(-'1.2 Alternativ B'!Z34,'1.2 Alternativ B'!Z34*Y11*IF('1.2 Alternativ B'!Z238&lt;70,'1.4 Øvrige forutsetninger'!$C$42,IF('1.2 Alternativ B'!Z238&gt;=200,'1.4 Øvrige forutsetninger'!$C$44,'1.4 Øvrige forutsetninger'!$C$43))),0)</f>
        <v>0</v>
      </c>
      <c r="Z45" s="94">
        <f ca="1">IFERROR(MAXA(-'1.2 Alternativ B'!AA34,'1.2 Alternativ B'!AA34*Z11*IF('1.2 Alternativ B'!AA238&lt;70,'1.4 Øvrige forutsetninger'!$C$42,IF('1.2 Alternativ B'!AA238&gt;=200,'1.4 Øvrige forutsetninger'!$C$44,'1.4 Øvrige forutsetninger'!$C$43))),0)</f>
        <v>0</v>
      </c>
      <c r="AA45" s="94">
        <f ca="1">IFERROR(MAXA(-'1.2 Alternativ B'!AB34,'1.2 Alternativ B'!AB34*AA11*IF('1.2 Alternativ B'!AB238&lt;70,'1.4 Øvrige forutsetninger'!$C$42,IF('1.2 Alternativ B'!AB238&gt;=200,'1.4 Øvrige forutsetninger'!$C$44,'1.4 Øvrige forutsetninger'!$C$43))),0)</f>
        <v>0</v>
      </c>
      <c r="AB45" s="94">
        <f ca="1">IFERROR(MAXA(-'1.2 Alternativ B'!AC34,'1.2 Alternativ B'!AC34*AB11*IF('1.2 Alternativ B'!AC238&lt;70,'1.4 Øvrige forutsetninger'!$C$42,IF('1.2 Alternativ B'!AC238&gt;=200,'1.4 Øvrige forutsetninger'!$C$44,'1.4 Øvrige forutsetninger'!$C$43))),0)</f>
        <v>0</v>
      </c>
      <c r="AC45" s="94">
        <f ca="1">IFERROR(MAXA(-'1.2 Alternativ B'!AD34,'1.2 Alternativ B'!AD34*AC11*IF('1.2 Alternativ B'!AD238&lt;70,'1.4 Øvrige forutsetninger'!$C$42,IF('1.2 Alternativ B'!AD238&gt;=200,'1.4 Øvrige forutsetninger'!$C$44,'1.4 Øvrige forutsetninger'!$C$43))),0)</f>
        <v>0</v>
      </c>
      <c r="AD45" s="94">
        <f ca="1">IFERROR(MAXA(-'1.2 Alternativ B'!AE34,'1.2 Alternativ B'!AE34*AD11*IF('1.2 Alternativ B'!AE238&lt;70,'1.4 Øvrige forutsetninger'!$C$42,IF('1.2 Alternativ B'!AE238&gt;=200,'1.4 Øvrige forutsetninger'!$C$44,'1.4 Øvrige forutsetninger'!$C$43))),0)</f>
        <v>0</v>
      </c>
      <c r="AE45" s="94">
        <f ca="1">IFERROR(MAXA(-'1.2 Alternativ B'!AF34,'1.2 Alternativ B'!AF34*AE11*IF('1.2 Alternativ B'!AF238&lt;70,'1.4 Øvrige forutsetninger'!$C$42,IF('1.2 Alternativ B'!AF238&gt;=200,'1.4 Øvrige forutsetninger'!$C$44,'1.4 Øvrige forutsetninger'!$C$43))),0)</f>
        <v>0</v>
      </c>
      <c r="AF45" s="94">
        <f ca="1">IFERROR(MAXA(-'1.2 Alternativ B'!AG34,'1.2 Alternativ B'!AG34*AF11*IF('1.2 Alternativ B'!AG238&lt;70,'1.4 Øvrige forutsetninger'!$C$42,IF('1.2 Alternativ B'!AG238&gt;=200,'1.4 Øvrige forutsetninger'!$C$44,'1.4 Øvrige forutsetninger'!$C$43))),0)</f>
        <v>0</v>
      </c>
    </row>
    <row r="46" spans="2:32" s="67" customFormat="1" x14ac:dyDescent="0.2">
      <c r="B46" s="1" t="str">
        <f ca="1">IF(OFFSET('1.2 Alternativ B'!$E$19,0,ROW()-ROW($B$43))&gt;0,OFFSET('1.2 Alternativ B'!$E$19,0,ROW()-ROW($B$43)),"")</f>
        <v/>
      </c>
      <c r="C46" s="94">
        <f ca="1">IFERROR(MAXA(-'1.2 Alternativ B'!D35,'1.2 Alternativ B'!D35*C12*IF('1.2 Alternativ B'!D239&lt;70,'1.4 Øvrige forutsetninger'!$C$42,IF('1.2 Alternativ B'!D239&gt;=200,'1.4 Øvrige forutsetninger'!$C$44,'1.4 Øvrige forutsetninger'!$C$43))),0)</f>
        <v>0</v>
      </c>
      <c r="D46" s="94">
        <f ca="1">IFERROR(MAXA(-'1.2 Alternativ B'!E35,'1.2 Alternativ B'!E35*D12*IF('1.2 Alternativ B'!E239&lt;70,'1.4 Øvrige forutsetninger'!$C$42,IF('1.2 Alternativ B'!E239&gt;=200,'1.4 Øvrige forutsetninger'!$C$44,'1.4 Øvrige forutsetninger'!$C$43))),0)</f>
        <v>0</v>
      </c>
      <c r="E46" s="94">
        <f ca="1">IFERROR(MAXA(-'1.2 Alternativ B'!F35,'1.2 Alternativ B'!F35*E12*IF('1.2 Alternativ B'!F239&lt;70,'1.4 Øvrige forutsetninger'!$C$42,IF('1.2 Alternativ B'!F239&gt;=200,'1.4 Øvrige forutsetninger'!$C$44,'1.4 Øvrige forutsetninger'!$C$43))),0)</f>
        <v>0</v>
      </c>
      <c r="F46" s="94">
        <f ca="1">IFERROR(MAXA(-'1.2 Alternativ B'!G35,'1.2 Alternativ B'!G35*F12*IF('1.2 Alternativ B'!G239&lt;70,'1.4 Øvrige forutsetninger'!$C$42,IF('1.2 Alternativ B'!G239&gt;=200,'1.4 Øvrige forutsetninger'!$C$44,'1.4 Øvrige forutsetninger'!$C$43))),0)</f>
        <v>0</v>
      </c>
      <c r="G46" s="94">
        <f ca="1">IFERROR(MAXA(-'1.2 Alternativ B'!H35,'1.2 Alternativ B'!H35*G12*IF('1.2 Alternativ B'!H239&lt;70,'1.4 Øvrige forutsetninger'!$C$42,IF('1.2 Alternativ B'!H239&gt;=200,'1.4 Øvrige forutsetninger'!$C$44,'1.4 Øvrige forutsetninger'!$C$43))),0)</f>
        <v>0</v>
      </c>
      <c r="H46" s="94">
        <f ca="1">IFERROR(MAXA(-'1.2 Alternativ B'!I35,'1.2 Alternativ B'!I35*H12*IF('1.2 Alternativ B'!I239&lt;70,'1.4 Øvrige forutsetninger'!$C$42,IF('1.2 Alternativ B'!I239&gt;=200,'1.4 Øvrige forutsetninger'!$C$44,'1.4 Øvrige forutsetninger'!$C$43))),0)</f>
        <v>0</v>
      </c>
      <c r="I46" s="94">
        <f ca="1">IFERROR(MAXA(-'1.2 Alternativ B'!J35,'1.2 Alternativ B'!J35*I12*IF('1.2 Alternativ B'!J239&lt;70,'1.4 Øvrige forutsetninger'!$C$42,IF('1.2 Alternativ B'!J239&gt;=200,'1.4 Øvrige forutsetninger'!$C$44,'1.4 Øvrige forutsetninger'!$C$43))),0)</f>
        <v>0</v>
      </c>
      <c r="J46" s="94">
        <f ca="1">IFERROR(MAXA(-'1.2 Alternativ B'!K35,'1.2 Alternativ B'!K35*J12*IF('1.2 Alternativ B'!K239&lt;70,'1.4 Øvrige forutsetninger'!$C$42,IF('1.2 Alternativ B'!K239&gt;=200,'1.4 Øvrige forutsetninger'!$C$44,'1.4 Øvrige forutsetninger'!$C$43))),0)</f>
        <v>0</v>
      </c>
      <c r="K46" s="94">
        <f ca="1">IFERROR(MAXA(-'1.2 Alternativ B'!L35,'1.2 Alternativ B'!L35*K12*IF('1.2 Alternativ B'!L239&lt;70,'1.4 Øvrige forutsetninger'!$C$42,IF('1.2 Alternativ B'!L239&gt;=200,'1.4 Øvrige forutsetninger'!$C$44,'1.4 Øvrige forutsetninger'!$C$43))),0)</f>
        <v>0</v>
      </c>
      <c r="L46" s="94">
        <f ca="1">IFERROR(MAXA(-'1.2 Alternativ B'!M35,'1.2 Alternativ B'!M35*L12*IF('1.2 Alternativ B'!M239&lt;70,'1.4 Øvrige forutsetninger'!$C$42,IF('1.2 Alternativ B'!M239&gt;=200,'1.4 Øvrige forutsetninger'!$C$44,'1.4 Øvrige forutsetninger'!$C$43))),0)</f>
        <v>0</v>
      </c>
      <c r="M46" s="94">
        <f ca="1">IFERROR(MAXA(-'1.2 Alternativ B'!N35,'1.2 Alternativ B'!N35*M12*IF('1.2 Alternativ B'!N239&lt;70,'1.4 Øvrige forutsetninger'!$C$42,IF('1.2 Alternativ B'!N239&gt;=200,'1.4 Øvrige forutsetninger'!$C$44,'1.4 Øvrige forutsetninger'!$C$43))),0)</f>
        <v>0</v>
      </c>
      <c r="N46" s="94">
        <f ca="1">IFERROR(MAXA(-'1.2 Alternativ B'!O35,'1.2 Alternativ B'!O35*N12*IF('1.2 Alternativ B'!O239&lt;70,'1.4 Øvrige forutsetninger'!$C$42,IF('1.2 Alternativ B'!O239&gt;=200,'1.4 Øvrige forutsetninger'!$C$44,'1.4 Øvrige forutsetninger'!$C$43))),0)</f>
        <v>0</v>
      </c>
      <c r="O46" s="94">
        <f ca="1">IFERROR(MAXA(-'1.2 Alternativ B'!P35,'1.2 Alternativ B'!P35*O12*IF('1.2 Alternativ B'!P239&lt;70,'1.4 Øvrige forutsetninger'!$C$42,IF('1.2 Alternativ B'!P239&gt;=200,'1.4 Øvrige forutsetninger'!$C$44,'1.4 Øvrige forutsetninger'!$C$43))),0)</f>
        <v>0</v>
      </c>
      <c r="P46" s="94">
        <f ca="1">IFERROR(MAXA(-'1.2 Alternativ B'!Q35,'1.2 Alternativ B'!Q35*P12*IF('1.2 Alternativ B'!Q239&lt;70,'1.4 Øvrige forutsetninger'!$C$42,IF('1.2 Alternativ B'!Q239&gt;=200,'1.4 Øvrige forutsetninger'!$C$44,'1.4 Øvrige forutsetninger'!$C$43))),0)</f>
        <v>0</v>
      </c>
      <c r="Q46" s="94">
        <f ca="1">IFERROR(MAXA(-'1.2 Alternativ B'!R35,'1.2 Alternativ B'!R35*Q12*IF('1.2 Alternativ B'!R239&lt;70,'1.4 Øvrige forutsetninger'!$C$42,IF('1.2 Alternativ B'!R239&gt;=200,'1.4 Øvrige forutsetninger'!$C$44,'1.4 Øvrige forutsetninger'!$C$43))),0)</f>
        <v>0</v>
      </c>
      <c r="R46" s="94">
        <f ca="1">IFERROR(MAXA(-'1.2 Alternativ B'!S35,'1.2 Alternativ B'!S35*R12*IF('1.2 Alternativ B'!S239&lt;70,'1.4 Øvrige forutsetninger'!$C$42,IF('1.2 Alternativ B'!S239&gt;=200,'1.4 Øvrige forutsetninger'!$C$44,'1.4 Øvrige forutsetninger'!$C$43))),0)</f>
        <v>0</v>
      </c>
      <c r="S46" s="94">
        <f ca="1">IFERROR(MAXA(-'1.2 Alternativ B'!T35,'1.2 Alternativ B'!T35*S12*IF('1.2 Alternativ B'!T239&lt;70,'1.4 Øvrige forutsetninger'!$C$42,IF('1.2 Alternativ B'!T239&gt;=200,'1.4 Øvrige forutsetninger'!$C$44,'1.4 Øvrige forutsetninger'!$C$43))),0)</f>
        <v>0</v>
      </c>
      <c r="T46" s="94">
        <f ca="1">IFERROR(MAXA(-'1.2 Alternativ B'!U35,'1.2 Alternativ B'!U35*T12*IF('1.2 Alternativ B'!U239&lt;70,'1.4 Øvrige forutsetninger'!$C$42,IF('1.2 Alternativ B'!U239&gt;=200,'1.4 Øvrige forutsetninger'!$C$44,'1.4 Øvrige forutsetninger'!$C$43))),0)</f>
        <v>0</v>
      </c>
      <c r="U46" s="94">
        <f ca="1">IFERROR(MAXA(-'1.2 Alternativ B'!V35,'1.2 Alternativ B'!V35*U12*IF('1.2 Alternativ B'!V239&lt;70,'1.4 Øvrige forutsetninger'!$C$42,IF('1.2 Alternativ B'!V239&gt;=200,'1.4 Øvrige forutsetninger'!$C$44,'1.4 Øvrige forutsetninger'!$C$43))),0)</f>
        <v>0</v>
      </c>
      <c r="V46" s="94">
        <f ca="1">IFERROR(MAXA(-'1.2 Alternativ B'!W35,'1.2 Alternativ B'!W35*V12*IF('1.2 Alternativ B'!W239&lt;70,'1.4 Øvrige forutsetninger'!$C$42,IF('1.2 Alternativ B'!W239&gt;=200,'1.4 Øvrige forutsetninger'!$C$44,'1.4 Øvrige forutsetninger'!$C$43))),0)</f>
        <v>0</v>
      </c>
      <c r="W46" s="94">
        <f ca="1">IFERROR(MAXA(-'1.2 Alternativ B'!X35,'1.2 Alternativ B'!X35*W12*IF('1.2 Alternativ B'!X239&lt;70,'1.4 Øvrige forutsetninger'!$C$42,IF('1.2 Alternativ B'!X239&gt;=200,'1.4 Øvrige forutsetninger'!$C$44,'1.4 Øvrige forutsetninger'!$C$43))),0)</f>
        <v>0</v>
      </c>
      <c r="X46" s="94">
        <f ca="1">IFERROR(MAXA(-'1.2 Alternativ B'!Y35,'1.2 Alternativ B'!Y35*X12*IF('1.2 Alternativ B'!Y239&lt;70,'1.4 Øvrige forutsetninger'!$C$42,IF('1.2 Alternativ B'!Y239&gt;=200,'1.4 Øvrige forutsetninger'!$C$44,'1.4 Øvrige forutsetninger'!$C$43))),0)</f>
        <v>0</v>
      </c>
      <c r="Y46" s="94">
        <f ca="1">IFERROR(MAXA(-'1.2 Alternativ B'!Z35,'1.2 Alternativ B'!Z35*Y12*IF('1.2 Alternativ B'!Z239&lt;70,'1.4 Øvrige forutsetninger'!$C$42,IF('1.2 Alternativ B'!Z239&gt;=200,'1.4 Øvrige forutsetninger'!$C$44,'1.4 Øvrige forutsetninger'!$C$43))),0)</f>
        <v>0</v>
      </c>
      <c r="Z46" s="94">
        <f ca="1">IFERROR(MAXA(-'1.2 Alternativ B'!AA35,'1.2 Alternativ B'!AA35*Z12*IF('1.2 Alternativ B'!AA239&lt;70,'1.4 Øvrige forutsetninger'!$C$42,IF('1.2 Alternativ B'!AA239&gt;=200,'1.4 Øvrige forutsetninger'!$C$44,'1.4 Øvrige forutsetninger'!$C$43))),0)</f>
        <v>0</v>
      </c>
      <c r="AA46" s="94">
        <f ca="1">IFERROR(MAXA(-'1.2 Alternativ B'!AB35,'1.2 Alternativ B'!AB35*AA12*IF('1.2 Alternativ B'!AB239&lt;70,'1.4 Øvrige forutsetninger'!$C$42,IF('1.2 Alternativ B'!AB239&gt;=200,'1.4 Øvrige forutsetninger'!$C$44,'1.4 Øvrige forutsetninger'!$C$43))),0)</f>
        <v>0</v>
      </c>
      <c r="AB46" s="94">
        <f ca="1">IFERROR(MAXA(-'1.2 Alternativ B'!AC35,'1.2 Alternativ B'!AC35*AB12*IF('1.2 Alternativ B'!AC239&lt;70,'1.4 Øvrige forutsetninger'!$C$42,IF('1.2 Alternativ B'!AC239&gt;=200,'1.4 Øvrige forutsetninger'!$C$44,'1.4 Øvrige forutsetninger'!$C$43))),0)</f>
        <v>0</v>
      </c>
      <c r="AC46" s="94">
        <f ca="1">IFERROR(MAXA(-'1.2 Alternativ B'!AD35,'1.2 Alternativ B'!AD35*AC12*IF('1.2 Alternativ B'!AD239&lt;70,'1.4 Øvrige forutsetninger'!$C$42,IF('1.2 Alternativ B'!AD239&gt;=200,'1.4 Øvrige forutsetninger'!$C$44,'1.4 Øvrige forutsetninger'!$C$43))),0)</f>
        <v>0</v>
      </c>
      <c r="AD46" s="94">
        <f ca="1">IFERROR(MAXA(-'1.2 Alternativ B'!AE35,'1.2 Alternativ B'!AE35*AD12*IF('1.2 Alternativ B'!AE239&lt;70,'1.4 Øvrige forutsetninger'!$C$42,IF('1.2 Alternativ B'!AE239&gt;=200,'1.4 Øvrige forutsetninger'!$C$44,'1.4 Øvrige forutsetninger'!$C$43))),0)</f>
        <v>0</v>
      </c>
      <c r="AE46" s="94">
        <f ca="1">IFERROR(MAXA(-'1.2 Alternativ B'!AF35,'1.2 Alternativ B'!AF35*AE12*IF('1.2 Alternativ B'!AF239&lt;70,'1.4 Øvrige forutsetninger'!$C$42,IF('1.2 Alternativ B'!AF239&gt;=200,'1.4 Øvrige forutsetninger'!$C$44,'1.4 Øvrige forutsetninger'!$C$43))),0)</f>
        <v>0</v>
      </c>
      <c r="AF46" s="94">
        <f ca="1">IFERROR(MAXA(-'1.2 Alternativ B'!AG35,'1.2 Alternativ B'!AG35*AF12*IF('1.2 Alternativ B'!AG239&lt;70,'1.4 Øvrige forutsetninger'!$C$42,IF('1.2 Alternativ B'!AG239&gt;=200,'1.4 Øvrige forutsetninger'!$C$44,'1.4 Øvrige forutsetninger'!$C$43))),0)</f>
        <v>0</v>
      </c>
    </row>
    <row r="47" spans="2:32" s="67" customFormat="1" x14ac:dyDescent="0.2">
      <c r="B47" s="1" t="str">
        <f ca="1">IF(OFFSET('1.2 Alternativ B'!$E$19,0,ROW()-ROW($B$43))&gt;0,OFFSET('1.2 Alternativ B'!$E$19,0,ROW()-ROW($B$43)),"")</f>
        <v/>
      </c>
      <c r="C47" s="94">
        <f ca="1">IFERROR(MAXA(-'1.2 Alternativ B'!D36,'1.2 Alternativ B'!D36*C13*IF('1.2 Alternativ B'!D240&lt;70,'1.4 Øvrige forutsetninger'!$C$42,IF('1.2 Alternativ B'!D240&gt;=200,'1.4 Øvrige forutsetninger'!$C$44,'1.4 Øvrige forutsetninger'!$C$43))),0)</f>
        <v>0</v>
      </c>
      <c r="D47" s="94">
        <f ca="1">IFERROR(MAXA(-'1.2 Alternativ B'!E36,'1.2 Alternativ B'!E36*D13*IF('1.2 Alternativ B'!E240&lt;70,'1.4 Øvrige forutsetninger'!$C$42,IF('1.2 Alternativ B'!E240&gt;=200,'1.4 Øvrige forutsetninger'!$C$44,'1.4 Øvrige forutsetninger'!$C$43))),0)</f>
        <v>0</v>
      </c>
      <c r="E47" s="94">
        <f ca="1">IFERROR(MAXA(-'1.2 Alternativ B'!F36,'1.2 Alternativ B'!F36*E13*IF('1.2 Alternativ B'!F240&lt;70,'1.4 Øvrige forutsetninger'!$C$42,IF('1.2 Alternativ B'!F240&gt;=200,'1.4 Øvrige forutsetninger'!$C$44,'1.4 Øvrige forutsetninger'!$C$43))),0)</f>
        <v>0</v>
      </c>
      <c r="F47" s="94">
        <f ca="1">IFERROR(MAXA(-'1.2 Alternativ B'!G36,'1.2 Alternativ B'!G36*F13*IF('1.2 Alternativ B'!G240&lt;70,'1.4 Øvrige forutsetninger'!$C$42,IF('1.2 Alternativ B'!G240&gt;=200,'1.4 Øvrige forutsetninger'!$C$44,'1.4 Øvrige forutsetninger'!$C$43))),0)</f>
        <v>0</v>
      </c>
      <c r="G47" s="94">
        <f ca="1">IFERROR(MAXA(-'1.2 Alternativ B'!H36,'1.2 Alternativ B'!H36*G13*IF('1.2 Alternativ B'!H240&lt;70,'1.4 Øvrige forutsetninger'!$C$42,IF('1.2 Alternativ B'!H240&gt;=200,'1.4 Øvrige forutsetninger'!$C$44,'1.4 Øvrige forutsetninger'!$C$43))),0)</f>
        <v>0</v>
      </c>
      <c r="H47" s="94">
        <f ca="1">IFERROR(MAXA(-'1.2 Alternativ B'!I36,'1.2 Alternativ B'!I36*H13*IF('1.2 Alternativ B'!I240&lt;70,'1.4 Øvrige forutsetninger'!$C$42,IF('1.2 Alternativ B'!I240&gt;=200,'1.4 Øvrige forutsetninger'!$C$44,'1.4 Øvrige forutsetninger'!$C$43))),0)</f>
        <v>0</v>
      </c>
      <c r="I47" s="94">
        <f ca="1">IFERROR(MAXA(-'1.2 Alternativ B'!J36,'1.2 Alternativ B'!J36*I13*IF('1.2 Alternativ B'!J240&lt;70,'1.4 Øvrige forutsetninger'!$C$42,IF('1.2 Alternativ B'!J240&gt;=200,'1.4 Øvrige forutsetninger'!$C$44,'1.4 Øvrige forutsetninger'!$C$43))),0)</f>
        <v>0</v>
      </c>
      <c r="J47" s="94">
        <f ca="1">IFERROR(MAXA(-'1.2 Alternativ B'!K36,'1.2 Alternativ B'!K36*J13*IF('1.2 Alternativ B'!K240&lt;70,'1.4 Øvrige forutsetninger'!$C$42,IF('1.2 Alternativ B'!K240&gt;=200,'1.4 Øvrige forutsetninger'!$C$44,'1.4 Øvrige forutsetninger'!$C$43))),0)</f>
        <v>0</v>
      </c>
      <c r="K47" s="94">
        <f ca="1">IFERROR(MAXA(-'1.2 Alternativ B'!L36,'1.2 Alternativ B'!L36*K13*IF('1.2 Alternativ B'!L240&lt;70,'1.4 Øvrige forutsetninger'!$C$42,IF('1.2 Alternativ B'!L240&gt;=200,'1.4 Øvrige forutsetninger'!$C$44,'1.4 Øvrige forutsetninger'!$C$43))),0)</f>
        <v>0</v>
      </c>
      <c r="L47" s="94">
        <f ca="1">IFERROR(MAXA(-'1.2 Alternativ B'!M36,'1.2 Alternativ B'!M36*L13*IF('1.2 Alternativ B'!M240&lt;70,'1.4 Øvrige forutsetninger'!$C$42,IF('1.2 Alternativ B'!M240&gt;=200,'1.4 Øvrige forutsetninger'!$C$44,'1.4 Øvrige forutsetninger'!$C$43))),0)</f>
        <v>0</v>
      </c>
      <c r="M47" s="94">
        <f ca="1">IFERROR(MAXA(-'1.2 Alternativ B'!N36,'1.2 Alternativ B'!N36*M13*IF('1.2 Alternativ B'!N240&lt;70,'1.4 Øvrige forutsetninger'!$C$42,IF('1.2 Alternativ B'!N240&gt;=200,'1.4 Øvrige forutsetninger'!$C$44,'1.4 Øvrige forutsetninger'!$C$43))),0)</f>
        <v>0</v>
      </c>
      <c r="N47" s="94">
        <f ca="1">IFERROR(MAXA(-'1.2 Alternativ B'!O36,'1.2 Alternativ B'!O36*N13*IF('1.2 Alternativ B'!O240&lt;70,'1.4 Øvrige forutsetninger'!$C$42,IF('1.2 Alternativ B'!O240&gt;=200,'1.4 Øvrige forutsetninger'!$C$44,'1.4 Øvrige forutsetninger'!$C$43))),0)</f>
        <v>0</v>
      </c>
      <c r="O47" s="94">
        <f ca="1">IFERROR(MAXA(-'1.2 Alternativ B'!P36,'1.2 Alternativ B'!P36*O13*IF('1.2 Alternativ B'!P240&lt;70,'1.4 Øvrige forutsetninger'!$C$42,IF('1.2 Alternativ B'!P240&gt;=200,'1.4 Øvrige forutsetninger'!$C$44,'1.4 Øvrige forutsetninger'!$C$43))),0)</f>
        <v>0</v>
      </c>
      <c r="P47" s="94">
        <f ca="1">IFERROR(MAXA(-'1.2 Alternativ B'!Q36,'1.2 Alternativ B'!Q36*P13*IF('1.2 Alternativ B'!Q240&lt;70,'1.4 Øvrige forutsetninger'!$C$42,IF('1.2 Alternativ B'!Q240&gt;=200,'1.4 Øvrige forutsetninger'!$C$44,'1.4 Øvrige forutsetninger'!$C$43))),0)</f>
        <v>0</v>
      </c>
      <c r="Q47" s="94">
        <f ca="1">IFERROR(MAXA(-'1.2 Alternativ B'!R36,'1.2 Alternativ B'!R36*Q13*IF('1.2 Alternativ B'!R240&lt;70,'1.4 Øvrige forutsetninger'!$C$42,IF('1.2 Alternativ B'!R240&gt;=200,'1.4 Øvrige forutsetninger'!$C$44,'1.4 Øvrige forutsetninger'!$C$43))),0)</f>
        <v>0</v>
      </c>
      <c r="R47" s="94">
        <f ca="1">IFERROR(MAXA(-'1.2 Alternativ B'!S36,'1.2 Alternativ B'!S36*R13*IF('1.2 Alternativ B'!S240&lt;70,'1.4 Øvrige forutsetninger'!$C$42,IF('1.2 Alternativ B'!S240&gt;=200,'1.4 Øvrige forutsetninger'!$C$44,'1.4 Øvrige forutsetninger'!$C$43))),0)</f>
        <v>0</v>
      </c>
      <c r="S47" s="94">
        <f ca="1">IFERROR(MAXA(-'1.2 Alternativ B'!T36,'1.2 Alternativ B'!T36*S13*IF('1.2 Alternativ B'!T240&lt;70,'1.4 Øvrige forutsetninger'!$C$42,IF('1.2 Alternativ B'!T240&gt;=200,'1.4 Øvrige forutsetninger'!$C$44,'1.4 Øvrige forutsetninger'!$C$43))),0)</f>
        <v>0</v>
      </c>
      <c r="T47" s="94">
        <f ca="1">IFERROR(MAXA(-'1.2 Alternativ B'!U36,'1.2 Alternativ B'!U36*T13*IF('1.2 Alternativ B'!U240&lt;70,'1.4 Øvrige forutsetninger'!$C$42,IF('1.2 Alternativ B'!U240&gt;=200,'1.4 Øvrige forutsetninger'!$C$44,'1.4 Øvrige forutsetninger'!$C$43))),0)</f>
        <v>0</v>
      </c>
      <c r="U47" s="94">
        <f ca="1">IFERROR(MAXA(-'1.2 Alternativ B'!V36,'1.2 Alternativ B'!V36*U13*IF('1.2 Alternativ B'!V240&lt;70,'1.4 Øvrige forutsetninger'!$C$42,IF('1.2 Alternativ B'!V240&gt;=200,'1.4 Øvrige forutsetninger'!$C$44,'1.4 Øvrige forutsetninger'!$C$43))),0)</f>
        <v>0</v>
      </c>
      <c r="V47" s="94">
        <f ca="1">IFERROR(MAXA(-'1.2 Alternativ B'!W36,'1.2 Alternativ B'!W36*V13*IF('1.2 Alternativ B'!W240&lt;70,'1.4 Øvrige forutsetninger'!$C$42,IF('1.2 Alternativ B'!W240&gt;=200,'1.4 Øvrige forutsetninger'!$C$44,'1.4 Øvrige forutsetninger'!$C$43))),0)</f>
        <v>0</v>
      </c>
      <c r="W47" s="94">
        <f ca="1">IFERROR(MAXA(-'1.2 Alternativ B'!X36,'1.2 Alternativ B'!X36*W13*IF('1.2 Alternativ B'!X240&lt;70,'1.4 Øvrige forutsetninger'!$C$42,IF('1.2 Alternativ B'!X240&gt;=200,'1.4 Øvrige forutsetninger'!$C$44,'1.4 Øvrige forutsetninger'!$C$43))),0)</f>
        <v>0</v>
      </c>
      <c r="X47" s="94">
        <f ca="1">IFERROR(MAXA(-'1.2 Alternativ B'!Y36,'1.2 Alternativ B'!Y36*X13*IF('1.2 Alternativ B'!Y240&lt;70,'1.4 Øvrige forutsetninger'!$C$42,IF('1.2 Alternativ B'!Y240&gt;=200,'1.4 Øvrige forutsetninger'!$C$44,'1.4 Øvrige forutsetninger'!$C$43))),0)</f>
        <v>0</v>
      </c>
      <c r="Y47" s="94">
        <f ca="1">IFERROR(MAXA(-'1.2 Alternativ B'!Z36,'1.2 Alternativ B'!Z36*Y13*IF('1.2 Alternativ B'!Z240&lt;70,'1.4 Øvrige forutsetninger'!$C$42,IF('1.2 Alternativ B'!Z240&gt;=200,'1.4 Øvrige forutsetninger'!$C$44,'1.4 Øvrige forutsetninger'!$C$43))),0)</f>
        <v>0</v>
      </c>
      <c r="Z47" s="94">
        <f ca="1">IFERROR(MAXA(-'1.2 Alternativ B'!AA36,'1.2 Alternativ B'!AA36*Z13*IF('1.2 Alternativ B'!AA240&lt;70,'1.4 Øvrige forutsetninger'!$C$42,IF('1.2 Alternativ B'!AA240&gt;=200,'1.4 Øvrige forutsetninger'!$C$44,'1.4 Øvrige forutsetninger'!$C$43))),0)</f>
        <v>0</v>
      </c>
      <c r="AA47" s="94">
        <f ca="1">IFERROR(MAXA(-'1.2 Alternativ B'!AB36,'1.2 Alternativ B'!AB36*AA13*IF('1.2 Alternativ B'!AB240&lt;70,'1.4 Øvrige forutsetninger'!$C$42,IF('1.2 Alternativ B'!AB240&gt;=200,'1.4 Øvrige forutsetninger'!$C$44,'1.4 Øvrige forutsetninger'!$C$43))),0)</f>
        <v>0</v>
      </c>
      <c r="AB47" s="94">
        <f ca="1">IFERROR(MAXA(-'1.2 Alternativ B'!AC36,'1.2 Alternativ B'!AC36*AB13*IF('1.2 Alternativ B'!AC240&lt;70,'1.4 Øvrige forutsetninger'!$C$42,IF('1.2 Alternativ B'!AC240&gt;=200,'1.4 Øvrige forutsetninger'!$C$44,'1.4 Øvrige forutsetninger'!$C$43))),0)</f>
        <v>0</v>
      </c>
      <c r="AC47" s="94">
        <f ca="1">IFERROR(MAXA(-'1.2 Alternativ B'!AD36,'1.2 Alternativ B'!AD36*AC13*IF('1.2 Alternativ B'!AD240&lt;70,'1.4 Øvrige forutsetninger'!$C$42,IF('1.2 Alternativ B'!AD240&gt;=200,'1.4 Øvrige forutsetninger'!$C$44,'1.4 Øvrige forutsetninger'!$C$43))),0)</f>
        <v>0</v>
      </c>
      <c r="AD47" s="94">
        <f ca="1">IFERROR(MAXA(-'1.2 Alternativ B'!AE36,'1.2 Alternativ B'!AE36*AD13*IF('1.2 Alternativ B'!AE240&lt;70,'1.4 Øvrige forutsetninger'!$C$42,IF('1.2 Alternativ B'!AE240&gt;=200,'1.4 Øvrige forutsetninger'!$C$44,'1.4 Øvrige forutsetninger'!$C$43))),0)</f>
        <v>0</v>
      </c>
      <c r="AE47" s="94">
        <f ca="1">IFERROR(MAXA(-'1.2 Alternativ B'!AF36,'1.2 Alternativ B'!AF36*AE13*IF('1.2 Alternativ B'!AF240&lt;70,'1.4 Øvrige forutsetninger'!$C$42,IF('1.2 Alternativ B'!AF240&gt;=200,'1.4 Øvrige forutsetninger'!$C$44,'1.4 Øvrige forutsetninger'!$C$43))),0)</f>
        <v>0</v>
      </c>
      <c r="AF47" s="94">
        <f ca="1">IFERROR(MAXA(-'1.2 Alternativ B'!AG36,'1.2 Alternativ B'!AG36*AF13*IF('1.2 Alternativ B'!AG240&lt;70,'1.4 Øvrige forutsetninger'!$C$42,IF('1.2 Alternativ B'!AG240&gt;=200,'1.4 Øvrige forutsetninger'!$C$44,'1.4 Øvrige forutsetninger'!$C$43))),0)</f>
        <v>0</v>
      </c>
    </row>
    <row r="48" spans="2:32" s="67" customFormat="1" ht="12.75" customHeight="1" x14ac:dyDescent="0.2">
      <c r="B48" s="1" t="str">
        <f ca="1">IF(OFFSET('1.2 Alternativ B'!$E$19,0,ROW()-ROW($B$43))&gt;0,OFFSET('1.2 Alternativ B'!$E$19,0,ROW()-ROW($B$43)),"")</f>
        <v/>
      </c>
      <c r="C48" s="94">
        <f ca="1">IFERROR(MAXA(-'1.2 Alternativ B'!D37,'1.2 Alternativ B'!D37*C14*IF('1.2 Alternativ B'!D241&lt;70,'1.4 Øvrige forutsetninger'!$C$42,IF('1.2 Alternativ B'!D241&gt;=200,'1.4 Øvrige forutsetninger'!$C$44,'1.4 Øvrige forutsetninger'!$C$43))),0)</f>
        <v>0</v>
      </c>
      <c r="D48" s="94">
        <f ca="1">IFERROR(MAXA(-'1.2 Alternativ B'!E37,'1.2 Alternativ B'!E37*D14*IF('1.2 Alternativ B'!E241&lt;70,'1.4 Øvrige forutsetninger'!$C$42,IF('1.2 Alternativ B'!E241&gt;=200,'1.4 Øvrige forutsetninger'!$C$44,'1.4 Øvrige forutsetninger'!$C$43))),0)</f>
        <v>0</v>
      </c>
      <c r="E48" s="94">
        <f ca="1">IFERROR(MAXA(-'1.2 Alternativ B'!F37,'1.2 Alternativ B'!F37*E14*IF('1.2 Alternativ B'!F241&lt;70,'1.4 Øvrige forutsetninger'!$C$42,IF('1.2 Alternativ B'!F241&gt;=200,'1.4 Øvrige forutsetninger'!$C$44,'1.4 Øvrige forutsetninger'!$C$43))),0)</f>
        <v>0</v>
      </c>
      <c r="F48" s="94">
        <f ca="1">IFERROR(MAXA(-'1.2 Alternativ B'!G37,'1.2 Alternativ B'!G37*F14*IF('1.2 Alternativ B'!G241&lt;70,'1.4 Øvrige forutsetninger'!$C$42,IF('1.2 Alternativ B'!G241&gt;=200,'1.4 Øvrige forutsetninger'!$C$44,'1.4 Øvrige forutsetninger'!$C$43))),0)</f>
        <v>0</v>
      </c>
      <c r="G48" s="94">
        <f ca="1">IFERROR(MAXA(-'1.2 Alternativ B'!H37,'1.2 Alternativ B'!H37*G14*IF('1.2 Alternativ B'!H241&lt;70,'1.4 Øvrige forutsetninger'!$C$42,IF('1.2 Alternativ B'!H241&gt;=200,'1.4 Øvrige forutsetninger'!$C$44,'1.4 Øvrige forutsetninger'!$C$43))),0)</f>
        <v>0</v>
      </c>
      <c r="H48" s="94">
        <f ca="1">IFERROR(MAXA(-'1.2 Alternativ B'!I37,'1.2 Alternativ B'!I37*H14*IF('1.2 Alternativ B'!I241&lt;70,'1.4 Øvrige forutsetninger'!$C$42,IF('1.2 Alternativ B'!I241&gt;=200,'1.4 Øvrige forutsetninger'!$C$44,'1.4 Øvrige forutsetninger'!$C$43))),0)</f>
        <v>0</v>
      </c>
      <c r="I48" s="94">
        <f ca="1">IFERROR(MAXA(-'1.2 Alternativ B'!J37,'1.2 Alternativ B'!J37*I14*IF('1.2 Alternativ B'!J241&lt;70,'1.4 Øvrige forutsetninger'!$C$42,IF('1.2 Alternativ B'!J241&gt;=200,'1.4 Øvrige forutsetninger'!$C$44,'1.4 Øvrige forutsetninger'!$C$43))),0)</f>
        <v>0</v>
      </c>
      <c r="J48" s="94">
        <f ca="1">IFERROR(MAXA(-'1.2 Alternativ B'!K37,'1.2 Alternativ B'!K37*J14*IF('1.2 Alternativ B'!K241&lt;70,'1.4 Øvrige forutsetninger'!$C$42,IF('1.2 Alternativ B'!K241&gt;=200,'1.4 Øvrige forutsetninger'!$C$44,'1.4 Øvrige forutsetninger'!$C$43))),0)</f>
        <v>0</v>
      </c>
      <c r="K48" s="94">
        <f ca="1">IFERROR(MAXA(-'1.2 Alternativ B'!L37,'1.2 Alternativ B'!L37*K14*IF('1.2 Alternativ B'!L241&lt;70,'1.4 Øvrige forutsetninger'!$C$42,IF('1.2 Alternativ B'!L241&gt;=200,'1.4 Øvrige forutsetninger'!$C$44,'1.4 Øvrige forutsetninger'!$C$43))),0)</f>
        <v>0</v>
      </c>
      <c r="L48" s="94">
        <f ca="1">IFERROR(MAXA(-'1.2 Alternativ B'!M37,'1.2 Alternativ B'!M37*L14*IF('1.2 Alternativ B'!M241&lt;70,'1.4 Øvrige forutsetninger'!$C$42,IF('1.2 Alternativ B'!M241&gt;=200,'1.4 Øvrige forutsetninger'!$C$44,'1.4 Øvrige forutsetninger'!$C$43))),0)</f>
        <v>0</v>
      </c>
      <c r="M48" s="94">
        <f ca="1">IFERROR(MAXA(-'1.2 Alternativ B'!N37,'1.2 Alternativ B'!N37*M14*IF('1.2 Alternativ B'!N241&lt;70,'1.4 Øvrige forutsetninger'!$C$42,IF('1.2 Alternativ B'!N241&gt;=200,'1.4 Øvrige forutsetninger'!$C$44,'1.4 Øvrige forutsetninger'!$C$43))),0)</f>
        <v>0</v>
      </c>
      <c r="N48" s="94">
        <f ca="1">IFERROR(MAXA(-'1.2 Alternativ B'!O37,'1.2 Alternativ B'!O37*N14*IF('1.2 Alternativ B'!O241&lt;70,'1.4 Øvrige forutsetninger'!$C$42,IF('1.2 Alternativ B'!O241&gt;=200,'1.4 Øvrige forutsetninger'!$C$44,'1.4 Øvrige forutsetninger'!$C$43))),0)</f>
        <v>0</v>
      </c>
      <c r="O48" s="94">
        <f ca="1">IFERROR(MAXA(-'1.2 Alternativ B'!P37,'1.2 Alternativ B'!P37*O14*IF('1.2 Alternativ B'!P241&lt;70,'1.4 Øvrige forutsetninger'!$C$42,IF('1.2 Alternativ B'!P241&gt;=200,'1.4 Øvrige forutsetninger'!$C$44,'1.4 Øvrige forutsetninger'!$C$43))),0)</f>
        <v>0</v>
      </c>
      <c r="P48" s="94">
        <f ca="1">IFERROR(MAXA(-'1.2 Alternativ B'!Q37,'1.2 Alternativ B'!Q37*P14*IF('1.2 Alternativ B'!Q241&lt;70,'1.4 Øvrige forutsetninger'!$C$42,IF('1.2 Alternativ B'!Q241&gt;=200,'1.4 Øvrige forutsetninger'!$C$44,'1.4 Øvrige forutsetninger'!$C$43))),0)</f>
        <v>0</v>
      </c>
      <c r="Q48" s="94">
        <f ca="1">IFERROR(MAXA(-'1.2 Alternativ B'!R37,'1.2 Alternativ B'!R37*Q14*IF('1.2 Alternativ B'!R241&lt;70,'1.4 Øvrige forutsetninger'!$C$42,IF('1.2 Alternativ B'!R241&gt;=200,'1.4 Øvrige forutsetninger'!$C$44,'1.4 Øvrige forutsetninger'!$C$43))),0)</f>
        <v>0</v>
      </c>
      <c r="R48" s="94">
        <f ca="1">IFERROR(MAXA(-'1.2 Alternativ B'!S37,'1.2 Alternativ B'!S37*R14*IF('1.2 Alternativ B'!S241&lt;70,'1.4 Øvrige forutsetninger'!$C$42,IF('1.2 Alternativ B'!S241&gt;=200,'1.4 Øvrige forutsetninger'!$C$44,'1.4 Øvrige forutsetninger'!$C$43))),0)</f>
        <v>0</v>
      </c>
      <c r="S48" s="94">
        <f ca="1">IFERROR(MAXA(-'1.2 Alternativ B'!T37,'1.2 Alternativ B'!T37*S14*IF('1.2 Alternativ B'!T241&lt;70,'1.4 Øvrige forutsetninger'!$C$42,IF('1.2 Alternativ B'!T241&gt;=200,'1.4 Øvrige forutsetninger'!$C$44,'1.4 Øvrige forutsetninger'!$C$43))),0)</f>
        <v>0</v>
      </c>
      <c r="T48" s="94">
        <f ca="1">IFERROR(MAXA(-'1.2 Alternativ B'!U37,'1.2 Alternativ B'!U37*T14*IF('1.2 Alternativ B'!U241&lt;70,'1.4 Øvrige forutsetninger'!$C$42,IF('1.2 Alternativ B'!U241&gt;=200,'1.4 Øvrige forutsetninger'!$C$44,'1.4 Øvrige forutsetninger'!$C$43))),0)</f>
        <v>0</v>
      </c>
      <c r="U48" s="94">
        <f ca="1">IFERROR(MAXA(-'1.2 Alternativ B'!V37,'1.2 Alternativ B'!V37*U14*IF('1.2 Alternativ B'!V241&lt;70,'1.4 Øvrige forutsetninger'!$C$42,IF('1.2 Alternativ B'!V241&gt;=200,'1.4 Øvrige forutsetninger'!$C$44,'1.4 Øvrige forutsetninger'!$C$43))),0)</f>
        <v>0</v>
      </c>
      <c r="V48" s="94">
        <f ca="1">IFERROR(MAXA(-'1.2 Alternativ B'!W37,'1.2 Alternativ B'!W37*V14*IF('1.2 Alternativ B'!W241&lt;70,'1.4 Øvrige forutsetninger'!$C$42,IF('1.2 Alternativ B'!W241&gt;=200,'1.4 Øvrige forutsetninger'!$C$44,'1.4 Øvrige forutsetninger'!$C$43))),0)</f>
        <v>0</v>
      </c>
      <c r="W48" s="94">
        <f ca="1">IFERROR(MAXA(-'1.2 Alternativ B'!X37,'1.2 Alternativ B'!X37*W14*IF('1.2 Alternativ B'!X241&lt;70,'1.4 Øvrige forutsetninger'!$C$42,IF('1.2 Alternativ B'!X241&gt;=200,'1.4 Øvrige forutsetninger'!$C$44,'1.4 Øvrige forutsetninger'!$C$43))),0)</f>
        <v>0</v>
      </c>
      <c r="X48" s="94">
        <f ca="1">IFERROR(MAXA(-'1.2 Alternativ B'!Y37,'1.2 Alternativ B'!Y37*X14*IF('1.2 Alternativ B'!Y241&lt;70,'1.4 Øvrige forutsetninger'!$C$42,IF('1.2 Alternativ B'!Y241&gt;=200,'1.4 Øvrige forutsetninger'!$C$44,'1.4 Øvrige forutsetninger'!$C$43))),0)</f>
        <v>0</v>
      </c>
      <c r="Y48" s="94">
        <f ca="1">IFERROR(MAXA(-'1.2 Alternativ B'!Z37,'1.2 Alternativ B'!Z37*Y14*IF('1.2 Alternativ B'!Z241&lt;70,'1.4 Øvrige forutsetninger'!$C$42,IF('1.2 Alternativ B'!Z241&gt;=200,'1.4 Øvrige forutsetninger'!$C$44,'1.4 Øvrige forutsetninger'!$C$43))),0)</f>
        <v>0</v>
      </c>
      <c r="Z48" s="94">
        <f ca="1">IFERROR(MAXA(-'1.2 Alternativ B'!AA37,'1.2 Alternativ B'!AA37*Z14*IF('1.2 Alternativ B'!AA241&lt;70,'1.4 Øvrige forutsetninger'!$C$42,IF('1.2 Alternativ B'!AA241&gt;=200,'1.4 Øvrige forutsetninger'!$C$44,'1.4 Øvrige forutsetninger'!$C$43))),0)</f>
        <v>0</v>
      </c>
      <c r="AA48" s="94">
        <f ca="1">IFERROR(MAXA(-'1.2 Alternativ B'!AB37,'1.2 Alternativ B'!AB37*AA14*IF('1.2 Alternativ B'!AB241&lt;70,'1.4 Øvrige forutsetninger'!$C$42,IF('1.2 Alternativ B'!AB241&gt;=200,'1.4 Øvrige forutsetninger'!$C$44,'1.4 Øvrige forutsetninger'!$C$43))),0)</f>
        <v>0</v>
      </c>
      <c r="AB48" s="94">
        <f ca="1">IFERROR(MAXA(-'1.2 Alternativ B'!AC37,'1.2 Alternativ B'!AC37*AB14*IF('1.2 Alternativ B'!AC241&lt;70,'1.4 Øvrige forutsetninger'!$C$42,IF('1.2 Alternativ B'!AC241&gt;=200,'1.4 Øvrige forutsetninger'!$C$44,'1.4 Øvrige forutsetninger'!$C$43))),0)</f>
        <v>0</v>
      </c>
      <c r="AC48" s="94">
        <f ca="1">IFERROR(MAXA(-'1.2 Alternativ B'!AD37,'1.2 Alternativ B'!AD37*AC14*IF('1.2 Alternativ B'!AD241&lt;70,'1.4 Øvrige forutsetninger'!$C$42,IF('1.2 Alternativ B'!AD241&gt;=200,'1.4 Øvrige forutsetninger'!$C$44,'1.4 Øvrige forutsetninger'!$C$43))),0)</f>
        <v>0</v>
      </c>
      <c r="AD48" s="94">
        <f ca="1">IFERROR(MAXA(-'1.2 Alternativ B'!AE37,'1.2 Alternativ B'!AE37*AD14*IF('1.2 Alternativ B'!AE241&lt;70,'1.4 Øvrige forutsetninger'!$C$42,IF('1.2 Alternativ B'!AE241&gt;=200,'1.4 Øvrige forutsetninger'!$C$44,'1.4 Øvrige forutsetninger'!$C$43))),0)</f>
        <v>0</v>
      </c>
      <c r="AE48" s="94">
        <f ca="1">IFERROR(MAXA(-'1.2 Alternativ B'!AF37,'1.2 Alternativ B'!AF37*AE14*IF('1.2 Alternativ B'!AF241&lt;70,'1.4 Øvrige forutsetninger'!$C$42,IF('1.2 Alternativ B'!AF241&gt;=200,'1.4 Øvrige forutsetninger'!$C$44,'1.4 Øvrige forutsetninger'!$C$43))),0)</f>
        <v>0</v>
      </c>
      <c r="AF48" s="94">
        <f ca="1">IFERROR(MAXA(-'1.2 Alternativ B'!AG37,'1.2 Alternativ B'!AG37*AF14*IF('1.2 Alternativ B'!AG241&lt;70,'1.4 Øvrige forutsetninger'!$C$42,IF('1.2 Alternativ B'!AG241&gt;=200,'1.4 Øvrige forutsetninger'!$C$44,'1.4 Øvrige forutsetninger'!$C$43))),0)</f>
        <v>0</v>
      </c>
    </row>
    <row r="49" spans="2:32" s="67" customFormat="1" ht="12.75" customHeight="1" x14ac:dyDescent="0.2">
      <c r="B49" s="1" t="str">
        <f ca="1">IF(OFFSET('1.2 Alternativ B'!$E$19,0,ROW()-ROW($B$43))&gt;0,OFFSET('1.2 Alternativ B'!$E$19,0,ROW()-ROW($B$43)),"")</f>
        <v/>
      </c>
      <c r="C49" s="94">
        <f ca="1">IFERROR(MAXA(-'1.2 Alternativ B'!D38,'1.2 Alternativ B'!D38*C15*IF('1.2 Alternativ B'!D242&lt;70,'1.4 Øvrige forutsetninger'!$C$42,IF('1.2 Alternativ B'!D242&gt;=200,'1.4 Øvrige forutsetninger'!$C$44,'1.4 Øvrige forutsetninger'!$C$43))),0)</f>
        <v>0</v>
      </c>
      <c r="D49" s="94">
        <f ca="1">IFERROR(MAXA(-'1.2 Alternativ B'!E38,'1.2 Alternativ B'!E38*D15*IF('1.2 Alternativ B'!E242&lt;70,'1.4 Øvrige forutsetninger'!$C$42,IF('1.2 Alternativ B'!E242&gt;=200,'1.4 Øvrige forutsetninger'!$C$44,'1.4 Øvrige forutsetninger'!$C$43))),0)</f>
        <v>0</v>
      </c>
      <c r="E49" s="94">
        <f ca="1">IFERROR(MAXA(-'1.2 Alternativ B'!F38,'1.2 Alternativ B'!F38*E15*IF('1.2 Alternativ B'!F242&lt;70,'1.4 Øvrige forutsetninger'!$C$42,IF('1.2 Alternativ B'!F242&gt;=200,'1.4 Øvrige forutsetninger'!$C$44,'1.4 Øvrige forutsetninger'!$C$43))),0)</f>
        <v>0</v>
      </c>
      <c r="F49" s="94">
        <f ca="1">IFERROR(MAXA(-'1.2 Alternativ B'!G38,'1.2 Alternativ B'!G38*F15*IF('1.2 Alternativ B'!G242&lt;70,'1.4 Øvrige forutsetninger'!$C$42,IF('1.2 Alternativ B'!G242&gt;=200,'1.4 Øvrige forutsetninger'!$C$44,'1.4 Øvrige forutsetninger'!$C$43))),0)</f>
        <v>0</v>
      </c>
      <c r="G49" s="94">
        <f ca="1">IFERROR(MAXA(-'1.2 Alternativ B'!H38,'1.2 Alternativ B'!H38*G15*IF('1.2 Alternativ B'!H242&lt;70,'1.4 Øvrige forutsetninger'!$C$42,IF('1.2 Alternativ B'!H242&gt;=200,'1.4 Øvrige forutsetninger'!$C$44,'1.4 Øvrige forutsetninger'!$C$43))),0)</f>
        <v>0</v>
      </c>
      <c r="H49" s="94">
        <f ca="1">IFERROR(MAXA(-'1.2 Alternativ B'!I38,'1.2 Alternativ B'!I38*H15*IF('1.2 Alternativ B'!I242&lt;70,'1.4 Øvrige forutsetninger'!$C$42,IF('1.2 Alternativ B'!I242&gt;=200,'1.4 Øvrige forutsetninger'!$C$44,'1.4 Øvrige forutsetninger'!$C$43))),0)</f>
        <v>0</v>
      </c>
      <c r="I49" s="94">
        <f ca="1">IFERROR(MAXA(-'1.2 Alternativ B'!J38,'1.2 Alternativ B'!J38*I15*IF('1.2 Alternativ B'!J242&lt;70,'1.4 Øvrige forutsetninger'!$C$42,IF('1.2 Alternativ B'!J242&gt;=200,'1.4 Øvrige forutsetninger'!$C$44,'1.4 Øvrige forutsetninger'!$C$43))),0)</f>
        <v>0</v>
      </c>
      <c r="J49" s="94">
        <f ca="1">IFERROR(MAXA(-'1.2 Alternativ B'!K38,'1.2 Alternativ B'!K38*J15*IF('1.2 Alternativ B'!K242&lt;70,'1.4 Øvrige forutsetninger'!$C$42,IF('1.2 Alternativ B'!K242&gt;=200,'1.4 Øvrige forutsetninger'!$C$44,'1.4 Øvrige forutsetninger'!$C$43))),0)</f>
        <v>0</v>
      </c>
      <c r="K49" s="94">
        <f ca="1">IFERROR(MAXA(-'1.2 Alternativ B'!L38,'1.2 Alternativ B'!L38*K15*IF('1.2 Alternativ B'!L242&lt;70,'1.4 Øvrige forutsetninger'!$C$42,IF('1.2 Alternativ B'!L242&gt;=200,'1.4 Øvrige forutsetninger'!$C$44,'1.4 Øvrige forutsetninger'!$C$43))),0)</f>
        <v>0</v>
      </c>
      <c r="L49" s="94">
        <f ca="1">IFERROR(MAXA(-'1.2 Alternativ B'!M38,'1.2 Alternativ B'!M38*L15*IF('1.2 Alternativ B'!M242&lt;70,'1.4 Øvrige forutsetninger'!$C$42,IF('1.2 Alternativ B'!M242&gt;=200,'1.4 Øvrige forutsetninger'!$C$44,'1.4 Øvrige forutsetninger'!$C$43))),0)</f>
        <v>0</v>
      </c>
      <c r="M49" s="94">
        <f ca="1">IFERROR(MAXA(-'1.2 Alternativ B'!N38,'1.2 Alternativ B'!N38*M15*IF('1.2 Alternativ B'!N242&lt;70,'1.4 Øvrige forutsetninger'!$C$42,IF('1.2 Alternativ B'!N242&gt;=200,'1.4 Øvrige forutsetninger'!$C$44,'1.4 Øvrige forutsetninger'!$C$43))),0)</f>
        <v>0</v>
      </c>
      <c r="N49" s="94">
        <f ca="1">IFERROR(MAXA(-'1.2 Alternativ B'!O38,'1.2 Alternativ B'!O38*N15*IF('1.2 Alternativ B'!O242&lt;70,'1.4 Øvrige forutsetninger'!$C$42,IF('1.2 Alternativ B'!O242&gt;=200,'1.4 Øvrige forutsetninger'!$C$44,'1.4 Øvrige forutsetninger'!$C$43))),0)</f>
        <v>0</v>
      </c>
      <c r="O49" s="94">
        <f ca="1">IFERROR(MAXA(-'1.2 Alternativ B'!P38,'1.2 Alternativ B'!P38*O15*IF('1.2 Alternativ B'!P242&lt;70,'1.4 Øvrige forutsetninger'!$C$42,IF('1.2 Alternativ B'!P242&gt;=200,'1.4 Øvrige forutsetninger'!$C$44,'1.4 Øvrige forutsetninger'!$C$43))),0)</f>
        <v>0</v>
      </c>
      <c r="P49" s="94">
        <f ca="1">IFERROR(MAXA(-'1.2 Alternativ B'!Q38,'1.2 Alternativ B'!Q38*P15*IF('1.2 Alternativ B'!Q242&lt;70,'1.4 Øvrige forutsetninger'!$C$42,IF('1.2 Alternativ B'!Q242&gt;=200,'1.4 Øvrige forutsetninger'!$C$44,'1.4 Øvrige forutsetninger'!$C$43))),0)</f>
        <v>0</v>
      </c>
      <c r="Q49" s="94">
        <f ca="1">IFERROR(MAXA(-'1.2 Alternativ B'!R38,'1.2 Alternativ B'!R38*Q15*IF('1.2 Alternativ B'!R242&lt;70,'1.4 Øvrige forutsetninger'!$C$42,IF('1.2 Alternativ B'!R242&gt;=200,'1.4 Øvrige forutsetninger'!$C$44,'1.4 Øvrige forutsetninger'!$C$43))),0)</f>
        <v>0</v>
      </c>
      <c r="R49" s="94">
        <f ca="1">IFERROR(MAXA(-'1.2 Alternativ B'!S38,'1.2 Alternativ B'!S38*R15*IF('1.2 Alternativ B'!S242&lt;70,'1.4 Øvrige forutsetninger'!$C$42,IF('1.2 Alternativ B'!S242&gt;=200,'1.4 Øvrige forutsetninger'!$C$44,'1.4 Øvrige forutsetninger'!$C$43))),0)</f>
        <v>0</v>
      </c>
      <c r="S49" s="94">
        <f ca="1">IFERROR(MAXA(-'1.2 Alternativ B'!T38,'1.2 Alternativ B'!T38*S15*IF('1.2 Alternativ B'!T242&lt;70,'1.4 Øvrige forutsetninger'!$C$42,IF('1.2 Alternativ B'!T242&gt;=200,'1.4 Øvrige forutsetninger'!$C$44,'1.4 Øvrige forutsetninger'!$C$43))),0)</f>
        <v>0</v>
      </c>
      <c r="T49" s="94">
        <f ca="1">IFERROR(MAXA(-'1.2 Alternativ B'!U38,'1.2 Alternativ B'!U38*T15*IF('1.2 Alternativ B'!U242&lt;70,'1.4 Øvrige forutsetninger'!$C$42,IF('1.2 Alternativ B'!U242&gt;=200,'1.4 Øvrige forutsetninger'!$C$44,'1.4 Øvrige forutsetninger'!$C$43))),0)</f>
        <v>0</v>
      </c>
      <c r="U49" s="94">
        <f ca="1">IFERROR(MAXA(-'1.2 Alternativ B'!V38,'1.2 Alternativ B'!V38*U15*IF('1.2 Alternativ B'!V242&lt;70,'1.4 Øvrige forutsetninger'!$C$42,IF('1.2 Alternativ B'!V242&gt;=200,'1.4 Øvrige forutsetninger'!$C$44,'1.4 Øvrige forutsetninger'!$C$43))),0)</f>
        <v>0</v>
      </c>
      <c r="V49" s="94">
        <f ca="1">IFERROR(MAXA(-'1.2 Alternativ B'!W38,'1.2 Alternativ B'!W38*V15*IF('1.2 Alternativ B'!W242&lt;70,'1.4 Øvrige forutsetninger'!$C$42,IF('1.2 Alternativ B'!W242&gt;=200,'1.4 Øvrige forutsetninger'!$C$44,'1.4 Øvrige forutsetninger'!$C$43))),0)</f>
        <v>0</v>
      </c>
      <c r="W49" s="94">
        <f ca="1">IFERROR(MAXA(-'1.2 Alternativ B'!X38,'1.2 Alternativ B'!X38*W15*IF('1.2 Alternativ B'!X242&lt;70,'1.4 Øvrige forutsetninger'!$C$42,IF('1.2 Alternativ B'!X242&gt;=200,'1.4 Øvrige forutsetninger'!$C$44,'1.4 Øvrige forutsetninger'!$C$43))),0)</f>
        <v>0</v>
      </c>
      <c r="X49" s="94">
        <f ca="1">IFERROR(MAXA(-'1.2 Alternativ B'!Y38,'1.2 Alternativ B'!Y38*X15*IF('1.2 Alternativ B'!Y242&lt;70,'1.4 Øvrige forutsetninger'!$C$42,IF('1.2 Alternativ B'!Y242&gt;=200,'1.4 Øvrige forutsetninger'!$C$44,'1.4 Øvrige forutsetninger'!$C$43))),0)</f>
        <v>0</v>
      </c>
      <c r="Y49" s="94">
        <f ca="1">IFERROR(MAXA(-'1.2 Alternativ B'!Z38,'1.2 Alternativ B'!Z38*Y15*IF('1.2 Alternativ B'!Z242&lt;70,'1.4 Øvrige forutsetninger'!$C$42,IF('1.2 Alternativ B'!Z242&gt;=200,'1.4 Øvrige forutsetninger'!$C$44,'1.4 Øvrige forutsetninger'!$C$43))),0)</f>
        <v>0</v>
      </c>
      <c r="Z49" s="94">
        <f ca="1">IFERROR(MAXA(-'1.2 Alternativ B'!AA38,'1.2 Alternativ B'!AA38*Z15*IF('1.2 Alternativ B'!AA242&lt;70,'1.4 Øvrige forutsetninger'!$C$42,IF('1.2 Alternativ B'!AA242&gt;=200,'1.4 Øvrige forutsetninger'!$C$44,'1.4 Øvrige forutsetninger'!$C$43))),0)</f>
        <v>0</v>
      </c>
      <c r="AA49" s="94">
        <f ca="1">IFERROR(MAXA(-'1.2 Alternativ B'!AB38,'1.2 Alternativ B'!AB38*AA15*IF('1.2 Alternativ B'!AB242&lt;70,'1.4 Øvrige forutsetninger'!$C$42,IF('1.2 Alternativ B'!AB242&gt;=200,'1.4 Øvrige forutsetninger'!$C$44,'1.4 Øvrige forutsetninger'!$C$43))),0)</f>
        <v>0</v>
      </c>
      <c r="AB49" s="94">
        <f ca="1">IFERROR(MAXA(-'1.2 Alternativ B'!AC38,'1.2 Alternativ B'!AC38*AB15*IF('1.2 Alternativ B'!AC242&lt;70,'1.4 Øvrige forutsetninger'!$C$42,IF('1.2 Alternativ B'!AC242&gt;=200,'1.4 Øvrige forutsetninger'!$C$44,'1.4 Øvrige forutsetninger'!$C$43))),0)</f>
        <v>0</v>
      </c>
      <c r="AC49" s="94">
        <f ca="1">IFERROR(MAXA(-'1.2 Alternativ B'!AD38,'1.2 Alternativ B'!AD38*AC15*IF('1.2 Alternativ B'!AD242&lt;70,'1.4 Øvrige forutsetninger'!$C$42,IF('1.2 Alternativ B'!AD242&gt;=200,'1.4 Øvrige forutsetninger'!$C$44,'1.4 Øvrige forutsetninger'!$C$43))),0)</f>
        <v>0</v>
      </c>
      <c r="AD49" s="94">
        <f ca="1">IFERROR(MAXA(-'1.2 Alternativ B'!AE38,'1.2 Alternativ B'!AE38*AD15*IF('1.2 Alternativ B'!AE242&lt;70,'1.4 Øvrige forutsetninger'!$C$42,IF('1.2 Alternativ B'!AE242&gt;=200,'1.4 Øvrige forutsetninger'!$C$44,'1.4 Øvrige forutsetninger'!$C$43))),0)</f>
        <v>0</v>
      </c>
      <c r="AE49" s="94">
        <f ca="1">IFERROR(MAXA(-'1.2 Alternativ B'!AF38,'1.2 Alternativ B'!AF38*AE15*IF('1.2 Alternativ B'!AF242&lt;70,'1.4 Øvrige forutsetninger'!$C$42,IF('1.2 Alternativ B'!AF242&gt;=200,'1.4 Øvrige forutsetninger'!$C$44,'1.4 Øvrige forutsetninger'!$C$43))),0)</f>
        <v>0</v>
      </c>
      <c r="AF49" s="94">
        <f ca="1">IFERROR(MAXA(-'1.2 Alternativ B'!AG38,'1.2 Alternativ B'!AG38*AF15*IF('1.2 Alternativ B'!AG242&lt;70,'1.4 Øvrige forutsetninger'!$C$42,IF('1.2 Alternativ B'!AG242&gt;=200,'1.4 Øvrige forutsetninger'!$C$44,'1.4 Øvrige forutsetninger'!$C$43))),0)</f>
        <v>0</v>
      </c>
    </row>
    <row r="50" spans="2:32" s="67" customFormat="1" ht="12.75" customHeight="1" x14ac:dyDescent="0.2">
      <c r="B50" s="1" t="str">
        <f ca="1">IF(OFFSET('1.2 Alternativ B'!$E$19,0,ROW()-ROW($B$43))&gt;0,OFFSET('1.2 Alternativ B'!$E$19,0,ROW()-ROW($B$43)),"")</f>
        <v/>
      </c>
      <c r="C50" s="94">
        <f ca="1">IFERROR(MAXA(-'1.2 Alternativ B'!D39,'1.2 Alternativ B'!D39*C16*IF('1.2 Alternativ B'!D243&lt;70,'1.4 Øvrige forutsetninger'!$C$42,IF('1.2 Alternativ B'!D243&gt;=200,'1.4 Øvrige forutsetninger'!$C$44,'1.4 Øvrige forutsetninger'!$C$43))),0)</f>
        <v>0</v>
      </c>
      <c r="D50" s="94">
        <f ca="1">IFERROR(MAXA(-'1.2 Alternativ B'!E39,'1.2 Alternativ B'!E39*D16*IF('1.2 Alternativ B'!E243&lt;70,'1.4 Øvrige forutsetninger'!$C$42,IF('1.2 Alternativ B'!E243&gt;=200,'1.4 Øvrige forutsetninger'!$C$44,'1.4 Øvrige forutsetninger'!$C$43))),0)</f>
        <v>0</v>
      </c>
      <c r="E50" s="94">
        <f ca="1">IFERROR(MAXA(-'1.2 Alternativ B'!F39,'1.2 Alternativ B'!F39*E16*IF('1.2 Alternativ B'!F243&lt;70,'1.4 Øvrige forutsetninger'!$C$42,IF('1.2 Alternativ B'!F243&gt;=200,'1.4 Øvrige forutsetninger'!$C$44,'1.4 Øvrige forutsetninger'!$C$43))),0)</f>
        <v>0</v>
      </c>
      <c r="F50" s="94">
        <f ca="1">IFERROR(MAXA(-'1.2 Alternativ B'!G39,'1.2 Alternativ B'!G39*F16*IF('1.2 Alternativ B'!G243&lt;70,'1.4 Øvrige forutsetninger'!$C$42,IF('1.2 Alternativ B'!G243&gt;=200,'1.4 Øvrige forutsetninger'!$C$44,'1.4 Øvrige forutsetninger'!$C$43))),0)</f>
        <v>0</v>
      </c>
      <c r="G50" s="94">
        <f ca="1">IFERROR(MAXA(-'1.2 Alternativ B'!H39,'1.2 Alternativ B'!H39*G16*IF('1.2 Alternativ B'!H243&lt;70,'1.4 Øvrige forutsetninger'!$C$42,IF('1.2 Alternativ B'!H243&gt;=200,'1.4 Øvrige forutsetninger'!$C$44,'1.4 Øvrige forutsetninger'!$C$43))),0)</f>
        <v>0</v>
      </c>
      <c r="H50" s="94">
        <f ca="1">IFERROR(MAXA(-'1.2 Alternativ B'!I39,'1.2 Alternativ B'!I39*H16*IF('1.2 Alternativ B'!I243&lt;70,'1.4 Øvrige forutsetninger'!$C$42,IF('1.2 Alternativ B'!I243&gt;=200,'1.4 Øvrige forutsetninger'!$C$44,'1.4 Øvrige forutsetninger'!$C$43))),0)</f>
        <v>0</v>
      </c>
      <c r="I50" s="94">
        <f ca="1">IFERROR(MAXA(-'1.2 Alternativ B'!J39,'1.2 Alternativ B'!J39*I16*IF('1.2 Alternativ B'!J243&lt;70,'1.4 Øvrige forutsetninger'!$C$42,IF('1.2 Alternativ B'!J243&gt;=200,'1.4 Øvrige forutsetninger'!$C$44,'1.4 Øvrige forutsetninger'!$C$43))),0)</f>
        <v>0</v>
      </c>
      <c r="J50" s="94">
        <f ca="1">IFERROR(MAXA(-'1.2 Alternativ B'!K39,'1.2 Alternativ B'!K39*J16*IF('1.2 Alternativ B'!K243&lt;70,'1.4 Øvrige forutsetninger'!$C$42,IF('1.2 Alternativ B'!K243&gt;=200,'1.4 Øvrige forutsetninger'!$C$44,'1.4 Øvrige forutsetninger'!$C$43))),0)</f>
        <v>0</v>
      </c>
      <c r="K50" s="94">
        <f ca="1">IFERROR(MAXA(-'1.2 Alternativ B'!L39,'1.2 Alternativ B'!L39*K16*IF('1.2 Alternativ B'!L243&lt;70,'1.4 Øvrige forutsetninger'!$C$42,IF('1.2 Alternativ B'!L243&gt;=200,'1.4 Øvrige forutsetninger'!$C$44,'1.4 Øvrige forutsetninger'!$C$43))),0)</f>
        <v>0</v>
      </c>
      <c r="L50" s="94">
        <f ca="1">IFERROR(MAXA(-'1.2 Alternativ B'!M39,'1.2 Alternativ B'!M39*L16*IF('1.2 Alternativ B'!M243&lt;70,'1.4 Øvrige forutsetninger'!$C$42,IF('1.2 Alternativ B'!M243&gt;=200,'1.4 Øvrige forutsetninger'!$C$44,'1.4 Øvrige forutsetninger'!$C$43))),0)</f>
        <v>0</v>
      </c>
      <c r="M50" s="94">
        <f ca="1">IFERROR(MAXA(-'1.2 Alternativ B'!N39,'1.2 Alternativ B'!N39*M16*IF('1.2 Alternativ B'!N243&lt;70,'1.4 Øvrige forutsetninger'!$C$42,IF('1.2 Alternativ B'!N243&gt;=200,'1.4 Øvrige forutsetninger'!$C$44,'1.4 Øvrige forutsetninger'!$C$43))),0)</f>
        <v>0</v>
      </c>
      <c r="N50" s="94">
        <f ca="1">IFERROR(MAXA(-'1.2 Alternativ B'!O39,'1.2 Alternativ B'!O39*N16*IF('1.2 Alternativ B'!O243&lt;70,'1.4 Øvrige forutsetninger'!$C$42,IF('1.2 Alternativ B'!O243&gt;=200,'1.4 Øvrige forutsetninger'!$C$44,'1.4 Øvrige forutsetninger'!$C$43))),0)</f>
        <v>0</v>
      </c>
      <c r="O50" s="94">
        <f ca="1">IFERROR(MAXA(-'1.2 Alternativ B'!P39,'1.2 Alternativ B'!P39*O16*IF('1.2 Alternativ B'!P243&lt;70,'1.4 Øvrige forutsetninger'!$C$42,IF('1.2 Alternativ B'!P243&gt;=200,'1.4 Øvrige forutsetninger'!$C$44,'1.4 Øvrige forutsetninger'!$C$43))),0)</f>
        <v>0</v>
      </c>
      <c r="P50" s="94">
        <f ca="1">IFERROR(MAXA(-'1.2 Alternativ B'!Q39,'1.2 Alternativ B'!Q39*P16*IF('1.2 Alternativ B'!Q243&lt;70,'1.4 Øvrige forutsetninger'!$C$42,IF('1.2 Alternativ B'!Q243&gt;=200,'1.4 Øvrige forutsetninger'!$C$44,'1.4 Øvrige forutsetninger'!$C$43))),0)</f>
        <v>0</v>
      </c>
      <c r="Q50" s="94">
        <f ca="1">IFERROR(MAXA(-'1.2 Alternativ B'!R39,'1.2 Alternativ B'!R39*Q16*IF('1.2 Alternativ B'!R243&lt;70,'1.4 Øvrige forutsetninger'!$C$42,IF('1.2 Alternativ B'!R243&gt;=200,'1.4 Øvrige forutsetninger'!$C$44,'1.4 Øvrige forutsetninger'!$C$43))),0)</f>
        <v>0</v>
      </c>
      <c r="R50" s="94">
        <f ca="1">IFERROR(MAXA(-'1.2 Alternativ B'!S39,'1.2 Alternativ B'!S39*R16*IF('1.2 Alternativ B'!S243&lt;70,'1.4 Øvrige forutsetninger'!$C$42,IF('1.2 Alternativ B'!S243&gt;=200,'1.4 Øvrige forutsetninger'!$C$44,'1.4 Øvrige forutsetninger'!$C$43))),0)</f>
        <v>0</v>
      </c>
      <c r="S50" s="94">
        <f ca="1">IFERROR(MAXA(-'1.2 Alternativ B'!T39,'1.2 Alternativ B'!T39*S16*IF('1.2 Alternativ B'!T243&lt;70,'1.4 Øvrige forutsetninger'!$C$42,IF('1.2 Alternativ B'!T243&gt;=200,'1.4 Øvrige forutsetninger'!$C$44,'1.4 Øvrige forutsetninger'!$C$43))),0)</f>
        <v>0</v>
      </c>
      <c r="T50" s="94">
        <f ca="1">IFERROR(MAXA(-'1.2 Alternativ B'!U39,'1.2 Alternativ B'!U39*T16*IF('1.2 Alternativ B'!U243&lt;70,'1.4 Øvrige forutsetninger'!$C$42,IF('1.2 Alternativ B'!U243&gt;=200,'1.4 Øvrige forutsetninger'!$C$44,'1.4 Øvrige forutsetninger'!$C$43))),0)</f>
        <v>0</v>
      </c>
      <c r="U50" s="94">
        <f ca="1">IFERROR(MAXA(-'1.2 Alternativ B'!V39,'1.2 Alternativ B'!V39*U16*IF('1.2 Alternativ B'!V243&lt;70,'1.4 Øvrige forutsetninger'!$C$42,IF('1.2 Alternativ B'!V243&gt;=200,'1.4 Øvrige forutsetninger'!$C$44,'1.4 Øvrige forutsetninger'!$C$43))),0)</f>
        <v>0</v>
      </c>
      <c r="V50" s="94">
        <f ca="1">IFERROR(MAXA(-'1.2 Alternativ B'!W39,'1.2 Alternativ B'!W39*V16*IF('1.2 Alternativ B'!W243&lt;70,'1.4 Øvrige forutsetninger'!$C$42,IF('1.2 Alternativ B'!W243&gt;=200,'1.4 Øvrige forutsetninger'!$C$44,'1.4 Øvrige forutsetninger'!$C$43))),0)</f>
        <v>0</v>
      </c>
      <c r="W50" s="94">
        <f ca="1">IFERROR(MAXA(-'1.2 Alternativ B'!X39,'1.2 Alternativ B'!X39*W16*IF('1.2 Alternativ B'!X243&lt;70,'1.4 Øvrige forutsetninger'!$C$42,IF('1.2 Alternativ B'!X243&gt;=200,'1.4 Øvrige forutsetninger'!$C$44,'1.4 Øvrige forutsetninger'!$C$43))),0)</f>
        <v>0</v>
      </c>
      <c r="X50" s="94">
        <f ca="1">IFERROR(MAXA(-'1.2 Alternativ B'!Y39,'1.2 Alternativ B'!Y39*X16*IF('1.2 Alternativ B'!Y243&lt;70,'1.4 Øvrige forutsetninger'!$C$42,IF('1.2 Alternativ B'!Y243&gt;=200,'1.4 Øvrige forutsetninger'!$C$44,'1.4 Øvrige forutsetninger'!$C$43))),0)</f>
        <v>0</v>
      </c>
      <c r="Y50" s="94">
        <f ca="1">IFERROR(MAXA(-'1.2 Alternativ B'!Z39,'1.2 Alternativ B'!Z39*Y16*IF('1.2 Alternativ B'!Z243&lt;70,'1.4 Øvrige forutsetninger'!$C$42,IF('1.2 Alternativ B'!Z243&gt;=200,'1.4 Øvrige forutsetninger'!$C$44,'1.4 Øvrige forutsetninger'!$C$43))),0)</f>
        <v>0</v>
      </c>
      <c r="Z50" s="94">
        <f ca="1">IFERROR(MAXA(-'1.2 Alternativ B'!AA39,'1.2 Alternativ B'!AA39*Z16*IF('1.2 Alternativ B'!AA243&lt;70,'1.4 Øvrige forutsetninger'!$C$42,IF('1.2 Alternativ B'!AA243&gt;=200,'1.4 Øvrige forutsetninger'!$C$44,'1.4 Øvrige forutsetninger'!$C$43))),0)</f>
        <v>0</v>
      </c>
      <c r="AA50" s="94">
        <f ca="1">IFERROR(MAXA(-'1.2 Alternativ B'!AB39,'1.2 Alternativ B'!AB39*AA16*IF('1.2 Alternativ B'!AB243&lt;70,'1.4 Øvrige forutsetninger'!$C$42,IF('1.2 Alternativ B'!AB243&gt;=200,'1.4 Øvrige forutsetninger'!$C$44,'1.4 Øvrige forutsetninger'!$C$43))),0)</f>
        <v>0</v>
      </c>
      <c r="AB50" s="94">
        <f ca="1">IFERROR(MAXA(-'1.2 Alternativ B'!AC39,'1.2 Alternativ B'!AC39*AB16*IF('1.2 Alternativ B'!AC243&lt;70,'1.4 Øvrige forutsetninger'!$C$42,IF('1.2 Alternativ B'!AC243&gt;=200,'1.4 Øvrige forutsetninger'!$C$44,'1.4 Øvrige forutsetninger'!$C$43))),0)</f>
        <v>0</v>
      </c>
      <c r="AC50" s="94">
        <f ca="1">IFERROR(MAXA(-'1.2 Alternativ B'!AD39,'1.2 Alternativ B'!AD39*AC16*IF('1.2 Alternativ B'!AD243&lt;70,'1.4 Øvrige forutsetninger'!$C$42,IF('1.2 Alternativ B'!AD243&gt;=200,'1.4 Øvrige forutsetninger'!$C$44,'1.4 Øvrige forutsetninger'!$C$43))),0)</f>
        <v>0</v>
      </c>
      <c r="AD50" s="94">
        <f ca="1">IFERROR(MAXA(-'1.2 Alternativ B'!AE39,'1.2 Alternativ B'!AE39*AD16*IF('1.2 Alternativ B'!AE243&lt;70,'1.4 Øvrige forutsetninger'!$C$42,IF('1.2 Alternativ B'!AE243&gt;=200,'1.4 Øvrige forutsetninger'!$C$44,'1.4 Øvrige forutsetninger'!$C$43))),0)</f>
        <v>0</v>
      </c>
      <c r="AE50" s="94">
        <f ca="1">IFERROR(MAXA(-'1.2 Alternativ B'!AF39,'1.2 Alternativ B'!AF39*AE16*IF('1.2 Alternativ B'!AF243&lt;70,'1.4 Øvrige forutsetninger'!$C$42,IF('1.2 Alternativ B'!AF243&gt;=200,'1.4 Øvrige forutsetninger'!$C$44,'1.4 Øvrige forutsetninger'!$C$43))),0)</f>
        <v>0</v>
      </c>
      <c r="AF50" s="94">
        <f ca="1">IFERROR(MAXA(-'1.2 Alternativ B'!AG39,'1.2 Alternativ B'!AG39*AF16*IF('1.2 Alternativ B'!AG243&lt;70,'1.4 Øvrige forutsetninger'!$C$42,IF('1.2 Alternativ B'!AG243&gt;=200,'1.4 Øvrige forutsetninger'!$C$44,'1.4 Øvrige forutsetninger'!$C$43))),0)</f>
        <v>0</v>
      </c>
    </row>
    <row r="51" spans="2:32" s="67" customFormat="1" ht="12.75" customHeight="1" x14ac:dyDescent="0.2">
      <c r="B51" s="1" t="str">
        <f ca="1">IF(OFFSET('1.2 Alternativ B'!$E$19,0,ROW()-ROW($B$43))&gt;0,OFFSET('1.2 Alternativ B'!$E$19,0,ROW()-ROW($B$43)),"")</f>
        <v/>
      </c>
      <c r="C51" s="94">
        <f ca="1">IFERROR(MAXA(-'1.2 Alternativ B'!D40,'1.2 Alternativ B'!D40*C17*IF('1.2 Alternativ B'!D244&lt;70,'1.4 Øvrige forutsetninger'!$C$42,IF('1.2 Alternativ B'!D244&gt;=200,'1.4 Øvrige forutsetninger'!$C$44,'1.4 Øvrige forutsetninger'!$C$43))),0)</f>
        <v>0</v>
      </c>
      <c r="D51" s="94">
        <f ca="1">IFERROR(MAXA(-'1.2 Alternativ B'!E40,'1.2 Alternativ B'!E40*D17*IF('1.2 Alternativ B'!E244&lt;70,'1.4 Øvrige forutsetninger'!$C$42,IF('1.2 Alternativ B'!E244&gt;=200,'1.4 Øvrige forutsetninger'!$C$44,'1.4 Øvrige forutsetninger'!$C$43))),0)</f>
        <v>0</v>
      </c>
      <c r="E51" s="94">
        <f ca="1">IFERROR(MAXA(-'1.2 Alternativ B'!F40,'1.2 Alternativ B'!F40*E17*IF('1.2 Alternativ B'!F244&lt;70,'1.4 Øvrige forutsetninger'!$C$42,IF('1.2 Alternativ B'!F244&gt;=200,'1.4 Øvrige forutsetninger'!$C$44,'1.4 Øvrige forutsetninger'!$C$43))),0)</f>
        <v>0</v>
      </c>
      <c r="F51" s="94">
        <f ca="1">IFERROR(MAXA(-'1.2 Alternativ B'!G40,'1.2 Alternativ B'!G40*F17*IF('1.2 Alternativ B'!G244&lt;70,'1.4 Øvrige forutsetninger'!$C$42,IF('1.2 Alternativ B'!G244&gt;=200,'1.4 Øvrige forutsetninger'!$C$44,'1.4 Øvrige forutsetninger'!$C$43))),0)</f>
        <v>0</v>
      </c>
      <c r="G51" s="94">
        <f ca="1">IFERROR(MAXA(-'1.2 Alternativ B'!H40,'1.2 Alternativ B'!H40*G17*IF('1.2 Alternativ B'!H244&lt;70,'1.4 Øvrige forutsetninger'!$C$42,IF('1.2 Alternativ B'!H244&gt;=200,'1.4 Øvrige forutsetninger'!$C$44,'1.4 Øvrige forutsetninger'!$C$43))),0)</f>
        <v>0</v>
      </c>
      <c r="H51" s="94">
        <f ca="1">IFERROR(MAXA(-'1.2 Alternativ B'!I40,'1.2 Alternativ B'!I40*H17*IF('1.2 Alternativ B'!I244&lt;70,'1.4 Øvrige forutsetninger'!$C$42,IF('1.2 Alternativ B'!I244&gt;=200,'1.4 Øvrige forutsetninger'!$C$44,'1.4 Øvrige forutsetninger'!$C$43))),0)</f>
        <v>0</v>
      </c>
      <c r="I51" s="94">
        <f ca="1">IFERROR(MAXA(-'1.2 Alternativ B'!J40,'1.2 Alternativ B'!J40*I17*IF('1.2 Alternativ B'!J244&lt;70,'1.4 Øvrige forutsetninger'!$C$42,IF('1.2 Alternativ B'!J244&gt;=200,'1.4 Øvrige forutsetninger'!$C$44,'1.4 Øvrige forutsetninger'!$C$43))),0)</f>
        <v>0</v>
      </c>
      <c r="J51" s="94">
        <f ca="1">IFERROR(MAXA(-'1.2 Alternativ B'!K40,'1.2 Alternativ B'!K40*J17*IF('1.2 Alternativ B'!K244&lt;70,'1.4 Øvrige forutsetninger'!$C$42,IF('1.2 Alternativ B'!K244&gt;=200,'1.4 Øvrige forutsetninger'!$C$44,'1.4 Øvrige forutsetninger'!$C$43))),0)</f>
        <v>0</v>
      </c>
      <c r="K51" s="94">
        <f ca="1">IFERROR(MAXA(-'1.2 Alternativ B'!L40,'1.2 Alternativ B'!L40*K17*IF('1.2 Alternativ B'!L244&lt;70,'1.4 Øvrige forutsetninger'!$C$42,IF('1.2 Alternativ B'!L244&gt;=200,'1.4 Øvrige forutsetninger'!$C$44,'1.4 Øvrige forutsetninger'!$C$43))),0)</f>
        <v>0</v>
      </c>
      <c r="L51" s="94">
        <f ca="1">IFERROR(MAXA(-'1.2 Alternativ B'!M40,'1.2 Alternativ B'!M40*L17*IF('1.2 Alternativ B'!M244&lt;70,'1.4 Øvrige forutsetninger'!$C$42,IF('1.2 Alternativ B'!M244&gt;=200,'1.4 Øvrige forutsetninger'!$C$44,'1.4 Øvrige forutsetninger'!$C$43))),0)</f>
        <v>0</v>
      </c>
      <c r="M51" s="94">
        <f ca="1">IFERROR(MAXA(-'1.2 Alternativ B'!N40,'1.2 Alternativ B'!N40*M17*IF('1.2 Alternativ B'!N244&lt;70,'1.4 Øvrige forutsetninger'!$C$42,IF('1.2 Alternativ B'!N244&gt;=200,'1.4 Øvrige forutsetninger'!$C$44,'1.4 Øvrige forutsetninger'!$C$43))),0)</f>
        <v>0</v>
      </c>
      <c r="N51" s="94">
        <f ca="1">IFERROR(MAXA(-'1.2 Alternativ B'!O40,'1.2 Alternativ B'!O40*N17*IF('1.2 Alternativ B'!O244&lt;70,'1.4 Øvrige forutsetninger'!$C$42,IF('1.2 Alternativ B'!O244&gt;=200,'1.4 Øvrige forutsetninger'!$C$44,'1.4 Øvrige forutsetninger'!$C$43))),0)</f>
        <v>0</v>
      </c>
      <c r="O51" s="94">
        <f ca="1">IFERROR(MAXA(-'1.2 Alternativ B'!P40,'1.2 Alternativ B'!P40*O17*IF('1.2 Alternativ B'!P244&lt;70,'1.4 Øvrige forutsetninger'!$C$42,IF('1.2 Alternativ B'!P244&gt;=200,'1.4 Øvrige forutsetninger'!$C$44,'1.4 Øvrige forutsetninger'!$C$43))),0)</f>
        <v>0</v>
      </c>
      <c r="P51" s="94">
        <f ca="1">IFERROR(MAXA(-'1.2 Alternativ B'!Q40,'1.2 Alternativ B'!Q40*P17*IF('1.2 Alternativ B'!Q244&lt;70,'1.4 Øvrige forutsetninger'!$C$42,IF('1.2 Alternativ B'!Q244&gt;=200,'1.4 Øvrige forutsetninger'!$C$44,'1.4 Øvrige forutsetninger'!$C$43))),0)</f>
        <v>0</v>
      </c>
      <c r="Q51" s="94">
        <f ca="1">IFERROR(MAXA(-'1.2 Alternativ B'!R40,'1.2 Alternativ B'!R40*Q17*IF('1.2 Alternativ B'!R244&lt;70,'1.4 Øvrige forutsetninger'!$C$42,IF('1.2 Alternativ B'!R244&gt;=200,'1.4 Øvrige forutsetninger'!$C$44,'1.4 Øvrige forutsetninger'!$C$43))),0)</f>
        <v>0</v>
      </c>
      <c r="R51" s="94">
        <f ca="1">IFERROR(MAXA(-'1.2 Alternativ B'!S40,'1.2 Alternativ B'!S40*R17*IF('1.2 Alternativ B'!S244&lt;70,'1.4 Øvrige forutsetninger'!$C$42,IF('1.2 Alternativ B'!S244&gt;=200,'1.4 Øvrige forutsetninger'!$C$44,'1.4 Øvrige forutsetninger'!$C$43))),0)</f>
        <v>0</v>
      </c>
      <c r="S51" s="94">
        <f ca="1">IFERROR(MAXA(-'1.2 Alternativ B'!T40,'1.2 Alternativ B'!T40*S17*IF('1.2 Alternativ B'!T244&lt;70,'1.4 Øvrige forutsetninger'!$C$42,IF('1.2 Alternativ B'!T244&gt;=200,'1.4 Øvrige forutsetninger'!$C$44,'1.4 Øvrige forutsetninger'!$C$43))),0)</f>
        <v>0</v>
      </c>
      <c r="T51" s="94">
        <f ca="1">IFERROR(MAXA(-'1.2 Alternativ B'!U40,'1.2 Alternativ B'!U40*T17*IF('1.2 Alternativ B'!U244&lt;70,'1.4 Øvrige forutsetninger'!$C$42,IF('1.2 Alternativ B'!U244&gt;=200,'1.4 Øvrige forutsetninger'!$C$44,'1.4 Øvrige forutsetninger'!$C$43))),0)</f>
        <v>0</v>
      </c>
      <c r="U51" s="94">
        <f ca="1">IFERROR(MAXA(-'1.2 Alternativ B'!V40,'1.2 Alternativ B'!V40*U17*IF('1.2 Alternativ B'!V244&lt;70,'1.4 Øvrige forutsetninger'!$C$42,IF('1.2 Alternativ B'!V244&gt;=200,'1.4 Øvrige forutsetninger'!$C$44,'1.4 Øvrige forutsetninger'!$C$43))),0)</f>
        <v>0</v>
      </c>
      <c r="V51" s="94">
        <f ca="1">IFERROR(MAXA(-'1.2 Alternativ B'!W40,'1.2 Alternativ B'!W40*V17*IF('1.2 Alternativ B'!W244&lt;70,'1.4 Øvrige forutsetninger'!$C$42,IF('1.2 Alternativ B'!W244&gt;=200,'1.4 Øvrige forutsetninger'!$C$44,'1.4 Øvrige forutsetninger'!$C$43))),0)</f>
        <v>0</v>
      </c>
      <c r="W51" s="94">
        <f ca="1">IFERROR(MAXA(-'1.2 Alternativ B'!X40,'1.2 Alternativ B'!X40*W17*IF('1.2 Alternativ B'!X244&lt;70,'1.4 Øvrige forutsetninger'!$C$42,IF('1.2 Alternativ B'!X244&gt;=200,'1.4 Øvrige forutsetninger'!$C$44,'1.4 Øvrige forutsetninger'!$C$43))),0)</f>
        <v>0</v>
      </c>
      <c r="X51" s="94">
        <f ca="1">IFERROR(MAXA(-'1.2 Alternativ B'!Y40,'1.2 Alternativ B'!Y40*X17*IF('1.2 Alternativ B'!Y244&lt;70,'1.4 Øvrige forutsetninger'!$C$42,IF('1.2 Alternativ B'!Y244&gt;=200,'1.4 Øvrige forutsetninger'!$C$44,'1.4 Øvrige forutsetninger'!$C$43))),0)</f>
        <v>0</v>
      </c>
      <c r="Y51" s="94">
        <f ca="1">IFERROR(MAXA(-'1.2 Alternativ B'!Z40,'1.2 Alternativ B'!Z40*Y17*IF('1.2 Alternativ B'!Z244&lt;70,'1.4 Øvrige forutsetninger'!$C$42,IF('1.2 Alternativ B'!Z244&gt;=200,'1.4 Øvrige forutsetninger'!$C$44,'1.4 Øvrige forutsetninger'!$C$43))),0)</f>
        <v>0</v>
      </c>
      <c r="Z51" s="94">
        <f ca="1">IFERROR(MAXA(-'1.2 Alternativ B'!AA40,'1.2 Alternativ B'!AA40*Z17*IF('1.2 Alternativ B'!AA244&lt;70,'1.4 Øvrige forutsetninger'!$C$42,IF('1.2 Alternativ B'!AA244&gt;=200,'1.4 Øvrige forutsetninger'!$C$44,'1.4 Øvrige forutsetninger'!$C$43))),0)</f>
        <v>0</v>
      </c>
      <c r="AA51" s="94">
        <f ca="1">IFERROR(MAXA(-'1.2 Alternativ B'!AB40,'1.2 Alternativ B'!AB40*AA17*IF('1.2 Alternativ B'!AB244&lt;70,'1.4 Øvrige forutsetninger'!$C$42,IF('1.2 Alternativ B'!AB244&gt;=200,'1.4 Øvrige forutsetninger'!$C$44,'1.4 Øvrige forutsetninger'!$C$43))),0)</f>
        <v>0</v>
      </c>
      <c r="AB51" s="94">
        <f ca="1">IFERROR(MAXA(-'1.2 Alternativ B'!AC40,'1.2 Alternativ B'!AC40*AB17*IF('1.2 Alternativ B'!AC244&lt;70,'1.4 Øvrige forutsetninger'!$C$42,IF('1.2 Alternativ B'!AC244&gt;=200,'1.4 Øvrige forutsetninger'!$C$44,'1.4 Øvrige forutsetninger'!$C$43))),0)</f>
        <v>0</v>
      </c>
      <c r="AC51" s="94">
        <f ca="1">IFERROR(MAXA(-'1.2 Alternativ B'!AD40,'1.2 Alternativ B'!AD40*AC17*IF('1.2 Alternativ B'!AD244&lt;70,'1.4 Øvrige forutsetninger'!$C$42,IF('1.2 Alternativ B'!AD244&gt;=200,'1.4 Øvrige forutsetninger'!$C$44,'1.4 Øvrige forutsetninger'!$C$43))),0)</f>
        <v>0</v>
      </c>
      <c r="AD51" s="94">
        <f ca="1">IFERROR(MAXA(-'1.2 Alternativ B'!AE40,'1.2 Alternativ B'!AE40*AD17*IF('1.2 Alternativ B'!AE244&lt;70,'1.4 Øvrige forutsetninger'!$C$42,IF('1.2 Alternativ B'!AE244&gt;=200,'1.4 Øvrige forutsetninger'!$C$44,'1.4 Øvrige forutsetninger'!$C$43))),0)</f>
        <v>0</v>
      </c>
      <c r="AE51" s="94">
        <f ca="1">IFERROR(MAXA(-'1.2 Alternativ B'!AF40,'1.2 Alternativ B'!AF40*AE17*IF('1.2 Alternativ B'!AF244&lt;70,'1.4 Øvrige forutsetninger'!$C$42,IF('1.2 Alternativ B'!AF244&gt;=200,'1.4 Øvrige forutsetninger'!$C$44,'1.4 Øvrige forutsetninger'!$C$43))),0)</f>
        <v>0</v>
      </c>
      <c r="AF51" s="94">
        <f ca="1">IFERROR(MAXA(-'1.2 Alternativ B'!AG40,'1.2 Alternativ B'!AG40*AF17*IF('1.2 Alternativ B'!AG244&lt;70,'1.4 Øvrige forutsetninger'!$C$42,IF('1.2 Alternativ B'!AG244&gt;=200,'1.4 Øvrige forutsetninger'!$C$44,'1.4 Øvrige forutsetninger'!$C$43))),0)</f>
        <v>0</v>
      </c>
    </row>
    <row r="52" spans="2:32" s="67" customFormat="1" ht="12.75" customHeight="1" x14ac:dyDescent="0.2">
      <c r="B52" s="1" t="str">
        <f ca="1">IF(OFFSET('1.2 Alternativ B'!$E$19,0,ROW()-ROW($B$43))&gt;0,OFFSET('1.2 Alternativ B'!$E$19,0,ROW()-ROW($B$43)),"")</f>
        <v/>
      </c>
      <c r="C52" s="94">
        <f ca="1">IFERROR(MAXA(-'1.2 Alternativ B'!D41,'1.2 Alternativ B'!D41*C18*IF('1.2 Alternativ B'!D245&lt;70,'1.4 Øvrige forutsetninger'!$C$42,IF('1.2 Alternativ B'!D245&gt;=200,'1.4 Øvrige forutsetninger'!$C$44,'1.4 Øvrige forutsetninger'!$C$43))),0)</f>
        <v>0</v>
      </c>
      <c r="D52" s="94">
        <f ca="1">IFERROR(MAXA(-'1.2 Alternativ B'!E41,'1.2 Alternativ B'!E41*D18*IF('1.2 Alternativ B'!E245&lt;70,'1.4 Øvrige forutsetninger'!$C$42,IF('1.2 Alternativ B'!E245&gt;=200,'1.4 Øvrige forutsetninger'!$C$44,'1.4 Øvrige forutsetninger'!$C$43))),0)</f>
        <v>0</v>
      </c>
      <c r="E52" s="94">
        <f ca="1">IFERROR(MAXA(-'1.2 Alternativ B'!F41,'1.2 Alternativ B'!F41*E18*IF('1.2 Alternativ B'!F245&lt;70,'1.4 Øvrige forutsetninger'!$C$42,IF('1.2 Alternativ B'!F245&gt;=200,'1.4 Øvrige forutsetninger'!$C$44,'1.4 Øvrige forutsetninger'!$C$43))),0)</f>
        <v>0</v>
      </c>
      <c r="F52" s="94">
        <f ca="1">IFERROR(MAXA(-'1.2 Alternativ B'!G41,'1.2 Alternativ B'!G41*F18*IF('1.2 Alternativ B'!G245&lt;70,'1.4 Øvrige forutsetninger'!$C$42,IF('1.2 Alternativ B'!G245&gt;=200,'1.4 Øvrige forutsetninger'!$C$44,'1.4 Øvrige forutsetninger'!$C$43))),0)</f>
        <v>0</v>
      </c>
      <c r="G52" s="94">
        <f ca="1">IFERROR(MAXA(-'1.2 Alternativ B'!H41,'1.2 Alternativ B'!H41*G18*IF('1.2 Alternativ B'!H245&lt;70,'1.4 Øvrige forutsetninger'!$C$42,IF('1.2 Alternativ B'!H245&gt;=200,'1.4 Øvrige forutsetninger'!$C$44,'1.4 Øvrige forutsetninger'!$C$43))),0)</f>
        <v>0</v>
      </c>
      <c r="H52" s="94">
        <f ca="1">IFERROR(MAXA(-'1.2 Alternativ B'!I41,'1.2 Alternativ B'!I41*H18*IF('1.2 Alternativ B'!I245&lt;70,'1.4 Øvrige forutsetninger'!$C$42,IF('1.2 Alternativ B'!I245&gt;=200,'1.4 Øvrige forutsetninger'!$C$44,'1.4 Øvrige forutsetninger'!$C$43))),0)</f>
        <v>0</v>
      </c>
      <c r="I52" s="94">
        <f ca="1">IFERROR(MAXA(-'1.2 Alternativ B'!J41,'1.2 Alternativ B'!J41*I18*IF('1.2 Alternativ B'!J245&lt;70,'1.4 Øvrige forutsetninger'!$C$42,IF('1.2 Alternativ B'!J245&gt;=200,'1.4 Øvrige forutsetninger'!$C$44,'1.4 Øvrige forutsetninger'!$C$43))),0)</f>
        <v>0</v>
      </c>
      <c r="J52" s="94">
        <f ca="1">IFERROR(MAXA(-'1.2 Alternativ B'!K41,'1.2 Alternativ B'!K41*J18*IF('1.2 Alternativ B'!K245&lt;70,'1.4 Øvrige forutsetninger'!$C$42,IF('1.2 Alternativ B'!K245&gt;=200,'1.4 Øvrige forutsetninger'!$C$44,'1.4 Øvrige forutsetninger'!$C$43))),0)</f>
        <v>0</v>
      </c>
      <c r="K52" s="94">
        <f ca="1">IFERROR(MAXA(-'1.2 Alternativ B'!L41,'1.2 Alternativ B'!L41*K18*IF('1.2 Alternativ B'!L245&lt;70,'1.4 Øvrige forutsetninger'!$C$42,IF('1.2 Alternativ B'!L245&gt;=200,'1.4 Øvrige forutsetninger'!$C$44,'1.4 Øvrige forutsetninger'!$C$43))),0)</f>
        <v>0</v>
      </c>
      <c r="L52" s="94">
        <f ca="1">IFERROR(MAXA(-'1.2 Alternativ B'!M41,'1.2 Alternativ B'!M41*L18*IF('1.2 Alternativ B'!M245&lt;70,'1.4 Øvrige forutsetninger'!$C$42,IF('1.2 Alternativ B'!M245&gt;=200,'1.4 Øvrige forutsetninger'!$C$44,'1.4 Øvrige forutsetninger'!$C$43))),0)</f>
        <v>0</v>
      </c>
      <c r="M52" s="94">
        <f ca="1">IFERROR(MAXA(-'1.2 Alternativ B'!N41,'1.2 Alternativ B'!N41*M18*IF('1.2 Alternativ B'!N245&lt;70,'1.4 Øvrige forutsetninger'!$C$42,IF('1.2 Alternativ B'!N245&gt;=200,'1.4 Øvrige forutsetninger'!$C$44,'1.4 Øvrige forutsetninger'!$C$43))),0)</f>
        <v>0</v>
      </c>
      <c r="N52" s="94">
        <f ca="1">IFERROR(MAXA(-'1.2 Alternativ B'!O41,'1.2 Alternativ B'!O41*N18*IF('1.2 Alternativ B'!O245&lt;70,'1.4 Øvrige forutsetninger'!$C$42,IF('1.2 Alternativ B'!O245&gt;=200,'1.4 Øvrige forutsetninger'!$C$44,'1.4 Øvrige forutsetninger'!$C$43))),0)</f>
        <v>0</v>
      </c>
      <c r="O52" s="94">
        <f ca="1">IFERROR(MAXA(-'1.2 Alternativ B'!P41,'1.2 Alternativ B'!P41*O18*IF('1.2 Alternativ B'!P245&lt;70,'1.4 Øvrige forutsetninger'!$C$42,IF('1.2 Alternativ B'!P245&gt;=200,'1.4 Øvrige forutsetninger'!$C$44,'1.4 Øvrige forutsetninger'!$C$43))),0)</f>
        <v>0</v>
      </c>
      <c r="P52" s="94">
        <f ca="1">IFERROR(MAXA(-'1.2 Alternativ B'!Q41,'1.2 Alternativ B'!Q41*P18*IF('1.2 Alternativ B'!Q245&lt;70,'1.4 Øvrige forutsetninger'!$C$42,IF('1.2 Alternativ B'!Q245&gt;=200,'1.4 Øvrige forutsetninger'!$C$44,'1.4 Øvrige forutsetninger'!$C$43))),0)</f>
        <v>0</v>
      </c>
      <c r="Q52" s="94">
        <f ca="1">IFERROR(MAXA(-'1.2 Alternativ B'!R41,'1.2 Alternativ B'!R41*Q18*IF('1.2 Alternativ B'!R245&lt;70,'1.4 Øvrige forutsetninger'!$C$42,IF('1.2 Alternativ B'!R245&gt;=200,'1.4 Øvrige forutsetninger'!$C$44,'1.4 Øvrige forutsetninger'!$C$43))),0)</f>
        <v>0</v>
      </c>
      <c r="R52" s="94">
        <f ca="1">IFERROR(MAXA(-'1.2 Alternativ B'!S41,'1.2 Alternativ B'!S41*R18*IF('1.2 Alternativ B'!S245&lt;70,'1.4 Øvrige forutsetninger'!$C$42,IF('1.2 Alternativ B'!S245&gt;=200,'1.4 Øvrige forutsetninger'!$C$44,'1.4 Øvrige forutsetninger'!$C$43))),0)</f>
        <v>0</v>
      </c>
      <c r="S52" s="94">
        <f ca="1">IFERROR(MAXA(-'1.2 Alternativ B'!T41,'1.2 Alternativ B'!T41*S18*IF('1.2 Alternativ B'!T245&lt;70,'1.4 Øvrige forutsetninger'!$C$42,IF('1.2 Alternativ B'!T245&gt;=200,'1.4 Øvrige forutsetninger'!$C$44,'1.4 Øvrige forutsetninger'!$C$43))),0)</f>
        <v>0</v>
      </c>
      <c r="T52" s="94">
        <f ca="1">IFERROR(MAXA(-'1.2 Alternativ B'!U41,'1.2 Alternativ B'!U41*T18*IF('1.2 Alternativ B'!U245&lt;70,'1.4 Øvrige forutsetninger'!$C$42,IF('1.2 Alternativ B'!U245&gt;=200,'1.4 Øvrige forutsetninger'!$C$44,'1.4 Øvrige forutsetninger'!$C$43))),0)</f>
        <v>0</v>
      </c>
      <c r="U52" s="94">
        <f ca="1">IFERROR(MAXA(-'1.2 Alternativ B'!V41,'1.2 Alternativ B'!V41*U18*IF('1.2 Alternativ B'!V245&lt;70,'1.4 Øvrige forutsetninger'!$C$42,IF('1.2 Alternativ B'!V245&gt;=200,'1.4 Øvrige forutsetninger'!$C$44,'1.4 Øvrige forutsetninger'!$C$43))),0)</f>
        <v>0</v>
      </c>
      <c r="V52" s="94">
        <f ca="1">IFERROR(MAXA(-'1.2 Alternativ B'!W41,'1.2 Alternativ B'!W41*V18*IF('1.2 Alternativ B'!W245&lt;70,'1.4 Øvrige forutsetninger'!$C$42,IF('1.2 Alternativ B'!W245&gt;=200,'1.4 Øvrige forutsetninger'!$C$44,'1.4 Øvrige forutsetninger'!$C$43))),0)</f>
        <v>0</v>
      </c>
      <c r="W52" s="94">
        <f ca="1">IFERROR(MAXA(-'1.2 Alternativ B'!X41,'1.2 Alternativ B'!X41*W18*IF('1.2 Alternativ B'!X245&lt;70,'1.4 Øvrige forutsetninger'!$C$42,IF('1.2 Alternativ B'!X245&gt;=200,'1.4 Øvrige forutsetninger'!$C$44,'1.4 Øvrige forutsetninger'!$C$43))),0)</f>
        <v>0</v>
      </c>
      <c r="X52" s="94">
        <f ca="1">IFERROR(MAXA(-'1.2 Alternativ B'!Y41,'1.2 Alternativ B'!Y41*X18*IF('1.2 Alternativ B'!Y245&lt;70,'1.4 Øvrige forutsetninger'!$C$42,IF('1.2 Alternativ B'!Y245&gt;=200,'1.4 Øvrige forutsetninger'!$C$44,'1.4 Øvrige forutsetninger'!$C$43))),0)</f>
        <v>0</v>
      </c>
      <c r="Y52" s="94">
        <f ca="1">IFERROR(MAXA(-'1.2 Alternativ B'!Z41,'1.2 Alternativ B'!Z41*Y18*IF('1.2 Alternativ B'!Z245&lt;70,'1.4 Øvrige forutsetninger'!$C$42,IF('1.2 Alternativ B'!Z245&gt;=200,'1.4 Øvrige forutsetninger'!$C$44,'1.4 Øvrige forutsetninger'!$C$43))),0)</f>
        <v>0</v>
      </c>
      <c r="Z52" s="94">
        <f ca="1">IFERROR(MAXA(-'1.2 Alternativ B'!AA41,'1.2 Alternativ B'!AA41*Z18*IF('1.2 Alternativ B'!AA245&lt;70,'1.4 Øvrige forutsetninger'!$C$42,IF('1.2 Alternativ B'!AA245&gt;=200,'1.4 Øvrige forutsetninger'!$C$44,'1.4 Øvrige forutsetninger'!$C$43))),0)</f>
        <v>0</v>
      </c>
      <c r="AA52" s="94">
        <f ca="1">IFERROR(MAXA(-'1.2 Alternativ B'!AB41,'1.2 Alternativ B'!AB41*AA18*IF('1.2 Alternativ B'!AB245&lt;70,'1.4 Øvrige forutsetninger'!$C$42,IF('1.2 Alternativ B'!AB245&gt;=200,'1.4 Øvrige forutsetninger'!$C$44,'1.4 Øvrige forutsetninger'!$C$43))),0)</f>
        <v>0</v>
      </c>
      <c r="AB52" s="94">
        <f ca="1">IFERROR(MAXA(-'1.2 Alternativ B'!AC41,'1.2 Alternativ B'!AC41*AB18*IF('1.2 Alternativ B'!AC245&lt;70,'1.4 Øvrige forutsetninger'!$C$42,IF('1.2 Alternativ B'!AC245&gt;=200,'1.4 Øvrige forutsetninger'!$C$44,'1.4 Øvrige forutsetninger'!$C$43))),0)</f>
        <v>0</v>
      </c>
      <c r="AC52" s="94">
        <f ca="1">IFERROR(MAXA(-'1.2 Alternativ B'!AD41,'1.2 Alternativ B'!AD41*AC18*IF('1.2 Alternativ B'!AD245&lt;70,'1.4 Øvrige forutsetninger'!$C$42,IF('1.2 Alternativ B'!AD245&gt;=200,'1.4 Øvrige forutsetninger'!$C$44,'1.4 Øvrige forutsetninger'!$C$43))),0)</f>
        <v>0</v>
      </c>
      <c r="AD52" s="94">
        <f ca="1">IFERROR(MAXA(-'1.2 Alternativ B'!AE41,'1.2 Alternativ B'!AE41*AD18*IF('1.2 Alternativ B'!AE245&lt;70,'1.4 Øvrige forutsetninger'!$C$42,IF('1.2 Alternativ B'!AE245&gt;=200,'1.4 Øvrige forutsetninger'!$C$44,'1.4 Øvrige forutsetninger'!$C$43))),0)</f>
        <v>0</v>
      </c>
      <c r="AE52" s="94">
        <f ca="1">IFERROR(MAXA(-'1.2 Alternativ B'!AF41,'1.2 Alternativ B'!AF41*AE18*IF('1.2 Alternativ B'!AF245&lt;70,'1.4 Øvrige forutsetninger'!$C$42,IF('1.2 Alternativ B'!AF245&gt;=200,'1.4 Øvrige forutsetninger'!$C$44,'1.4 Øvrige forutsetninger'!$C$43))),0)</f>
        <v>0</v>
      </c>
      <c r="AF52" s="94">
        <f ca="1">IFERROR(MAXA(-'1.2 Alternativ B'!AG41,'1.2 Alternativ B'!AG41*AF18*IF('1.2 Alternativ B'!AG245&lt;70,'1.4 Øvrige forutsetninger'!$C$42,IF('1.2 Alternativ B'!AG245&gt;=200,'1.4 Øvrige forutsetninger'!$C$44,'1.4 Øvrige forutsetninger'!$C$43))),0)</f>
        <v>0</v>
      </c>
    </row>
    <row r="53" spans="2:32" s="67" customFormat="1" ht="12.75" customHeight="1" x14ac:dyDescent="0.2">
      <c r="B53" s="1" t="str">
        <f ca="1">IF(OFFSET('1.2 Alternativ B'!$E$19,0,ROW()-ROW($B$43))&gt;0,OFFSET('1.2 Alternativ B'!$E$19,0,ROW()-ROW($B$43)),"")</f>
        <v/>
      </c>
      <c r="C53" s="94">
        <f ca="1">IFERROR(MAXA(-'1.2 Alternativ B'!D42,'1.2 Alternativ B'!D42*C19*IF('1.2 Alternativ B'!D246&lt;70,'1.4 Øvrige forutsetninger'!$C$42,IF('1.2 Alternativ B'!D246&gt;=200,'1.4 Øvrige forutsetninger'!$C$44,'1.4 Øvrige forutsetninger'!$C$43))),0)</f>
        <v>0</v>
      </c>
      <c r="D53" s="94">
        <f ca="1">IFERROR(MAXA(-'1.2 Alternativ B'!E42,'1.2 Alternativ B'!E42*D19*IF('1.2 Alternativ B'!E246&lt;70,'1.4 Øvrige forutsetninger'!$C$42,IF('1.2 Alternativ B'!E246&gt;=200,'1.4 Øvrige forutsetninger'!$C$44,'1.4 Øvrige forutsetninger'!$C$43))),0)</f>
        <v>0</v>
      </c>
      <c r="E53" s="94">
        <f ca="1">IFERROR(MAXA(-'1.2 Alternativ B'!F42,'1.2 Alternativ B'!F42*E19*IF('1.2 Alternativ B'!F246&lt;70,'1.4 Øvrige forutsetninger'!$C$42,IF('1.2 Alternativ B'!F246&gt;=200,'1.4 Øvrige forutsetninger'!$C$44,'1.4 Øvrige forutsetninger'!$C$43))),0)</f>
        <v>0</v>
      </c>
      <c r="F53" s="94">
        <f ca="1">IFERROR(MAXA(-'1.2 Alternativ B'!G42,'1.2 Alternativ B'!G42*F19*IF('1.2 Alternativ B'!G246&lt;70,'1.4 Øvrige forutsetninger'!$C$42,IF('1.2 Alternativ B'!G246&gt;=200,'1.4 Øvrige forutsetninger'!$C$44,'1.4 Øvrige forutsetninger'!$C$43))),0)</f>
        <v>0</v>
      </c>
      <c r="G53" s="94">
        <f ca="1">IFERROR(MAXA(-'1.2 Alternativ B'!H42,'1.2 Alternativ B'!H42*G19*IF('1.2 Alternativ B'!H246&lt;70,'1.4 Øvrige forutsetninger'!$C$42,IF('1.2 Alternativ B'!H246&gt;=200,'1.4 Øvrige forutsetninger'!$C$44,'1.4 Øvrige forutsetninger'!$C$43))),0)</f>
        <v>0</v>
      </c>
      <c r="H53" s="94">
        <f ca="1">IFERROR(MAXA(-'1.2 Alternativ B'!I42,'1.2 Alternativ B'!I42*H19*IF('1.2 Alternativ B'!I246&lt;70,'1.4 Øvrige forutsetninger'!$C$42,IF('1.2 Alternativ B'!I246&gt;=200,'1.4 Øvrige forutsetninger'!$C$44,'1.4 Øvrige forutsetninger'!$C$43))),0)</f>
        <v>0</v>
      </c>
      <c r="I53" s="94">
        <f ca="1">IFERROR(MAXA(-'1.2 Alternativ B'!J42,'1.2 Alternativ B'!J42*I19*IF('1.2 Alternativ B'!J246&lt;70,'1.4 Øvrige forutsetninger'!$C$42,IF('1.2 Alternativ B'!J246&gt;=200,'1.4 Øvrige forutsetninger'!$C$44,'1.4 Øvrige forutsetninger'!$C$43))),0)</f>
        <v>0</v>
      </c>
      <c r="J53" s="94">
        <f ca="1">IFERROR(MAXA(-'1.2 Alternativ B'!K42,'1.2 Alternativ B'!K42*J19*IF('1.2 Alternativ B'!K246&lt;70,'1.4 Øvrige forutsetninger'!$C$42,IF('1.2 Alternativ B'!K246&gt;=200,'1.4 Øvrige forutsetninger'!$C$44,'1.4 Øvrige forutsetninger'!$C$43))),0)</f>
        <v>0</v>
      </c>
      <c r="K53" s="94">
        <f ca="1">IFERROR(MAXA(-'1.2 Alternativ B'!L42,'1.2 Alternativ B'!L42*K19*IF('1.2 Alternativ B'!L246&lt;70,'1.4 Øvrige forutsetninger'!$C$42,IF('1.2 Alternativ B'!L246&gt;=200,'1.4 Øvrige forutsetninger'!$C$44,'1.4 Øvrige forutsetninger'!$C$43))),0)</f>
        <v>0</v>
      </c>
      <c r="L53" s="94">
        <f ca="1">IFERROR(MAXA(-'1.2 Alternativ B'!M42,'1.2 Alternativ B'!M42*L19*IF('1.2 Alternativ B'!M246&lt;70,'1.4 Øvrige forutsetninger'!$C$42,IF('1.2 Alternativ B'!M246&gt;=200,'1.4 Øvrige forutsetninger'!$C$44,'1.4 Øvrige forutsetninger'!$C$43))),0)</f>
        <v>0</v>
      </c>
      <c r="M53" s="94">
        <f ca="1">IFERROR(MAXA(-'1.2 Alternativ B'!N42,'1.2 Alternativ B'!N42*M19*IF('1.2 Alternativ B'!N246&lt;70,'1.4 Øvrige forutsetninger'!$C$42,IF('1.2 Alternativ B'!N246&gt;=200,'1.4 Øvrige forutsetninger'!$C$44,'1.4 Øvrige forutsetninger'!$C$43))),0)</f>
        <v>0</v>
      </c>
      <c r="N53" s="94">
        <f ca="1">IFERROR(MAXA(-'1.2 Alternativ B'!O42,'1.2 Alternativ B'!O42*N19*IF('1.2 Alternativ B'!O246&lt;70,'1.4 Øvrige forutsetninger'!$C$42,IF('1.2 Alternativ B'!O246&gt;=200,'1.4 Øvrige forutsetninger'!$C$44,'1.4 Øvrige forutsetninger'!$C$43))),0)</f>
        <v>0</v>
      </c>
      <c r="O53" s="94">
        <f ca="1">IFERROR(MAXA(-'1.2 Alternativ B'!P42,'1.2 Alternativ B'!P42*O19*IF('1.2 Alternativ B'!P246&lt;70,'1.4 Øvrige forutsetninger'!$C$42,IF('1.2 Alternativ B'!P246&gt;=200,'1.4 Øvrige forutsetninger'!$C$44,'1.4 Øvrige forutsetninger'!$C$43))),0)</f>
        <v>0</v>
      </c>
      <c r="P53" s="94">
        <f ca="1">IFERROR(MAXA(-'1.2 Alternativ B'!Q42,'1.2 Alternativ B'!Q42*P19*IF('1.2 Alternativ B'!Q246&lt;70,'1.4 Øvrige forutsetninger'!$C$42,IF('1.2 Alternativ B'!Q246&gt;=200,'1.4 Øvrige forutsetninger'!$C$44,'1.4 Øvrige forutsetninger'!$C$43))),0)</f>
        <v>0</v>
      </c>
      <c r="Q53" s="94">
        <f ca="1">IFERROR(MAXA(-'1.2 Alternativ B'!R42,'1.2 Alternativ B'!R42*Q19*IF('1.2 Alternativ B'!R246&lt;70,'1.4 Øvrige forutsetninger'!$C$42,IF('1.2 Alternativ B'!R246&gt;=200,'1.4 Øvrige forutsetninger'!$C$44,'1.4 Øvrige forutsetninger'!$C$43))),0)</f>
        <v>0</v>
      </c>
      <c r="R53" s="94">
        <f ca="1">IFERROR(MAXA(-'1.2 Alternativ B'!S42,'1.2 Alternativ B'!S42*R19*IF('1.2 Alternativ B'!S246&lt;70,'1.4 Øvrige forutsetninger'!$C$42,IF('1.2 Alternativ B'!S246&gt;=200,'1.4 Øvrige forutsetninger'!$C$44,'1.4 Øvrige forutsetninger'!$C$43))),0)</f>
        <v>0</v>
      </c>
      <c r="S53" s="94">
        <f ca="1">IFERROR(MAXA(-'1.2 Alternativ B'!T42,'1.2 Alternativ B'!T42*S19*IF('1.2 Alternativ B'!T246&lt;70,'1.4 Øvrige forutsetninger'!$C$42,IF('1.2 Alternativ B'!T246&gt;=200,'1.4 Øvrige forutsetninger'!$C$44,'1.4 Øvrige forutsetninger'!$C$43))),0)</f>
        <v>0</v>
      </c>
      <c r="T53" s="94">
        <f ca="1">IFERROR(MAXA(-'1.2 Alternativ B'!U42,'1.2 Alternativ B'!U42*T19*IF('1.2 Alternativ B'!U246&lt;70,'1.4 Øvrige forutsetninger'!$C$42,IF('1.2 Alternativ B'!U246&gt;=200,'1.4 Øvrige forutsetninger'!$C$44,'1.4 Øvrige forutsetninger'!$C$43))),0)</f>
        <v>0</v>
      </c>
      <c r="U53" s="94">
        <f ca="1">IFERROR(MAXA(-'1.2 Alternativ B'!V42,'1.2 Alternativ B'!V42*U19*IF('1.2 Alternativ B'!V246&lt;70,'1.4 Øvrige forutsetninger'!$C$42,IF('1.2 Alternativ B'!V246&gt;=200,'1.4 Øvrige forutsetninger'!$C$44,'1.4 Øvrige forutsetninger'!$C$43))),0)</f>
        <v>0</v>
      </c>
      <c r="V53" s="94">
        <f ca="1">IFERROR(MAXA(-'1.2 Alternativ B'!W42,'1.2 Alternativ B'!W42*V19*IF('1.2 Alternativ B'!W246&lt;70,'1.4 Øvrige forutsetninger'!$C$42,IF('1.2 Alternativ B'!W246&gt;=200,'1.4 Øvrige forutsetninger'!$C$44,'1.4 Øvrige forutsetninger'!$C$43))),0)</f>
        <v>0</v>
      </c>
      <c r="W53" s="94">
        <f ca="1">IFERROR(MAXA(-'1.2 Alternativ B'!X42,'1.2 Alternativ B'!X42*W19*IF('1.2 Alternativ B'!X246&lt;70,'1.4 Øvrige forutsetninger'!$C$42,IF('1.2 Alternativ B'!X246&gt;=200,'1.4 Øvrige forutsetninger'!$C$44,'1.4 Øvrige forutsetninger'!$C$43))),0)</f>
        <v>0</v>
      </c>
      <c r="X53" s="94">
        <f ca="1">IFERROR(MAXA(-'1.2 Alternativ B'!Y42,'1.2 Alternativ B'!Y42*X19*IF('1.2 Alternativ B'!Y246&lt;70,'1.4 Øvrige forutsetninger'!$C$42,IF('1.2 Alternativ B'!Y246&gt;=200,'1.4 Øvrige forutsetninger'!$C$44,'1.4 Øvrige forutsetninger'!$C$43))),0)</f>
        <v>0</v>
      </c>
      <c r="Y53" s="94">
        <f ca="1">IFERROR(MAXA(-'1.2 Alternativ B'!Z42,'1.2 Alternativ B'!Z42*Y19*IF('1.2 Alternativ B'!Z246&lt;70,'1.4 Øvrige forutsetninger'!$C$42,IF('1.2 Alternativ B'!Z246&gt;=200,'1.4 Øvrige forutsetninger'!$C$44,'1.4 Øvrige forutsetninger'!$C$43))),0)</f>
        <v>0</v>
      </c>
      <c r="Z53" s="94">
        <f ca="1">IFERROR(MAXA(-'1.2 Alternativ B'!AA42,'1.2 Alternativ B'!AA42*Z19*IF('1.2 Alternativ B'!AA246&lt;70,'1.4 Øvrige forutsetninger'!$C$42,IF('1.2 Alternativ B'!AA246&gt;=200,'1.4 Øvrige forutsetninger'!$C$44,'1.4 Øvrige forutsetninger'!$C$43))),0)</f>
        <v>0</v>
      </c>
      <c r="AA53" s="94">
        <f ca="1">IFERROR(MAXA(-'1.2 Alternativ B'!AB42,'1.2 Alternativ B'!AB42*AA19*IF('1.2 Alternativ B'!AB246&lt;70,'1.4 Øvrige forutsetninger'!$C$42,IF('1.2 Alternativ B'!AB246&gt;=200,'1.4 Øvrige forutsetninger'!$C$44,'1.4 Øvrige forutsetninger'!$C$43))),0)</f>
        <v>0</v>
      </c>
      <c r="AB53" s="94">
        <f ca="1">IFERROR(MAXA(-'1.2 Alternativ B'!AC42,'1.2 Alternativ B'!AC42*AB19*IF('1.2 Alternativ B'!AC246&lt;70,'1.4 Øvrige forutsetninger'!$C$42,IF('1.2 Alternativ B'!AC246&gt;=200,'1.4 Øvrige forutsetninger'!$C$44,'1.4 Øvrige forutsetninger'!$C$43))),0)</f>
        <v>0</v>
      </c>
      <c r="AC53" s="94">
        <f ca="1">IFERROR(MAXA(-'1.2 Alternativ B'!AD42,'1.2 Alternativ B'!AD42*AC19*IF('1.2 Alternativ B'!AD246&lt;70,'1.4 Øvrige forutsetninger'!$C$42,IF('1.2 Alternativ B'!AD246&gt;=200,'1.4 Øvrige forutsetninger'!$C$44,'1.4 Øvrige forutsetninger'!$C$43))),0)</f>
        <v>0</v>
      </c>
      <c r="AD53" s="94">
        <f ca="1">IFERROR(MAXA(-'1.2 Alternativ B'!AE42,'1.2 Alternativ B'!AE42*AD19*IF('1.2 Alternativ B'!AE246&lt;70,'1.4 Øvrige forutsetninger'!$C$42,IF('1.2 Alternativ B'!AE246&gt;=200,'1.4 Øvrige forutsetninger'!$C$44,'1.4 Øvrige forutsetninger'!$C$43))),0)</f>
        <v>0</v>
      </c>
      <c r="AE53" s="94">
        <f ca="1">IFERROR(MAXA(-'1.2 Alternativ B'!AF42,'1.2 Alternativ B'!AF42*AE19*IF('1.2 Alternativ B'!AF246&lt;70,'1.4 Øvrige forutsetninger'!$C$42,IF('1.2 Alternativ B'!AF246&gt;=200,'1.4 Øvrige forutsetninger'!$C$44,'1.4 Øvrige forutsetninger'!$C$43))),0)</f>
        <v>0</v>
      </c>
      <c r="AF53" s="94">
        <f ca="1">IFERROR(MAXA(-'1.2 Alternativ B'!AG42,'1.2 Alternativ B'!AG42*AF19*IF('1.2 Alternativ B'!AG246&lt;70,'1.4 Øvrige forutsetninger'!$C$42,IF('1.2 Alternativ B'!AG246&gt;=200,'1.4 Øvrige forutsetninger'!$C$44,'1.4 Øvrige forutsetninger'!$C$43))),0)</f>
        <v>0</v>
      </c>
    </row>
    <row r="54" spans="2:32" s="67" customFormat="1" ht="12.75" customHeight="1" x14ac:dyDescent="0.2">
      <c r="B54" s="1" t="str">
        <f ca="1">IF(OFFSET('1.2 Alternativ B'!$E$19,0,ROW()-ROW($B$43))&gt;0,OFFSET('1.2 Alternativ B'!$E$19,0,ROW()-ROW($B$43)),"")</f>
        <v/>
      </c>
      <c r="C54" s="94">
        <f ca="1">IFERROR(MAXA(-'1.2 Alternativ B'!D43,'1.2 Alternativ B'!D43*C20*IF('1.2 Alternativ B'!D247&lt;70,'1.4 Øvrige forutsetninger'!$C$42,IF('1.2 Alternativ B'!D247&gt;=200,'1.4 Øvrige forutsetninger'!$C$44,'1.4 Øvrige forutsetninger'!$C$43))),0)</f>
        <v>0</v>
      </c>
      <c r="D54" s="94">
        <f ca="1">IFERROR(MAXA(-'1.2 Alternativ B'!E43,'1.2 Alternativ B'!E43*D20*IF('1.2 Alternativ B'!E247&lt;70,'1.4 Øvrige forutsetninger'!$C$42,IF('1.2 Alternativ B'!E247&gt;=200,'1.4 Øvrige forutsetninger'!$C$44,'1.4 Øvrige forutsetninger'!$C$43))),0)</f>
        <v>0</v>
      </c>
      <c r="E54" s="94">
        <f ca="1">IFERROR(MAXA(-'1.2 Alternativ B'!F43,'1.2 Alternativ B'!F43*E20*IF('1.2 Alternativ B'!F247&lt;70,'1.4 Øvrige forutsetninger'!$C$42,IF('1.2 Alternativ B'!F247&gt;=200,'1.4 Øvrige forutsetninger'!$C$44,'1.4 Øvrige forutsetninger'!$C$43))),0)</f>
        <v>0</v>
      </c>
      <c r="F54" s="94">
        <f ca="1">IFERROR(MAXA(-'1.2 Alternativ B'!G43,'1.2 Alternativ B'!G43*F20*IF('1.2 Alternativ B'!G247&lt;70,'1.4 Øvrige forutsetninger'!$C$42,IF('1.2 Alternativ B'!G247&gt;=200,'1.4 Øvrige forutsetninger'!$C$44,'1.4 Øvrige forutsetninger'!$C$43))),0)</f>
        <v>0</v>
      </c>
      <c r="G54" s="94">
        <f ca="1">IFERROR(MAXA(-'1.2 Alternativ B'!H43,'1.2 Alternativ B'!H43*G20*IF('1.2 Alternativ B'!H247&lt;70,'1.4 Øvrige forutsetninger'!$C$42,IF('1.2 Alternativ B'!H247&gt;=200,'1.4 Øvrige forutsetninger'!$C$44,'1.4 Øvrige forutsetninger'!$C$43))),0)</f>
        <v>0</v>
      </c>
      <c r="H54" s="94">
        <f ca="1">IFERROR(MAXA(-'1.2 Alternativ B'!I43,'1.2 Alternativ B'!I43*H20*IF('1.2 Alternativ B'!I247&lt;70,'1.4 Øvrige forutsetninger'!$C$42,IF('1.2 Alternativ B'!I247&gt;=200,'1.4 Øvrige forutsetninger'!$C$44,'1.4 Øvrige forutsetninger'!$C$43))),0)</f>
        <v>0</v>
      </c>
      <c r="I54" s="94">
        <f ca="1">IFERROR(MAXA(-'1.2 Alternativ B'!J43,'1.2 Alternativ B'!J43*I20*IF('1.2 Alternativ B'!J247&lt;70,'1.4 Øvrige forutsetninger'!$C$42,IF('1.2 Alternativ B'!J247&gt;=200,'1.4 Øvrige forutsetninger'!$C$44,'1.4 Øvrige forutsetninger'!$C$43))),0)</f>
        <v>0</v>
      </c>
      <c r="J54" s="94">
        <f ca="1">IFERROR(MAXA(-'1.2 Alternativ B'!K43,'1.2 Alternativ B'!K43*J20*IF('1.2 Alternativ B'!K247&lt;70,'1.4 Øvrige forutsetninger'!$C$42,IF('1.2 Alternativ B'!K247&gt;=200,'1.4 Øvrige forutsetninger'!$C$44,'1.4 Øvrige forutsetninger'!$C$43))),0)</f>
        <v>0</v>
      </c>
      <c r="K54" s="94">
        <f ca="1">IFERROR(MAXA(-'1.2 Alternativ B'!L43,'1.2 Alternativ B'!L43*K20*IF('1.2 Alternativ B'!L247&lt;70,'1.4 Øvrige forutsetninger'!$C$42,IF('1.2 Alternativ B'!L247&gt;=200,'1.4 Øvrige forutsetninger'!$C$44,'1.4 Øvrige forutsetninger'!$C$43))),0)</f>
        <v>0</v>
      </c>
      <c r="L54" s="94">
        <f ca="1">IFERROR(MAXA(-'1.2 Alternativ B'!M43,'1.2 Alternativ B'!M43*L20*IF('1.2 Alternativ B'!M247&lt;70,'1.4 Øvrige forutsetninger'!$C$42,IF('1.2 Alternativ B'!M247&gt;=200,'1.4 Øvrige forutsetninger'!$C$44,'1.4 Øvrige forutsetninger'!$C$43))),0)</f>
        <v>0</v>
      </c>
      <c r="M54" s="94">
        <f ca="1">IFERROR(MAXA(-'1.2 Alternativ B'!N43,'1.2 Alternativ B'!N43*M20*IF('1.2 Alternativ B'!N247&lt;70,'1.4 Øvrige forutsetninger'!$C$42,IF('1.2 Alternativ B'!N247&gt;=200,'1.4 Øvrige forutsetninger'!$C$44,'1.4 Øvrige forutsetninger'!$C$43))),0)</f>
        <v>0</v>
      </c>
      <c r="N54" s="94">
        <f ca="1">IFERROR(MAXA(-'1.2 Alternativ B'!O43,'1.2 Alternativ B'!O43*N20*IF('1.2 Alternativ B'!O247&lt;70,'1.4 Øvrige forutsetninger'!$C$42,IF('1.2 Alternativ B'!O247&gt;=200,'1.4 Øvrige forutsetninger'!$C$44,'1.4 Øvrige forutsetninger'!$C$43))),0)</f>
        <v>0</v>
      </c>
      <c r="O54" s="94">
        <f ca="1">IFERROR(MAXA(-'1.2 Alternativ B'!P43,'1.2 Alternativ B'!P43*O20*IF('1.2 Alternativ B'!P247&lt;70,'1.4 Øvrige forutsetninger'!$C$42,IF('1.2 Alternativ B'!P247&gt;=200,'1.4 Øvrige forutsetninger'!$C$44,'1.4 Øvrige forutsetninger'!$C$43))),0)</f>
        <v>0</v>
      </c>
      <c r="P54" s="94">
        <f ca="1">IFERROR(MAXA(-'1.2 Alternativ B'!Q43,'1.2 Alternativ B'!Q43*P20*IF('1.2 Alternativ B'!Q247&lt;70,'1.4 Øvrige forutsetninger'!$C$42,IF('1.2 Alternativ B'!Q247&gt;=200,'1.4 Øvrige forutsetninger'!$C$44,'1.4 Øvrige forutsetninger'!$C$43))),0)</f>
        <v>0</v>
      </c>
      <c r="Q54" s="94">
        <f ca="1">IFERROR(MAXA(-'1.2 Alternativ B'!R43,'1.2 Alternativ B'!R43*Q20*IF('1.2 Alternativ B'!R247&lt;70,'1.4 Øvrige forutsetninger'!$C$42,IF('1.2 Alternativ B'!R247&gt;=200,'1.4 Øvrige forutsetninger'!$C$44,'1.4 Øvrige forutsetninger'!$C$43))),0)</f>
        <v>0</v>
      </c>
      <c r="R54" s="94">
        <f ca="1">IFERROR(MAXA(-'1.2 Alternativ B'!S43,'1.2 Alternativ B'!S43*R20*IF('1.2 Alternativ B'!S247&lt;70,'1.4 Øvrige forutsetninger'!$C$42,IF('1.2 Alternativ B'!S247&gt;=200,'1.4 Øvrige forutsetninger'!$C$44,'1.4 Øvrige forutsetninger'!$C$43))),0)</f>
        <v>0</v>
      </c>
      <c r="S54" s="94">
        <f ca="1">IFERROR(MAXA(-'1.2 Alternativ B'!T43,'1.2 Alternativ B'!T43*S20*IF('1.2 Alternativ B'!T247&lt;70,'1.4 Øvrige forutsetninger'!$C$42,IF('1.2 Alternativ B'!T247&gt;=200,'1.4 Øvrige forutsetninger'!$C$44,'1.4 Øvrige forutsetninger'!$C$43))),0)</f>
        <v>0</v>
      </c>
      <c r="T54" s="94">
        <f ca="1">IFERROR(MAXA(-'1.2 Alternativ B'!U43,'1.2 Alternativ B'!U43*T20*IF('1.2 Alternativ B'!U247&lt;70,'1.4 Øvrige forutsetninger'!$C$42,IF('1.2 Alternativ B'!U247&gt;=200,'1.4 Øvrige forutsetninger'!$C$44,'1.4 Øvrige forutsetninger'!$C$43))),0)</f>
        <v>0</v>
      </c>
      <c r="U54" s="94">
        <f ca="1">IFERROR(MAXA(-'1.2 Alternativ B'!V43,'1.2 Alternativ B'!V43*U20*IF('1.2 Alternativ B'!V247&lt;70,'1.4 Øvrige forutsetninger'!$C$42,IF('1.2 Alternativ B'!V247&gt;=200,'1.4 Øvrige forutsetninger'!$C$44,'1.4 Øvrige forutsetninger'!$C$43))),0)</f>
        <v>0</v>
      </c>
      <c r="V54" s="94">
        <f ca="1">IFERROR(MAXA(-'1.2 Alternativ B'!W43,'1.2 Alternativ B'!W43*V20*IF('1.2 Alternativ B'!W247&lt;70,'1.4 Øvrige forutsetninger'!$C$42,IF('1.2 Alternativ B'!W247&gt;=200,'1.4 Øvrige forutsetninger'!$C$44,'1.4 Øvrige forutsetninger'!$C$43))),0)</f>
        <v>0</v>
      </c>
      <c r="W54" s="94">
        <f ca="1">IFERROR(MAXA(-'1.2 Alternativ B'!X43,'1.2 Alternativ B'!X43*W20*IF('1.2 Alternativ B'!X247&lt;70,'1.4 Øvrige forutsetninger'!$C$42,IF('1.2 Alternativ B'!X247&gt;=200,'1.4 Øvrige forutsetninger'!$C$44,'1.4 Øvrige forutsetninger'!$C$43))),0)</f>
        <v>0</v>
      </c>
      <c r="X54" s="94">
        <f ca="1">IFERROR(MAXA(-'1.2 Alternativ B'!Y43,'1.2 Alternativ B'!Y43*X20*IF('1.2 Alternativ B'!Y247&lt;70,'1.4 Øvrige forutsetninger'!$C$42,IF('1.2 Alternativ B'!Y247&gt;=200,'1.4 Øvrige forutsetninger'!$C$44,'1.4 Øvrige forutsetninger'!$C$43))),0)</f>
        <v>0</v>
      </c>
      <c r="Y54" s="94">
        <f ca="1">IFERROR(MAXA(-'1.2 Alternativ B'!Z43,'1.2 Alternativ B'!Z43*Y20*IF('1.2 Alternativ B'!Z247&lt;70,'1.4 Øvrige forutsetninger'!$C$42,IF('1.2 Alternativ B'!Z247&gt;=200,'1.4 Øvrige forutsetninger'!$C$44,'1.4 Øvrige forutsetninger'!$C$43))),0)</f>
        <v>0</v>
      </c>
      <c r="Z54" s="94">
        <f ca="1">IFERROR(MAXA(-'1.2 Alternativ B'!AA43,'1.2 Alternativ B'!AA43*Z20*IF('1.2 Alternativ B'!AA247&lt;70,'1.4 Øvrige forutsetninger'!$C$42,IF('1.2 Alternativ B'!AA247&gt;=200,'1.4 Øvrige forutsetninger'!$C$44,'1.4 Øvrige forutsetninger'!$C$43))),0)</f>
        <v>0</v>
      </c>
      <c r="AA54" s="94">
        <f ca="1">IFERROR(MAXA(-'1.2 Alternativ B'!AB43,'1.2 Alternativ B'!AB43*AA20*IF('1.2 Alternativ B'!AB247&lt;70,'1.4 Øvrige forutsetninger'!$C$42,IF('1.2 Alternativ B'!AB247&gt;=200,'1.4 Øvrige forutsetninger'!$C$44,'1.4 Øvrige forutsetninger'!$C$43))),0)</f>
        <v>0</v>
      </c>
      <c r="AB54" s="94">
        <f ca="1">IFERROR(MAXA(-'1.2 Alternativ B'!AC43,'1.2 Alternativ B'!AC43*AB20*IF('1.2 Alternativ B'!AC247&lt;70,'1.4 Øvrige forutsetninger'!$C$42,IF('1.2 Alternativ B'!AC247&gt;=200,'1.4 Øvrige forutsetninger'!$C$44,'1.4 Øvrige forutsetninger'!$C$43))),0)</f>
        <v>0</v>
      </c>
      <c r="AC54" s="94">
        <f ca="1">IFERROR(MAXA(-'1.2 Alternativ B'!AD43,'1.2 Alternativ B'!AD43*AC20*IF('1.2 Alternativ B'!AD247&lt;70,'1.4 Øvrige forutsetninger'!$C$42,IF('1.2 Alternativ B'!AD247&gt;=200,'1.4 Øvrige forutsetninger'!$C$44,'1.4 Øvrige forutsetninger'!$C$43))),0)</f>
        <v>0</v>
      </c>
      <c r="AD54" s="94">
        <f ca="1">IFERROR(MAXA(-'1.2 Alternativ B'!AE43,'1.2 Alternativ B'!AE43*AD20*IF('1.2 Alternativ B'!AE247&lt;70,'1.4 Øvrige forutsetninger'!$C$42,IF('1.2 Alternativ B'!AE247&gt;=200,'1.4 Øvrige forutsetninger'!$C$44,'1.4 Øvrige forutsetninger'!$C$43))),0)</f>
        <v>0</v>
      </c>
      <c r="AE54" s="94">
        <f ca="1">IFERROR(MAXA(-'1.2 Alternativ B'!AF43,'1.2 Alternativ B'!AF43*AE20*IF('1.2 Alternativ B'!AF247&lt;70,'1.4 Øvrige forutsetninger'!$C$42,IF('1.2 Alternativ B'!AF247&gt;=200,'1.4 Øvrige forutsetninger'!$C$44,'1.4 Øvrige forutsetninger'!$C$43))),0)</f>
        <v>0</v>
      </c>
      <c r="AF54" s="94">
        <f ca="1">IFERROR(MAXA(-'1.2 Alternativ B'!AG43,'1.2 Alternativ B'!AG43*AF20*IF('1.2 Alternativ B'!AG247&lt;70,'1.4 Øvrige forutsetninger'!$C$42,IF('1.2 Alternativ B'!AG247&gt;=200,'1.4 Øvrige forutsetninger'!$C$44,'1.4 Øvrige forutsetninger'!$C$43))),0)</f>
        <v>0</v>
      </c>
    </row>
    <row r="55" spans="2:32" s="67" customFormat="1" ht="12.75" customHeight="1" x14ac:dyDescent="0.2">
      <c r="B55" s="1" t="str">
        <f ca="1">IF(OFFSET('1.2 Alternativ B'!$E$19,0,ROW()-ROW($B$43))&gt;0,OFFSET('1.2 Alternativ B'!$E$19,0,ROW()-ROW($B$43)),"")</f>
        <v/>
      </c>
      <c r="C55" s="94">
        <f ca="1">IFERROR(MAXA(-'1.2 Alternativ B'!D44,'1.2 Alternativ B'!D44*C21*IF('1.2 Alternativ B'!D248&lt;70,'1.4 Øvrige forutsetninger'!$C$42,IF('1.2 Alternativ B'!D248&gt;=200,'1.4 Øvrige forutsetninger'!$C$44,'1.4 Øvrige forutsetninger'!$C$43))),0)</f>
        <v>0</v>
      </c>
      <c r="D55" s="94">
        <f ca="1">IFERROR(MAXA(-'1.2 Alternativ B'!E44,'1.2 Alternativ B'!E44*D21*IF('1.2 Alternativ B'!E248&lt;70,'1.4 Øvrige forutsetninger'!$C$42,IF('1.2 Alternativ B'!E248&gt;=200,'1.4 Øvrige forutsetninger'!$C$44,'1.4 Øvrige forutsetninger'!$C$43))),0)</f>
        <v>0</v>
      </c>
      <c r="E55" s="94">
        <f ca="1">IFERROR(MAXA(-'1.2 Alternativ B'!F44,'1.2 Alternativ B'!F44*E21*IF('1.2 Alternativ B'!F248&lt;70,'1.4 Øvrige forutsetninger'!$C$42,IF('1.2 Alternativ B'!F248&gt;=200,'1.4 Øvrige forutsetninger'!$C$44,'1.4 Øvrige forutsetninger'!$C$43))),0)</f>
        <v>0</v>
      </c>
      <c r="F55" s="94">
        <f ca="1">IFERROR(MAXA(-'1.2 Alternativ B'!G44,'1.2 Alternativ B'!G44*F21*IF('1.2 Alternativ B'!G248&lt;70,'1.4 Øvrige forutsetninger'!$C$42,IF('1.2 Alternativ B'!G248&gt;=200,'1.4 Øvrige forutsetninger'!$C$44,'1.4 Øvrige forutsetninger'!$C$43))),0)</f>
        <v>0</v>
      </c>
      <c r="G55" s="94">
        <f ca="1">IFERROR(MAXA(-'1.2 Alternativ B'!H44,'1.2 Alternativ B'!H44*G21*IF('1.2 Alternativ B'!H248&lt;70,'1.4 Øvrige forutsetninger'!$C$42,IF('1.2 Alternativ B'!H248&gt;=200,'1.4 Øvrige forutsetninger'!$C$44,'1.4 Øvrige forutsetninger'!$C$43))),0)</f>
        <v>0</v>
      </c>
      <c r="H55" s="94">
        <f ca="1">IFERROR(MAXA(-'1.2 Alternativ B'!I44,'1.2 Alternativ B'!I44*H21*IF('1.2 Alternativ B'!I248&lt;70,'1.4 Øvrige forutsetninger'!$C$42,IF('1.2 Alternativ B'!I248&gt;=200,'1.4 Øvrige forutsetninger'!$C$44,'1.4 Øvrige forutsetninger'!$C$43))),0)</f>
        <v>0</v>
      </c>
      <c r="I55" s="94">
        <f ca="1">IFERROR(MAXA(-'1.2 Alternativ B'!J44,'1.2 Alternativ B'!J44*I21*IF('1.2 Alternativ B'!J248&lt;70,'1.4 Øvrige forutsetninger'!$C$42,IF('1.2 Alternativ B'!J248&gt;=200,'1.4 Øvrige forutsetninger'!$C$44,'1.4 Øvrige forutsetninger'!$C$43))),0)</f>
        <v>0</v>
      </c>
      <c r="J55" s="94">
        <f ca="1">IFERROR(MAXA(-'1.2 Alternativ B'!K44,'1.2 Alternativ B'!K44*J21*IF('1.2 Alternativ B'!K248&lt;70,'1.4 Øvrige forutsetninger'!$C$42,IF('1.2 Alternativ B'!K248&gt;=200,'1.4 Øvrige forutsetninger'!$C$44,'1.4 Øvrige forutsetninger'!$C$43))),0)</f>
        <v>0</v>
      </c>
      <c r="K55" s="94">
        <f ca="1">IFERROR(MAXA(-'1.2 Alternativ B'!L44,'1.2 Alternativ B'!L44*K21*IF('1.2 Alternativ B'!L248&lt;70,'1.4 Øvrige forutsetninger'!$C$42,IF('1.2 Alternativ B'!L248&gt;=200,'1.4 Øvrige forutsetninger'!$C$44,'1.4 Øvrige forutsetninger'!$C$43))),0)</f>
        <v>0</v>
      </c>
      <c r="L55" s="94">
        <f ca="1">IFERROR(MAXA(-'1.2 Alternativ B'!M44,'1.2 Alternativ B'!M44*L21*IF('1.2 Alternativ B'!M248&lt;70,'1.4 Øvrige forutsetninger'!$C$42,IF('1.2 Alternativ B'!M248&gt;=200,'1.4 Øvrige forutsetninger'!$C$44,'1.4 Øvrige forutsetninger'!$C$43))),0)</f>
        <v>0</v>
      </c>
      <c r="M55" s="94">
        <f ca="1">IFERROR(MAXA(-'1.2 Alternativ B'!N44,'1.2 Alternativ B'!N44*M21*IF('1.2 Alternativ B'!N248&lt;70,'1.4 Øvrige forutsetninger'!$C$42,IF('1.2 Alternativ B'!N248&gt;=200,'1.4 Øvrige forutsetninger'!$C$44,'1.4 Øvrige forutsetninger'!$C$43))),0)</f>
        <v>0</v>
      </c>
      <c r="N55" s="94">
        <f ca="1">IFERROR(MAXA(-'1.2 Alternativ B'!O44,'1.2 Alternativ B'!O44*N21*IF('1.2 Alternativ B'!O248&lt;70,'1.4 Øvrige forutsetninger'!$C$42,IF('1.2 Alternativ B'!O248&gt;=200,'1.4 Øvrige forutsetninger'!$C$44,'1.4 Øvrige forutsetninger'!$C$43))),0)</f>
        <v>0</v>
      </c>
      <c r="O55" s="94">
        <f ca="1">IFERROR(MAXA(-'1.2 Alternativ B'!P44,'1.2 Alternativ B'!P44*O21*IF('1.2 Alternativ B'!P248&lt;70,'1.4 Øvrige forutsetninger'!$C$42,IF('1.2 Alternativ B'!P248&gt;=200,'1.4 Øvrige forutsetninger'!$C$44,'1.4 Øvrige forutsetninger'!$C$43))),0)</f>
        <v>0</v>
      </c>
      <c r="P55" s="94">
        <f ca="1">IFERROR(MAXA(-'1.2 Alternativ B'!Q44,'1.2 Alternativ B'!Q44*P21*IF('1.2 Alternativ B'!Q248&lt;70,'1.4 Øvrige forutsetninger'!$C$42,IF('1.2 Alternativ B'!Q248&gt;=200,'1.4 Øvrige forutsetninger'!$C$44,'1.4 Øvrige forutsetninger'!$C$43))),0)</f>
        <v>0</v>
      </c>
      <c r="Q55" s="94">
        <f ca="1">IFERROR(MAXA(-'1.2 Alternativ B'!R44,'1.2 Alternativ B'!R44*Q21*IF('1.2 Alternativ B'!R248&lt;70,'1.4 Øvrige forutsetninger'!$C$42,IF('1.2 Alternativ B'!R248&gt;=200,'1.4 Øvrige forutsetninger'!$C$44,'1.4 Øvrige forutsetninger'!$C$43))),0)</f>
        <v>0</v>
      </c>
      <c r="R55" s="94">
        <f ca="1">IFERROR(MAXA(-'1.2 Alternativ B'!S44,'1.2 Alternativ B'!S44*R21*IF('1.2 Alternativ B'!S248&lt;70,'1.4 Øvrige forutsetninger'!$C$42,IF('1.2 Alternativ B'!S248&gt;=200,'1.4 Øvrige forutsetninger'!$C$44,'1.4 Øvrige forutsetninger'!$C$43))),0)</f>
        <v>0</v>
      </c>
      <c r="S55" s="94">
        <f ca="1">IFERROR(MAXA(-'1.2 Alternativ B'!T44,'1.2 Alternativ B'!T44*S21*IF('1.2 Alternativ B'!T248&lt;70,'1.4 Øvrige forutsetninger'!$C$42,IF('1.2 Alternativ B'!T248&gt;=200,'1.4 Øvrige forutsetninger'!$C$44,'1.4 Øvrige forutsetninger'!$C$43))),0)</f>
        <v>0</v>
      </c>
      <c r="T55" s="94">
        <f ca="1">IFERROR(MAXA(-'1.2 Alternativ B'!U44,'1.2 Alternativ B'!U44*T21*IF('1.2 Alternativ B'!U248&lt;70,'1.4 Øvrige forutsetninger'!$C$42,IF('1.2 Alternativ B'!U248&gt;=200,'1.4 Øvrige forutsetninger'!$C$44,'1.4 Øvrige forutsetninger'!$C$43))),0)</f>
        <v>0</v>
      </c>
      <c r="U55" s="94">
        <f ca="1">IFERROR(MAXA(-'1.2 Alternativ B'!V44,'1.2 Alternativ B'!V44*U21*IF('1.2 Alternativ B'!V248&lt;70,'1.4 Øvrige forutsetninger'!$C$42,IF('1.2 Alternativ B'!V248&gt;=200,'1.4 Øvrige forutsetninger'!$C$44,'1.4 Øvrige forutsetninger'!$C$43))),0)</f>
        <v>0</v>
      </c>
      <c r="V55" s="94">
        <f ca="1">IFERROR(MAXA(-'1.2 Alternativ B'!W44,'1.2 Alternativ B'!W44*V21*IF('1.2 Alternativ B'!W248&lt;70,'1.4 Øvrige forutsetninger'!$C$42,IF('1.2 Alternativ B'!W248&gt;=200,'1.4 Øvrige forutsetninger'!$C$44,'1.4 Øvrige forutsetninger'!$C$43))),0)</f>
        <v>0</v>
      </c>
      <c r="W55" s="94">
        <f ca="1">IFERROR(MAXA(-'1.2 Alternativ B'!X44,'1.2 Alternativ B'!X44*W21*IF('1.2 Alternativ B'!X248&lt;70,'1.4 Øvrige forutsetninger'!$C$42,IF('1.2 Alternativ B'!X248&gt;=200,'1.4 Øvrige forutsetninger'!$C$44,'1.4 Øvrige forutsetninger'!$C$43))),0)</f>
        <v>0</v>
      </c>
      <c r="X55" s="94">
        <f ca="1">IFERROR(MAXA(-'1.2 Alternativ B'!Y44,'1.2 Alternativ B'!Y44*X21*IF('1.2 Alternativ B'!Y248&lt;70,'1.4 Øvrige forutsetninger'!$C$42,IF('1.2 Alternativ B'!Y248&gt;=200,'1.4 Øvrige forutsetninger'!$C$44,'1.4 Øvrige forutsetninger'!$C$43))),0)</f>
        <v>0</v>
      </c>
      <c r="Y55" s="94">
        <f ca="1">IFERROR(MAXA(-'1.2 Alternativ B'!Z44,'1.2 Alternativ B'!Z44*Y21*IF('1.2 Alternativ B'!Z248&lt;70,'1.4 Øvrige forutsetninger'!$C$42,IF('1.2 Alternativ B'!Z248&gt;=200,'1.4 Øvrige forutsetninger'!$C$44,'1.4 Øvrige forutsetninger'!$C$43))),0)</f>
        <v>0</v>
      </c>
      <c r="Z55" s="94">
        <f ca="1">IFERROR(MAXA(-'1.2 Alternativ B'!AA44,'1.2 Alternativ B'!AA44*Z21*IF('1.2 Alternativ B'!AA248&lt;70,'1.4 Øvrige forutsetninger'!$C$42,IF('1.2 Alternativ B'!AA248&gt;=200,'1.4 Øvrige forutsetninger'!$C$44,'1.4 Øvrige forutsetninger'!$C$43))),0)</f>
        <v>0</v>
      </c>
      <c r="AA55" s="94">
        <f ca="1">IFERROR(MAXA(-'1.2 Alternativ B'!AB44,'1.2 Alternativ B'!AB44*AA21*IF('1.2 Alternativ B'!AB248&lt;70,'1.4 Øvrige forutsetninger'!$C$42,IF('1.2 Alternativ B'!AB248&gt;=200,'1.4 Øvrige forutsetninger'!$C$44,'1.4 Øvrige forutsetninger'!$C$43))),0)</f>
        <v>0</v>
      </c>
      <c r="AB55" s="94">
        <f ca="1">IFERROR(MAXA(-'1.2 Alternativ B'!AC44,'1.2 Alternativ B'!AC44*AB21*IF('1.2 Alternativ B'!AC248&lt;70,'1.4 Øvrige forutsetninger'!$C$42,IF('1.2 Alternativ B'!AC248&gt;=200,'1.4 Øvrige forutsetninger'!$C$44,'1.4 Øvrige forutsetninger'!$C$43))),0)</f>
        <v>0</v>
      </c>
      <c r="AC55" s="94">
        <f ca="1">IFERROR(MAXA(-'1.2 Alternativ B'!AD44,'1.2 Alternativ B'!AD44*AC21*IF('1.2 Alternativ B'!AD248&lt;70,'1.4 Øvrige forutsetninger'!$C$42,IF('1.2 Alternativ B'!AD248&gt;=200,'1.4 Øvrige forutsetninger'!$C$44,'1.4 Øvrige forutsetninger'!$C$43))),0)</f>
        <v>0</v>
      </c>
      <c r="AD55" s="94">
        <f ca="1">IFERROR(MAXA(-'1.2 Alternativ B'!AE44,'1.2 Alternativ B'!AE44*AD21*IF('1.2 Alternativ B'!AE248&lt;70,'1.4 Øvrige forutsetninger'!$C$42,IF('1.2 Alternativ B'!AE248&gt;=200,'1.4 Øvrige forutsetninger'!$C$44,'1.4 Øvrige forutsetninger'!$C$43))),0)</f>
        <v>0</v>
      </c>
      <c r="AE55" s="94">
        <f ca="1">IFERROR(MAXA(-'1.2 Alternativ B'!AF44,'1.2 Alternativ B'!AF44*AE21*IF('1.2 Alternativ B'!AF248&lt;70,'1.4 Øvrige forutsetninger'!$C$42,IF('1.2 Alternativ B'!AF248&gt;=200,'1.4 Øvrige forutsetninger'!$C$44,'1.4 Øvrige forutsetninger'!$C$43))),0)</f>
        <v>0</v>
      </c>
      <c r="AF55" s="94">
        <f ca="1">IFERROR(MAXA(-'1.2 Alternativ B'!AG44,'1.2 Alternativ B'!AG44*AF21*IF('1.2 Alternativ B'!AG248&lt;70,'1.4 Øvrige forutsetninger'!$C$42,IF('1.2 Alternativ B'!AG248&gt;=200,'1.4 Øvrige forutsetninger'!$C$44,'1.4 Øvrige forutsetninger'!$C$43))),0)</f>
        <v>0</v>
      </c>
    </row>
    <row r="56" spans="2:32" s="67" customFormat="1" ht="12.75" customHeight="1" x14ac:dyDescent="0.2">
      <c r="B56" s="1" t="str">
        <f ca="1">IF(OFFSET('1.2 Alternativ B'!$E$19,0,ROW()-ROW($B$43))&gt;0,OFFSET('1.2 Alternativ B'!$E$19,0,ROW()-ROW($B$43)),"")</f>
        <v/>
      </c>
      <c r="C56" s="94">
        <f ca="1">IFERROR(MAXA(-'1.2 Alternativ B'!D45,'1.2 Alternativ B'!D45*C22*IF('1.2 Alternativ B'!D249&lt;70,'1.4 Øvrige forutsetninger'!$C$42,IF('1.2 Alternativ B'!D249&gt;=200,'1.4 Øvrige forutsetninger'!$C$44,'1.4 Øvrige forutsetninger'!$C$43))),0)</f>
        <v>0</v>
      </c>
      <c r="D56" s="94">
        <f ca="1">IFERROR(MAXA(-'1.2 Alternativ B'!E45,'1.2 Alternativ B'!E45*D22*IF('1.2 Alternativ B'!E249&lt;70,'1.4 Øvrige forutsetninger'!$C$42,IF('1.2 Alternativ B'!E249&gt;=200,'1.4 Øvrige forutsetninger'!$C$44,'1.4 Øvrige forutsetninger'!$C$43))),0)</f>
        <v>0</v>
      </c>
      <c r="E56" s="94">
        <f ca="1">IFERROR(MAXA(-'1.2 Alternativ B'!F45,'1.2 Alternativ B'!F45*E22*IF('1.2 Alternativ B'!F249&lt;70,'1.4 Øvrige forutsetninger'!$C$42,IF('1.2 Alternativ B'!F249&gt;=200,'1.4 Øvrige forutsetninger'!$C$44,'1.4 Øvrige forutsetninger'!$C$43))),0)</f>
        <v>0</v>
      </c>
      <c r="F56" s="94">
        <f ca="1">IFERROR(MAXA(-'1.2 Alternativ B'!G45,'1.2 Alternativ B'!G45*F22*IF('1.2 Alternativ B'!G249&lt;70,'1.4 Øvrige forutsetninger'!$C$42,IF('1.2 Alternativ B'!G249&gt;=200,'1.4 Øvrige forutsetninger'!$C$44,'1.4 Øvrige forutsetninger'!$C$43))),0)</f>
        <v>0</v>
      </c>
      <c r="G56" s="94">
        <f ca="1">IFERROR(MAXA(-'1.2 Alternativ B'!H45,'1.2 Alternativ B'!H45*G22*IF('1.2 Alternativ B'!H249&lt;70,'1.4 Øvrige forutsetninger'!$C$42,IF('1.2 Alternativ B'!H249&gt;=200,'1.4 Øvrige forutsetninger'!$C$44,'1.4 Øvrige forutsetninger'!$C$43))),0)</f>
        <v>0</v>
      </c>
      <c r="H56" s="94">
        <f ca="1">IFERROR(MAXA(-'1.2 Alternativ B'!I45,'1.2 Alternativ B'!I45*H22*IF('1.2 Alternativ B'!I249&lt;70,'1.4 Øvrige forutsetninger'!$C$42,IF('1.2 Alternativ B'!I249&gt;=200,'1.4 Øvrige forutsetninger'!$C$44,'1.4 Øvrige forutsetninger'!$C$43))),0)</f>
        <v>0</v>
      </c>
      <c r="I56" s="94">
        <f ca="1">IFERROR(MAXA(-'1.2 Alternativ B'!J45,'1.2 Alternativ B'!J45*I22*IF('1.2 Alternativ B'!J249&lt;70,'1.4 Øvrige forutsetninger'!$C$42,IF('1.2 Alternativ B'!J249&gt;=200,'1.4 Øvrige forutsetninger'!$C$44,'1.4 Øvrige forutsetninger'!$C$43))),0)</f>
        <v>0</v>
      </c>
      <c r="J56" s="94">
        <f ca="1">IFERROR(MAXA(-'1.2 Alternativ B'!K45,'1.2 Alternativ B'!K45*J22*IF('1.2 Alternativ B'!K249&lt;70,'1.4 Øvrige forutsetninger'!$C$42,IF('1.2 Alternativ B'!K249&gt;=200,'1.4 Øvrige forutsetninger'!$C$44,'1.4 Øvrige forutsetninger'!$C$43))),0)</f>
        <v>0</v>
      </c>
      <c r="K56" s="94">
        <f ca="1">IFERROR(MAXA(-'1.2 Alternativ B'!L45,'1.2 Alternativ B'!L45*K22*IF('1.2 Alternativ B'!L249&lt;70,'1.4 Øvrige forutsetninger'!$C$42,IF('1.2 Alternativ B'!L249&gt;=200,'1.4 Øvrige forutsetninger'!$C$44,'1.4 Øvrige forutsetninger'!$C$43))),0)</f>
        <v>0</v>
      </c>
      <c r="L56" s="94">
        <f ca="1">IFERROR(MAXA(-'1.2 Alternativ B'!M45,'1.2 Alternativ B'!M45*L22*IF('1.2 Alternativ B'!M249&lt;70,'1.4 Øvrige forutsetninger'!$C$42,IF('1.2 Alternativ B'!M249&gt;=200,'1.4 Øvrige forutsetninger'!$C$44,'1.4 Øvrige forutsetninger'!$C$43))),0)</f>
        <v>0</v>
      </c>
      <c r="M56" s="94">
        <f ca="1">IFERROR(MAXA(-'1.2 Alternativ B'!N45,'1.2 Alternativ B'!N45*M22*IF('1.2 Alternativ B'!N249&lt;70,'1.4 Øvrige forutsetninger'!$C$42,IF('1.2 Alternativ B'!N249&gt;=200,'1.4 Øvrige forutsetninger'!$C$44,'1.4 Øvrige forutsetninger'!$C$43))),0)</f>
        <v>0</v>
      </c>
      <c r="N56" s="94">
        <f ca="1">IFERROR(MAXA(-'1.2 Alternativ B'!O45,'1.2 Alternativ B'!O45*N22*IF('1.2 Alternativ B'!O249&lt;70,'1.4 Øvrige forutsetninger'!$C$42,IF('1.2 Alternativ B'!O249&gt;=200,'1.4 Øvrige forutsetninger'!$C$44,'1.4 Øvrige forutsetninger'!$C$43))),0)</f>
        <v>0</v>
      </c>
      <c r="O56" s="94">
        <f ca="1">IFERROR(MAXA(-'1.2 Alternativ B'!P45,'1.2 Alternativ B'!P45*O22*IF('1.2 Alternativ B'!P249&lt;70,'1.4 Øvrige forutsetninger'!$C$42,IF('1.2 Alternativ B'!P249&gt;=200,'1.4 Øvrige forutsetninger'!$C$44,'1.4 Øvrige forutsetninger'!$C$43))),0)</f>
        <v>0</v>
      </c>
      <c r="P56" s="94">
        <f ca="1">IFERROR(MAXA(-'1.2 Alternativ B'!Q45,'1.2 Alternativ B'!Q45*P22*IF('1.2 Alternativ B'!Q249&lt;70,'1.4 Øvrige forutsetninger'!$C$42,IF('1.2 Alternativ B'!Q249&gt;=200,'1.4 Øvrige forutsetninger'!$C$44,'1.4 Øvrige forutsetninger'!$C$43))),0)</f>
        <v>0</v>
      </c>
      <c r="Q56" s="94">
        <f ca="1">IFERROR(MAXA(-'1.2 Alternativ B'!R45,'1.2 Alternativ B'!R45*Q22*IF('1.2 Alternativ B'!R249&lt;70,'1.4 Øvrige forutsetninger'!$C$42,IF('1.2 Alternativ B'!R249&gt;=200,'1.4 Øvrige forutsetninger'!$C$44,'1.4 Øvrige forutsetninger'!$C$43))),0)</f>
        <v>0</v>
      </c>
      <c r="R56" s="94">
        <f ca="1">IFERROR(MAXA(-'1.2 Alternativ B'!S45,'1.2 Alternativ B'!S45*R22*IF('1.2 Alternativ B'!S249&lt;70,'1.4 Øvrige forutsetninger'!$C$42,IF('1.2 Alternativ B'!S249&gt;=200,'1.4 Øvrige forutsetninger'!$C$44,'1.4 Øvrige forutsetninger'!$C$43))),0)</f>
        <v>0</v>
      </c>
      <c r="S56" s="94">
        <f ca="1">IFERROR(MAXA(-'1.2 Alternativ B'!T45,'1.2 Alternativ B'!T45*S22*IF('1.2 Alternativ B'!T249&lt;70,'1.4 Øvrige forutsetninger'!$C$42,IF('1.2 Alternativ B'!T249&gt;=200,'1.4 Øvrige forutsetninger'!$C$44,'1.4 Øvrige forutsetninger'!$C$43))),0)</f>
        <v>0</v>
      </c>
      <c r="T56" s="94">
        <f ca="1">IFERROR(MAXA(-'1.2 Alternativ B'!U45,'1.2 Alternativ B'!U45*T22*IF('1.2 Alternativ B'!U249&lt;70,'1.4 Øvrige forutsetninger'!$C$42,IF('1.2 Alternativ B'!U249&gt;=200,'1.4 Øvrige forutsetninger'!$C$44,'1.4 Øvrige forutsetninger'!$C$43))),0)</f>
        <v>0</v>
      </c>
      <c r="U56" s="94">
        <f ca="1">IFERROR(MAXA(-'1.2 Alternativ B'!V45,'1.2 Alternativ B'!V45*U22*IF('1.2 Alternativ B'!V249&lt;70,'1.4 Øvrige forutsetninger'!$C$42,IF('1.2 Alternativ B'!V249&gt;=200,'1.4 Øvrige forutsetninger'!$C$44,'1.4 Øvrige forutsetninger'!$C$43))),0)</f>
        <v>0</v>
      </c>
      <c r="V56" s="94">
        <f ca="1">IFERROR(MAXA(-'1.2 Alternativ B'!W45,'1.2 Alternativ B'!W45*V22*IF('1.2 Alternativ B'!W249&lt;70,'1.4 Øvrige forutsetninger'!$C$42,IF('1.2 Alternativ B'!W249&gt;=200,'1.4 Øvrige forutsetninger'!$C$44,'1.4 Øvrige forutsetninger'!$C$43))),0)</f>
        <v>0</v>
      </c>
      <c r="W56" s="94">
        <f ca="1">IFERROR(MAXA(-'1.2 Alternativ B'!X45,'1.2 Alternativ B'!X45*W22*IF('1.2 Alternativ B'!X249&lt;70,'1.4 Øvrige forutsetninger'!$C$42,IF('1.2 Alternativ B'!X249&gt;=200,'1.4 Øvrige forutsetninger'!$C$44,'1.4 Øvrige forutsetninger'!$C$43))),0)</f>
        <v>0</v>
      </c>
      <c r="X56" s="94">
        <f ca="1">IFERROR(MAXA(-'1.2 Alternativ B'!Y45,'1.2 Alternativ B'!Y45*X22*IF('1.2 Alternativ B'!Y249&lt;70,'1.4 Øvrige forutsetninger'!$C$42,IF('1.2 Alternativ B'!Y249&gt;=200,'1.4 Øvrige forutsetninger'!$C$44,'1.4 Øvrige forutsetninger'!$C$43))),0)</f>
        <v>0</v>
      </c>
      <c r="Y56" s="94">
        <f ca="1">IFERROR(MAXA(-'1.2 Alternativ B'!Z45,'1.2 Alternativ B'!Z45*Y22*IF('1.2 Alternativ B'!Z249&lt;70,'1.4 Øvrige forutsetninger'!$C$42,IF('1.2 Alternativ B'!Z249&gt;=200,'1.4 Øvrige forutsetninger'!$C$44,'1.4 Øvrige forutsetninger'!$C$43))),0)</f>
        <v>0</v>
      </c>
      <c r="Z56" s="94">
        <f ca="1">IFERROR(MAXA(-'1.2 Alternativ B'!AA45,'1.2 Alternativ B'!AA45*Z22*IF('1.2 Alternativ B'!AA249&lt;70,'1.4 Øvrige forutsetninger'!$C$42,IF('1.2 Alternativ B'!AA249&gt;=200,'1.4 Øvrige forutsetninger'!$C$44,'1.4 Øvrige forutsetninger'!$C$43))),0)</f>
        <v>0</v>
      </c>
      <c r="AA56" s="94">
        <f ca="1">IFERROR(MAXA(-'1.2 Alternativ B'!AB45,'1.2 Alternativ B'!AB45*AA22*IF('1.2 Alternativ B'!AB249&lt;70,'1.4 Øvrige forutsetninger'!$C$42,IF('1.2 Alternativ B'!AB249&gt;=200,'1.4 Øvrige forutsetninger'!$C$44,'1.4 Øvrige forutsetninger'!$C$43))),0)</f>
        <v>0</v>
      </c>
      <c r="AB56" s="94">
        <f ca="1">IFERROR(MAXA(-'1.2 Alternativ B'!AC45,'1.2 Alternativ B'!AC45*AB22*IF('1.2 Alternativ B'!AC249&lt;70,'1.4 Øvrige forutsetninger'!$C$42,IF('1.2 Alternativ B'!AC249&gt;=200,'1.4 Øvrige forutsetninger'!$C$44,'1.4 Øvrige forutsetninger'!$C$43))),0)</f>
        <v>0</v>
      </c>
      <c r="AC56" s="94">
        <f ca="1">IFERROR(MAXA(-'1.2 Alternativ B'!AD45,'1.2 Alternativ B'!AD45*AC22*IF('1.2 Alternativ B'!AD249&lt;70,'1.4 Øvrige forutsetninger'!$C$42,IF('1.2 Alternativ B'!AD249&gt;=200,'1.4 Øvrige forutsetninger'!$C$44,'1.4 Øvrige forutsetninger'!$C$43))),0)</f>
        <v>0</v>
      </c>
      <c r="AD56" s="94">
        <f ca="1">IFERROR(MAXA(-'1.2 Alternativ B'!AE45,'1.2 Alternativ B'!AE45*AD22*IF('1.2 Alternativ B'!AE249&lt;70,'1.4 Øvrige forutsetninger'!$C$42,IF('1.2 Alternativ B'!AE249&gt;=200,'1.4 Øvrige forutsetninger'!$C$44,'1.4 Øvrige forutsetninger'!$C$43))),0)</f>
        <v>0</v>
      </c>
      <c r="AE56" s="94">
        <f ca="1">IFERROR(MAXA(-'1.2 Alternativ B'!AF45,'1.2 Alternativ B'!AF45*AE22*IF('1.2 Alternativ B'!AF249&lt;70,'1.4 Øvrige forutsetninger'!$C$42,IF('1.2 Alternativ B'!AF249&gt;=200,'1.4 Øvrige forutsetninger'!$C$44,'1.4 Øvrige forutsetninger'!$C$43))),0)</f>
        <v>0</v>
      </c>
      <c r="AF56" s="94">
        <f ca="1">IFERROR(MAXA(-'1.2 Alternativ B'!AG45,'1.2 Alternativ B'!AG45*AF22*IF('1.2 Alternativ B'!AG249&lt;70,'1.4 Øvrige forutsetninger'!$C$42,IF('1.2 Alternativ B'!AG249&gt;=200,'1.4 Øvrige forutsetninger'!$C$44,'1.4 Øvrige forutsetninger'!$C$43))),0)</f>
        <v>0</v>
      </c>
    </row>
    <row r="57" spans="2:32" s="67" customFormat="1" ht="12.75" customHeight="1" x14ac:dyDescent="0.2">
      <c r="B57" s="1" t="str">
        <f ca="1">IF(OFFSET('1.2 Alternativ B'!$E$19,0,ROW()-ROW($B$43))&gt;0,OFFSET('1.2 Alternativ B'!$E$19,0,ROW()-ROW($B$43)),"")</f>
        <v/>
      </c>
      <c r="C57" s="94">
        <f ca="1">IFERROR(MAXA(-'1.2 Alternativ B'!D46,'1.2 Alternativ B'!D46*C23*IF('1.2 Alternativ B'!D250&lt;70,'1.4 Øvrige forutsetninger'!$C$42,IF('1.2 Alternativ B'!D250&gt;=200,'1.4 Øvrige forutsetninger'!$C$44,'1.4 Øvrige forutsetninger'!$C$43))),0)</f>
        <v>0</v>
      </c>
      <c r="D57" s="94">
        <f ca="1">IFERROR(MAXA(-'1.2 Alternativ B'!E46,'1.2 Alternativ B'!E46*D23*IF('1.2 Alternativ B'!E250&lt;70,'1.4 Øvrige forutsetninger'!$C$42,IF('1.2 Alternativ B'!E250&gt;=200,'1.4 Øvrige forutsetninger'!$C$44,'1.4 Øvrige forutsetninger'!$C$43))),0)</f>
        <v>0</v>
      </c>
      <c r="E57" s="94">
        <f ca="1">IFERROR(MAXA(-'1.2 Alternativ B'!F46,'1.2 Alternativ B'!F46*E23*IF('1.2 Alternativ B'!F250&lt;70,'1.4 Øvrige forutsetninger'!$C$42,IF('1.2 Alternativ B'!F250&gt;=200,'1.4 Øvrige forutsetninger'!$C$44,'1.4 Øvrige forutsetninger'!$C$43))),0)</f>
        <v>0</v>
      </c>
      <c r="F57" s="94">
        <f ca="1">IFERROR(MAXA(-'1.2 Alternativ B'!G46,'1.2 Alternativ B'!G46*F23*IF('1.2 Alternativ B'!G250&lt;70,'1.4 Øvrige forutsetninger'!$C$42,IF('1.2 Alternativ B'!G250&gt;=200,'1.4 Øvrige forutsetninger'!$C$44,'1.4 Øvrige forutsetninger'!$C$43))),0)</f>
        <v>0</v>
      </c>
      <c r="G57" s="94">
        <f ca="1">IFERROR(MAXA(-'1.2 Alternativ B'!H46,'1.2 Alternativ B'!H46*G23*IF('1.2 Alternativ B'!H250&lt;70,'1.4 Øvrige forutsetninger'!$C$42,IF('1.2 Alternativ B'!H250&gt;=200,'1.4 Øvrige forutsetninger'!$C$44,'1.4 Øvrige forutsetninger'!$C$43))),0)</f>
        <v>0</v>
      </c>
      <c r="H57" s="94">
        <f ca="1">IFERROR(MAXA(-'1.2 Alternativ B'!I46,'1.2 Alternativ B'!I46*H23*IF('1.2 Alternativ B'!I250&lt;70,'1.4 Øvrige forutsetninger'!$C$42,IF('1.2 Alternativ B'!I250&gt;=200,'1.4 Øvrige forutsetninger'!$C$44,'1.4 Øvrige forutsetninger'!$C$43))),0)</f>
        <v>0</v>
      </c>
      <c r="I57" s="94">
        <f ca="1">IFERROR(MAXA(-'1.2 Alternativ B'!J46,'1.2 Alternativ B'!J46*I23*IF('1.2 Alternativ B'!J250&lt;70,'1.4 Øvrige forutsetninger'!$C$42,IF('1.2 Alternativ B'!J250&gt;=200,'1.4 Øvrige forutsetninger'!$C$44,'1.4 Øvrige forutsetninger'!$C$43))),0)</f>
        <v>0</v>
      </c>
      <c r="J57" s="94">
        <f ca="1">IFERROR(MAXA(-'1.2 Alternativ B'!K46,'1.2 Alternativ B'!K46*J23*IF('1.2 Alternativ B'!K250&lt;70,'1.4 Øvrige forutsetninger'!$C$42,IF('1.2 Alternativ B'!K250&gt;=200,'1.4 Øvrige forutsetninger'!$C$44,'1.4 Øvrige forutsetninger'!$C$43))),0)</f>
        <v>0</v>
      </c>
      <c r="K57" s="94">
        <f ca="1">IFERROR(MAXA(-'1.2 Alternativ B'!L46,'1.2 Alternativ B'!L46*K23*IF('1.2 Alternativ B'!L250&lt;70,'1.4 Øvrige forutsetninger'!$C$42,IF('1.2 Alternativ B'!L250&gt;=200,'1.4 Øvrige forutsetninger'!$C$44,'1.4 Øvrige forutsetninger'!$C$43))),0)</f>
        <v>0</v>
      </c>
      <c r="L57" s="94">
        <f ca="1">IFERROR(MAXA(-'1.2 Alternativ B'!M46,'1.2 Alternativ B'!M46*L23*IF('1.2 Alternativ B'!M250&lt;70,'1.4 Øvrige forutsetninger'!$C$42,IF('1.2 Alternativ B'!M250&gt;=200,'1.4 Øvrige forutsetninger'!$C$44,'1.4 Øvrige forutsetninger'!$C$43))),0)</f>
        <v>0</v>
      </c>
      <c r="M57" s="94">
        <f ca="1">IFERROR(MAXA(-'1.2 Alternativ B'!N46,'1.2 Alternativ B'!N46*M23*IF('1.2 Alternativ B'!N250&lt;70,'1.4 Øvrige forutsetninger'!$C$42,IF('1.2 Alternativ B'!N250&gt;=200,'1.4 Øvrige forutsetninger'!$C$44,'1.4 Øvrige forutsetninger'!$C$43))),0)</f>
        <v>0</v>
      </c>
      <c r="N57" s="94">
        <f ca="1">IFERROR(MAXA(-'1.2 Alternativ B'!O46,'1.2 Alternativ B'!O46*N23*IF('1.2 Alternativ B'!O250&lt;70,'1.4 Øvrige forutsetninger'!$C$42,IF('1.2 Alternativ B'!O250&gt;=200,'1.4 Øvrige forutsetninger'!$C$44,'1.4 Øvrige forutsetninger'!$C$43))),0)</f>
        <v>0</v>
      </c>
      <c r="O57" s="94">
        <f ca="1">IFERROR(MAXA(-'1.2 Alternativ B'!P46,'1.2 Alternativ B'!P46*O23*IF('1.2 Alternativ B'!P250&lt;70,'1.4 Øvrige forutsetninger'!$C$42,IF('1.2 Alternativ B'!P250&gt;=200,'1.4 Øvrige forutsetninger'!$C$44,'1.4 Øvrige forutsetninger'!$C$43))),0)</f>
        <v>0</v>
      </c>
      <c r="P57" s="94">
        <f ca="1">IFERROR(MAXA(-'1.2 Alternativ B'!Q46,'1.2 Alternativ B'!Q46*P23*IF('1.2 Alternativ B'!Q250&lt;70,'1.4 Øvrige forutsetninger'!$C$42,IF('1.2 Alternativ B'!Q250&gt;=200,'1.4 Øvrige forutsetninger'!$C$44,'1.4 Øvrige forutsetninger'!$C$43))),0)</f>
        <v>0</v>
      </c>
      <c r="Q57" s="94">
        <f ca="1">IFERROR(MAXA(-'1.2 Alternativ B'!R46,'1.2 Alternativ B'!R46*Q23*IF('1.2 Alternativ B'!R250&lt;70,'1.4 Øvrige forutsetninger'!$C$42,IF('1.2 Alternativ B'!R250&gt;=200,'1.4 Øvrige forutsetninger'!$C$44,'1.4 Øvrige forutsetninger'!$C$43))),0)</f>
        <v>0</v>
      </c>
      <c r="R57" s="94">
        <f ca="1">IFERROR(MAXA(-'1.2 Alternativ B'!S46,'1.2 Alternativ B'!S46*R23*IF('1.2 Alternativ B'!S250&lt;70,'1.4 Øvrige forutsetninger'!$C$42,IF('1.2 Alternativ B'!S250&gt;=200,'1.4 Øvrige forutsetninger'!$C$44,'1.4 Øvrige forutsetninger'!$C$43))),0)</f>
        <v>0</v>
      </c>
      <c r="S57" s="94">
        <f ca="1">IFERROR(MAXA(-'1.2 Alternativ B'!T46,'1.2 Alternativ B'!T46*S23*IF('1.2 Alternativ B'!T250&lt;70,'1.4 Øvrige forutsetninger'!$C$42,IF('1.2 Alternativ B'!T250&gt;=200,'1.4 Øvrige forutsetninger'!$C$44,'1.4 Øvrige forutsetninger'!$C$43))),0)</f>
        <v>0</v>
      </c>
      <c r="T57" s="94">
        <f ca="1">IFERROR(MAXA(-'1.2 Alternativ B'!U46,'1.2 Alternativ B'!U46*T23*IF('1.2 Alternativ B'!U250&lt;70,'1.4 Øvrige forutsetninger'!$C$42,IF('1.2 Alternativ B'!U250&gt;=200,'1.4 Øvrige forutsetninger'!$C$44,'1.4 Øvrige forutsetninger'!$C$43))),0)</f>
        <v>0</v>
      </c>
      <c r="U57" s="94">
        <f ca="1">IFERROR(MAXA(-'1.2 Alternativ B'!V46,'1.2 Alternativ B'!V46*U23*IF('1.2 Alternativ B'!V250&lt;70,'1.4 Øvrige forutsetninger'!$C$42,IF('1.2 Alternativ B'!V250&gt;=200,'1.4 Øvrige forutsetninger'!$C$44,'1.4 Øvrige forutsetninger'!$C$43))),0)</f>
        <v>0</v>
      </c>
      <c r="V57" s="94">
        <f ca="1">IFERROR(MAXA(-'1.2 Alternativ B'!W46,'1.2 Alternativ B'!W46*V23*IF('1.2 Alternativ B'!W250&lt;70,'1.4 Øvrige forutsetninger'!$C$42,IF('1.2 Alternativ B'!W250&gt;=200,'1.4 Øvrige forutsetninger'!$C$44,'1.4 Øvrige forutsetninger'!$C$43))),0)</f>
        <v>0</v>
      </c>
      <c r="W57" s="94">
        <f ca="1">IFERROR(MAXA(-'1.2 Alternativ B'!X46,'1.2 Alternativ B'!X46*W23*IF('1.2 Alternativ B'!X250&lt;70,'1.4 Øvrige forutsetninger'!$C$42,IF('1.2 Alternativ B'!X250&gt;=200,'1.4 Øvrige forutsetninger'!$C$44,'1.4 Øvrige forutsetninger'!$C$43))),0)</f>
        <v>0</v>
      </c>
      <c r="X57" s="94">
        <f ca="1">IFERROR(MAXA(-'1.2 Alternativ B'!Y46,'1.2 Alternativ B'!Y46*X23*IF('1.2 Alternativ B'!Y250&lt;70,'1.4 Øvrige forutsetninger'!$C$42,IF('1.2 Alternativ B'!Y250&gt;=200,'1.4 Øvrige forutsetninger'!$C$44,'1.4 Øvrige forutsetninger'!$C$43))),0)</f>
        <v>0</v>
      </c>
      <c r="Y57" s="94">
        <f ca="1">IFERROR(MAXA(-'1.2 Alternativ B'!Z46,'1.2 Alternativ B'!Z46*Y23*IF('1.2 Alternativ B'!Z250&lt;70,'1.4 Øvrige forutsetninger'!$C$42,IF('1.2 Alternativ B'!Z250&gt;=200,'1.4 Øvrige forutsetninger'!$C$44,'1.4 Øvrige forutsetninger'!$C$43))),0)</f>
        <v>0</v>
      </c>
      <c r="Z57" s="94">
        <f ca="1">IFERROR(MAXA(-'1.2 Alternativ B'!AA46,'1.2 Alternativ B'!AA46*Z23*IF('1.2 Alternativ B'!AA250&lt;70,'1.4 Øvrige forutsetninger'!$C$42,IF('1.2 Alternativ B'!AA250&gt;=200,'1.4 Øvrige forutsetninger'!$C$44,'1.4 Øvrige forutsetninger'!$C$43))),0)</f>
        <v>0</v>
      </c>
      <c r="AA57" s="94">
        <f ca="1">IFERROR(MAXA(-'1.2 Alternativ B'!AB46,'1.2 Alternativ B'!AB46*AA23*IF('1.2 Alternativ B'!AB250&lt;70,'1.4 Øvrige forutsetninger'!$C$42,IF('1.2 Alternativ B'!AB250&gt;=200,'1.4 Øvrige forutsetninger'!$C$44,'1.4 Øvrige forutsetninger'!$C$43))),0)</f>
        <v>0</v>
      </c>
      <c r="AB57" s="94">
        <f ca="1">IFERROR(MAXA(-'1.2 Alternativ B'!AC46,'1.2 Alternativ B'!AC46*AB23*IF('1.2 Alternativ B'!AC250&lt;70,'1.4 Øvrige forutsetninger'!$C$42,IF('1.2 Alternativ B'!AC250&gt;=200,'1.4 Øvrige forutsetninger'!$C$44,'1.4 Øvrige forutsetninger'!$C$43))),0)</f>
        <v>0</v>
      </c>
      <c r="AC57" s="94">
        <f ca="1">IFERROR(MAXA(-'1.2 Alternativ B'!AD46,'1.2 Alternativ B'!AD46*AC23*IF('1.2 Alternativ B'!AD250&lt;70,'1.4 Øvrige forutsetninger'!$C$42,IF('1.2 Alternativ B'!AD250&gt;=200,'1.4 Øvrige forutsetninger'!$C$44,'1.4 Øvrige forutsetninger'!$C$43))),0)</f>
        <v>0</v>
      </c>
      <c r="AD57" s="94">
        <f ca="1">IFERROR(MAXA(-'1.2 Alternativ B'!AE46,'1.2 Alternativ B'!AE46*AD23*IF('1.2 Alternativ B'!AE250&lt;70,'1.4 Øvrige forutsetninger'!$C$42,IF('1.2 Alternativ B'!AE250&gt;=200,'1.4 Øvrige forutsetninger'!$C$44,'1.4 Øvrige forutsetninger'!$C$43))),0)</f>
        <v>0</v>
      </c>
      <c r="AE57" s="94">
        <f ca="1">IFERROR(MAXA(-'1.2 Alternativ B'!AF46,'1.2 Alternativ B'!AF46*AE23*IF('1.2 Alternativ B'!AF250&lt;70,'1.4 Øvrige forutsetninger'!$C$42,IF('1.2 Alternativ B'!AF250&gt;=200,'1.4 Øvrige forutsetninger'!$C$44,'1.4 Øvrige forutsetninger'!$C$43))),0)</f>
        <v>0</v>
      </c>
      <c r="AF57" s="94">
        <f ca="1">IFERROR(MAXA(-'1.2 Alternativ B'!AG46,'1.2 Alternativ B'!AG46*AF23*IF('1.2 Alternativ B'!AG250&lt;70,'1.4 Øvrige forutsetninger'!$C$42,IF('1.2 Alternativ B'!AG250&gt;=200,'1.4 Øvrige forutsetninger'!$C$44,'1.4 Øvrige forutsetninger'!$C$43))),0)</f>
        <v>0</v>
      </c>
    </row>
    <row r="58" spans="2:32" s="67" customFormat="1" ht="12.75" customHeight="1" x14ac:dyDescent="0.2">
      <c r="B58" s="1" t="str">
        <f ca="1">IF(OFFSET('1.2 Alternativ B'!$E$19,0,ROW()-ROW($B$43))&gt;0,OFFSET('1.2 Alternativ B'!$E$19,0,ROW()-ROW($B$43)),"")</f>
        <v/>
      </c>
      <c r="C58" s="94">
        <f ca="1">IFERROR(MAXA(-'1.2 Alternativ B'!D47,'1.2 Alternativ B'!D47*C24*IF('1.2 Alternativ B'!D251&lt;70,'1.4 Øvrige forutsetninger'!$C$42,IF('1.2 Alternativ B'!D251&gt;=200,'1.4 Øvrige forutsetninger'!$C$44,'1.4 Øvrige forutsetninger'!$C$43))),0)</f>
        <v>0</v>
      </c>
      <c r="D58" s="94">
        <f ca="1">IFERROR(MAXA(-'1.2 Alternativ B'!E47,'1.2 Alternativ B'!E47*D24*IF('1.2 Alternativ B'!E251&lt;70,'1.4 Øvrige forutsetninger'!$C$42,IF('1.2 Alternativ B'!E251&gt;=200,'1.4 Øvrige forutsetninger'!$C$44,'1.4 Øvrige forutsetninger'!$C$43))),0)</f>
        <v>0</v>
      </c>
      <c r="E58" s="94">
        <f ca="1">IFERROR(MAXA(-'1.2 Alternativ B'!F47,'1.2 Alternativ B'!F47*E24*IF('1.2 Alternativ B'!F251&lt;70,'1.4 Øvrige forutsetninger'!$C$42,IF('1.2 Alternativ B'!F251&gt;=200,'1.4 Øvrige forutsetninger'!$C$44,'1.4 Øvrige forutsetninger'!$C$43))),0)</f>
        <v>0</v>
      </c>
      <c r="F58" s="94">
        <f ca="1">IFERROR(MAXA(-'1.2 Alternativ B'!G47,'1.2 Alternativ B'!G47*F24*IF('1.2 Alternativ B'!G251&lt;70,'1.4 Øvrige forutsetninger'!$C$42,IF('1.2 Alternativ B'!G251&gt;=200,'1.4 Øvrige forutsetninger'!$C$44,'1.4 Øvrige forutsetninger'!$C$43))),0)</f>
        <v>0</v>
      </c>
      <c r="G58" s="94">
        <f ca="1">IFERROR(MAXA(-'1.2 Alternativ B'!H47,'1.2 Alternativ B'!H47*G24*IF('1.2 Alternativ B'!H251&lt;70,'1.4 Øvrige forutsetninger'!$C$42,IF('1.2 Alternativ B'!H251&gt;=200,'1.4 Øvrige forutsetninger'!$C$44,'1.4 Øvrige forutsetninger'!$C$43))),0)</f>
        <v>0</v>
      </c>
      <c r="H58" s="94">
        <f ca="1">IFERROR(MAXA(-'1.2 Alternativ B'!I47,'1.2 Alternativ B'!I47*H24*IF('1.2 Alternativ B'!I251&lt;70,'1.4 Øvrige forutsetninger'!$C$42,IF('1.2 Alternativ B'!I251&gt;=200,'1.4 Øvrige forutsetninger'!$C$44,'1.4 Øvrige forutsetninger'!$C$43))),0)</f>
        <v>0</v>
      </c>
      <c r="I58" s="94">
        <f ca="1">IFERROR(MAXA(-'1.2 Alternativ B'!J47,'1.2 Alternativ B'!J47*I24*IF('1.2 Alternativ B'!J251&lt;70,'1.4 Øvrige forutsetninger'!$C$42,IF('1.2 Alternativ B'!J251&gt;=200,'1.4 Øvrige forutsetninger'!$C$44,'1.4 Øvrige forutsetninger'!$C$43))),0)</f>
        <v>0</v>
      </c>
      <c r="J58" s="94">
        <f ca="1">IFERROR(MAXA(-'1.2 Alternativ B'!K47,'1.2 Alternativ B'!K47*J24*IF('1.2 Alternativ B'!K251&lt;70,'1.4 Øvrige forutsetninger'!$C$42,IF('1.2 Alternativ B'!K251&gt;=200,'1.4 Øvrige forutsetninger'!$C$44,'1.4 Øvrige forutsetninger'!$C$43))),0)</f>
        <v>0</v>
      </c>
      <c r="K58" s="94">
        <f ca="1">IFERROR(MAXA(-'1.2 Alternativ B'!L47,'1.2 Alternativ B'!L47*K24*IF('1.2 Alternativ B'!L251&lt;70,'1.4 Øvrige forutsetninger'!$C$42,IF('1.2 Alternativ B'!L251&gt;=200,'1.4 Øvrige forutsetninger'!$C$44,'1.4 Øvrige forutsetninger'!$C$43))),0)</f>
        <v>0</v>
      </c>
      <c r="L58" s="94">
        <f ca="1">IFERROR(MAXA(-'1.2 Alternativ B'!M47,'1.2 Alternativ B'!M47*L24*IF('1.2 Alternativ B'!M251&lt;70,'1.4 Øvrige forutsetninger'!$C$42,IF('1.2 Alternativ B'!M251&gt;=200,'1.4 Øvrige forutsetninger'!$C$44,'1.4 Øvrige forutsetninger'!$C$43))),0)</f>
        <v>0</v>
      </c>
      <c r="M58" s="94">
        <f ca="1">IFERROR(MAXA(-'1.2 Alternativ B'!N47,'1.2 Alternativ B'!N47*M24*IF('1.2 Alternativ B'!N251&lt;70,'1.4 Øvrige forutsetninger'!$C$42,IF('1.2 Alternativ B'!N251&gt;=200,'1.4 Øvrige forutsetninger'!$C$44,'1.4 Øvrige forutsetninger'!$C$43))),0)</f>
        <v>0</v>
      </c>
      <c r="N58" s="94">
        <f ca="1">IFERROR(MAXA(-'1.2 Alternativ B'!O47,'1.2 Alternativ B'!O47*N24*IF('1.2 Alternativ B'!O251&lt;70,'1.4 Øvrige forutsetninger'!$C$42,IF('1.2 Alternativ B'!O251&gt;=200,'1.4 Øvrige forutsetninger'!$C$44,'1.4 Øvrige forutsetninger'!$C$43))),0)</f>
        <v>0</v>
      </c>
      <c r="O58" s="94">
        <f ca="1">IFERROR(MAXA(-'1.2 Alternativ B'!P47,'1.2 Alternativ B'!P47*O24*IF('1.2 Alternativ B'!P251&lt;70,'1.4 Øvrige forutsetninger'!$C$42,IF('1.2 Alternativ B'!P251&gt;=200,'1.4 Øvrige forutsetninger'!$C$44,'1.4 Øvrige forutsetninger'!$C$43))),0)</f>
        <v>0</v>
      </c>
      <c r="P58" s="94">
        <f ca="1">IFERROR(MAXA(-'1.2 Alternativ B'!Q47,'1.2 Alternativ B'!Q47*P24*IF('1.2 Alternativ B'!Q251&lt;70,'1.4 Øvrige forutsetninger'!$C$42,IF('1.2 Alternativ B'!Q251&gt;=200,'1.4 Øvrige forutsetninger'!$C$44,'1.4 Øvrige forutsetninger'!$C$43))),0)</f>
        <v>0</v>
      </c>
      <c r="Q58" s="94">
        <f ca="1">IFERROR(MAXA(-'1.2 Alternativ B'!R47,'1.2 Alternativ B'!R47*Q24*IF('1.2 Alternativ B'!R251&lt;70,'1.4 Øvrige forutsetninger'!$C$42,IF('1.2 Alternativ B'!R251&gt;=200,'1.4 Øvrige forutsetninger'!$C$44,'1.4 Øvrige forutsetninger'!$C$43))),0)</f>
        <v>0</v>
      </c>
      <c r="R58" s="94">
        <f ca="1">IFERROR(MAXA(-'1.2 Alternativ B'!S47,'1.2 Alternativ B'!S47*R24*IF('1.2 Alternativ B'!S251&lt;70,'1.4 Øvrige forutsetninger'!$C$42,IF('1.2 Alternativ B'!S251&gt;=200,'1.4 Øvrige forutsetninger'!$C$44,'1.4 Øvrige forutsetninger'!$C$43))),0)</f>
        <v>0</v>
      </c>
      <c r="S58" s="94">
        <f ca="1">IFERROR(MAXA(-'1.2 Alternativ B'!T47,'1.2 Alternativ B'!T47*S24*IF('1.2 Alternativ B'!T251&lt;70,'1.4 Øvrige forutsetninger'!$C$42,IF('1.2 Alternativ B'!T251&gt;=200,'1.4 Øvrige forutsetninger'!$C$44,'1.4 Øvrige forutsetninger'!$C$43))),0)</f>
        <v>0</v>
      </c>
      <c r="T58" s="94">
        <f ca="1">IFERROR(MAXA(-'1.2 Alternativ B'!U47,'1.2 Alternativ B'!U47*T24*IF('1.2 Alternativ B'!U251&lt;70,'1.4 Øvrige forutsetninger'!$C$42,IF('1.2 Alternativ B'!U251&gt;=200,'1.4 Øvrige forutsetninger'!$C$44,'1.4 Øvrige forutsetninger'!$C$43))),0)</f>
        <v>0</v>
      </c>
      <c r="U58" s="94">
        <f ca="1">IFERROR(MAXA(-'1.2 Alternativ B'!V47,'1.2 Alternativ B'!V47*U24*IF('1.2 Alternativ B'!V251&lt;70,'1.4 Øvrige forutsetninger'!$C$42,IF('1.2 Alternativ B'!V251&gt;=200,'1.4 Øvrige forutsetninger'!$C$44,'1.4 Øvrige forutsetninger'!$C$43))),0)</f>
        <v>0</v>
      </c>
      <c r="V58" s="94">
        <f ca="1">IFERROR(MAXA(-'1.2 Alternativ B'!W47,'1.2 Alternativ B'!W47*V24*IF('1.2 Alternativ B'!W251&lt;70,'1.4 Øvrige forutsetninger'!$C$42,IF('1.2 Alternativ B'!W251&gt;=200,'1.4 Øvrige forutsetninger'!$C$44,'1.4 Øvrige forutsetninger'!$C$43))),0)</f>
        <v>0</v>
      </c>
      <c r="W58" s="94">
        <f ca="1">IFERROR(MAXA(-'1.2 Alternativ B'!X47,'1.2 Alternativ B'!X47*W24*IF('1.2 Alternativ B'!X251&lt;70,'1.4 Øvrige forutsetninger'!$C$42,IF('1.2 Alternativ B'!X251&gt;=200,'1.4 Øvrige forutsetninger'!$C$44,'1.4 Øvrige forutsetninger'!$C$43))),0)</f>
        <v>0</v>
      </c>
      <c r="X58" s="94">
        <f ca="1">IFERROR(MAXA(-'1.2 Alternativ B'!Y47,'1.2 Alternativ B'!Y47*X24*IF('1.2 Alternativ B'!Y251&lt;70,'1.4 Øvrige forutsetninger'!$C$42,IF('1.2 Alternativ B'!Y251&gt;=200,'1.4 Øvrige forutsetninger'!$C$44,'1.4 Øvrige forutsetninger'!$C$43))),0)</f>
        <v>0</v>
      </c>
      <c r="Y58" s="94">
        <f ca="1">IFERROR(MAXA(-'1.2 Alternativ B'!Z47,'1.2 Alternativ B'!Z47*Y24*IF('1.2 Alternativ B'!Z251&lt;70,'1.4 Øvrige forutsetninger'!$C$42,IF('1.2 Alternativ B'!Z251&gt;=200,'1.4 Øvrige forutsetninger'!$C$44,'1.4 Øvrige forutsetninger'!$C$43))),0)</f>
        <v>0</v>
      </c>
      <c r="Z58" s="94">
        <f ca="1">IFERROR(MAXA(-'1.2 Alternativ B'!AA47,'1.2 Alternativ B'!AA47*Z24*IF('1.2 Alternativ B'!AA251&lt;70,'1.4 Øvrige forutsetninger'!$C$42,IF('1.2 Alternativ B'!AA251&gt;=200,'1.4 Øvrige forutsetninger'!$C$44,'1.4 Øvrige forutsetninger'!$C$43))),0)</f>
        <v>0</v>
      </c>
      <c r="AA58" s="94">
        <f ca="1">IFERROR(MAXA(-'1.2 Alternativ B'!AB47,'1.2 Alternativ B'!AB47*AA24*IF('1.2 Alternativ B'!AB251&lt;70,'1.4 Øvrige forutsetninger'!$C$42,IF('1.2 Alternativ B'!AB251&gt;=200,'1.4 Øvrige forutsetninger'!$C$44,'1.4 Øvrige forutsetninger'!$C$43))),0)</f>
        <v>0</v>
      </c>
      <c r="AB58" s="94">
        <f ca="1">IFERROR(MAXA(-'1.2 Alternativ B'!AC47,'1.2 Alternativ B'!AC47*AB24*IF('1.2 Alternativ B'!AC251&lt;70,'1.4 Øvrige forutsetninger'!$C$42,IF('1.2 Alternativ B'!AC251&gt;=200,'1.4 Øvrige forutsetninger'!$C$44,'1.4 Øvrige forutsetninger'!$C$43))),0)</f>
        <v>0</v>
      </c>
      <c r="AC58" s="94">
        <f ca="1">IFERROR(MAXA(-'1.2 Alternativ B'!AD47,'1.2 Alternativ B'!AD47*AC24*IF('1.2 Alternativ B'!AD251&lt;70,'1.4 Øvrige forutsetninger'!$C$42,IF('1.2 Alternativ B'!AD251&gt;=200,'1.4 Øvrige forutsetninger'!$C$44,'1.4 Øvrige forutsetninger'!$C$43))),0)</f>
        <v>0</v>
      </c>
      <c r="AD58" s="94">
        <f ca="1">IFERROR(MAXA(-'1.2 Alternativ B'!AE47,'1.2 Alternativ B'!AE47*AD24*IF('1.2 Alternativ B'!AE251&lt;70,'1.4 Øvrige forutsetninger'!$C$42,IF('1.2 Alternativ B'!AE251&gt;=200,'1.4 Øvrige forutsetninger'!$C$44,'1.4 Øvrige forutsetninger'!$C$43))),0)</f>
        <v>0</v>
      </c>
      <c r="AE58" s="94">
        <f ca="1">IFERROR(MAXA(-'1.2 Alternativ B'!AF47,'1.2 Alternativ B'!AF47*AE24*IF('1.2 Alternativ B'!AF251&lt;70,'1.4 Øvrige forutsetninger'!$C$42,IF('1.2 Alternativ B'!AF251&gt;=200,'1.4 Øvrige forutsetninger'!$C$44,'1.4 Øvrige forutsetninger'!$C$43))),0)</f>
        <v>0</v>
      </c>
      <c r="AF58" s="94">
        <f ca="1">IFERROR(MAXA(-'1.2 Alternativ B'!AG47,'1.2 Alternativ B'!AG47*AF24*IF('1.2 Alternativ B'!AG251&lt;70,'1.4 Øvrige forutsetninger'!$C$42,IF('1.2 Alternativ B'!AG251&gt;=200,'1.4 Øvrige forutsetninger'!$C$44,'1.4 Øvrige forutsetninger'!$C$43))),0)</f>
        <v>0</v>
      </c>
    </row>
    <row r="59" spans="2:32" s="67" customFormat="1" ht="12.75" customHeight="1" x14ac:dyDescent="0.2">
      <c r="B59" s="1" t="str">
        <f ca="1">IF(OFFSET('1.2 Alternativ B'!$E$19,0,ROW()-ROW($B$43))&gt;0,OFFSET('1.2 Alternativ B'!$E$19,0,ROW()-ROW($B$43)),"")</f>
        <v/>
      </c>
      <c r="C59" s="94">
        <f ca="1">IFERROR(MAXA(-'1.2 Alternativ B'!D48,'1.2 Alternativ B'!D48*C25*IF('1.2 Alternativ B'!D252&lt;70,'1.4 Øvrige forutsetninger'!$C$42,IF('1.2 Alternativ B'!D252&gt;=200,'1.4 Øvrige forutsetninger'!$C$44,'1.4 Øvrige forutsetninger'!$C$43))),0)</f>
        <v>0</v>
      </c>
      <c r="D59" s="94">
        <f ca="1">IFERROR(MAXA(-'1.2 Alternativ B'!E48,'1.2 Alternativ B'!E48*D25*IF('1.2 Alternativ B'!E252&lt;70,'1.4 Øvrige forutsetninger'!$C$42,IF('1.2 Alternativ B'!E252&gt;=200,'1.4 Øvrige forutsetninger'!$C$44,'1.4 Øvrige forutsetninger'!$C$43))),0)</f>
        <v>0</v>
      </c>
      <c r="E59" s="94">
        <f ca="1">IFERROR(MAXA(-'1.2 Alternativ B'!F48,'1.2 Alternativ B'!F48*E25*IF('1.2 Alternativ B'!F252&lt;70,'1.4 Øvrige forutsetninger'!$C$42,IF('1.2 Alternativ B'!F252&gt;=200,'1.4 Øvrige forutsetninger'!$C$44,'1.4 Øvrige forutsetninger'!$C$43))),0)</f>
        <v>0</v>
      </c>
      <c r="F59" s="94">
        <f ca="1">IFERROR(MAXA(-'1.2 Alternativ B'!G48,'1.2 Alternativ B'!G48*F25*IF('1.2 Alternativ B'!G252&lt;70,'1.4 Øvrige forutsetninger'!$C$42,IF('1.2 Alternativ B'!G252&gt;=200,'1.4 Øvrige forutsetninger'!$C$44,'1.4 Øvrige forutsetninger'!$C$43))),0)</f>
        <v>0</v>
      </c>
      <c r="G59" s="94">
        <f ca="1">IFERROR(MAXA(-'1.2 Alternativ B'!H48,'1.2 Alternativ B'!H48*G25*IF('1.2 Alternativ B'!H252&lt;70,'1.4 Øvrige forutsetninger'!$C$42,IF('1.2 Alternativ B'!H252&gt;=200,'1.4 Øvrige forutsetninger'!$C$44,'1.4 Øvrige forutsetninger'!$C$43))),0)</f>
        <v>0</v>
      </c>
      <c r="H59" s="94">
        <f ca="1">IFERROR(MAXA(-'1.2 Alternativ B'!I48,'1.2 Alternativ B'!I48*H25*IF('1.2 Alternativ B'!I252&lt;70,'1.4 Øvrige forutsetninger'!$C$42,IF('1.2 Alternativ B'!I252&gt;=200,'1.4 Øvrige forutsetninger'!$C$44,'1.4 Øvrige forutsetninger'!$C$43))),0)</f>
        <v>0</v>
      </c>
      <c r="I59" s="94">
        <f ca="1">IFERROR(MAXA(-'1.2 Alternativ B'!J48,'1.2 Alternativ B'!J48*I25*IF('1.2 Alternativ B'!J252&lt;70,'1.4 Øvrige forutsetninger'!$C$42,IF('1.2 Alternativ B'!J252&gt;=200,'1.4 Øvrige forutsetninger'!$C$44,'1.4 Øvrige forutsetninger'!$C$43))),0)</f>
        <v>0</v>
      </c>
      <c r="J59" s="94">
        <f ca="1">IFERROR(MAXA(-'1.2 Alternativ B'!K48,'1.2 Alternativ B'!K48*J25*IF('1.2 Alternativ B'!K252&lt;70,'1.4 Øvrige forutsetninger'!$C$42,IF('1.2 Alternativ B'!K252&gt;=200,'1.4 Øvrige forutsetninger'!$C$44,'1.4 Øvrige forutsetninger'!$C$43))),0)</f>
        <v>0</v>
      </c>
      <c r="K59" s="94">
        <f ca="1">IFERROR(MAXA(-'1.2 Alternativ B'!L48,'1.2 Alternativ B'!L48*K25*IF('1.2 Alternativ B'!L252&lt;70,'1.4 Øvrige forutsetninger'!$C$42,IF('1.2 Alternativ B'!L252&gt;=200,'1.4 Øvrige forutsetninger'!$C$44,'1.4 Øvrige forutsetninger'!$C$43))),0)</f>
        <v>0</v>
      </c>
      <c r="L59" s="94">
        <f ca="1">IFERROR(MAXA(-'1.2 Alternativ B'!M48,'1.2 Alternativ B'!M48*L25*IF('1.2 Alternativ B'!M252&lt;70,'1.4 Øvrige forutsetninger'!$C$42,IF('1.2 Alternativ B'!M252&gt;=200,'1.4 Øvrige forutsetninger'!$C$44,'1.4 Øvrige forutsetninger'!$C$43))),0)</f>
        <v>0</v>
      </c>
      <c r="M59" s="94">
        <f ca="1">IFERROR(MAXA(-'1.2 Alternativ B'!N48,'1.2 Alternativ B'!N48*M25*IF('1.2 Alternativ B'!N252&lt;70,'1.4 Øvrige forutsetninger'!$C$42,IF('1.2 Alternativ B'!N252&gt;=200,'1.4 Øvrige forutsetninger'!$C$44,'1.4 Øvrige forutsetninger'!$C$43))),0)</f>
        <v>0</v>
      </c>
      <c r="N59" s="94">
        <f ca="1">IFERROR(MAXA(-'1.2 Alternativ B'!O48,'1.2 Alternativ B'!O48*N25*IF('1.2 Alternativ B'!O252&lt;70,'1.4 Øvrige forutsetninger'!$C$42,IF('1.2 Alternativ B'!O252&gt;=200,'1.4 Øvrige forutsetninger'!$C$44,'1.4 Øvrige forutsetninger'!$C$43))),0)</f>
        <v>0</v>
      </c>
      <c r="O59" s="94">
        <f ca="1">IFERROR(MAXA(-'1.2 Alternativ B'!P48,'1.2 Alternativ B'!P48*O25*IF('1.2 Alternativ B'!P252&lt;70,'1.4 Øvrige forutsetninger'!$C$42,IF('1.2 Alternativ B'!P252&gt;=200,'1.4 Øvrige forutsetninger'!$C$44,'1.4 Øvrige forutsetninger'!$C$43))),0)</f>
        <v>0</v>
      </c>
      <c r="P59" s="94">
        <f ca="1">IFERROR(MAXA(-'1.2 Alternativ B'!Q48,'1.2 Alternativ B'!Q48*P25*IF('1.2 Alternativ B'!Q252&lt;70,'1.4 Øvrige forutsetninger'!$C$42,IF('1.2 Alternativ B'!Q252&gt;=200,'1.4 Øvrige forutsetninger'!$C$44,'1.4 Øvrige forutsetninger'!$C$43))),0)</f>
        <v>0</v>
      </c>
      <c r="Q59" s="94">
        <f ca="1">IFERROR(MAXA(-'1.2 Alternativ B'!R48,'1.2 Alternativ B'!R48*Q25*IF('1.2 Alternativ B'!R252&lt;70,'1.4 Øvrige forutsetninger'!$C$42,IF('1.2 Alternativ B'!R252&gt;=200,'1.4 Øvrige forutsetninger'!$C$44,'1.4 Øvrige forutsetninger'!$C$43))),0)</f>
        <v>0</v>
      </c>
      <c r="R59" s="94">
        <f ca="1">IFERROR(MAXA(-'1.2 Alternativ B'!S48,'1.2 Alternativ B'!S48*R25*IF('1.2 Alternativ B'!S252&lt;70,'1.4 Øvrige forutsetninger'!$C$42,IF('1.2 Alternativ B'!S252&gt;=200,'1.4 Øvrige forutsetninger'!$C$44,'1.4 Øvrige forutsetninger'!$C$43))),0)</f>
        <v>0</v>
      </c>
      <c r="S59" s="94">
        <f ca="1">IFERROR(MAXA(-'1.2 Alternativ B'!T48,'1.2 Alternativ B'!T48*S25*IF('1.2 Alternativ B'!T252&lt;70,'1.4 Øvrige forutsetninger'!$C$42,IF('1.2 Alternativ B'!T252&gt;=200,'1.4 Øvrige forutsetninger'!$C$44,'1.4 Øvrige forutsetninger'!$C$43))),0)</f>
        <v>0</v>
      </c>
      <c r="T59" s="94">
        <f ca="1">IFERROR(MAXA(-'1.2 Alternativ B'!U48,'1.2 Alternativ B'!U48*T25*IF('1.2 Alternativ B'!U252&lt;70,'1.4 Øvrige forutsetninger'!$C$42,IF('1.2 Alternativ B'!U252&gt;=200,'1.4 Øvrige forutsetninger'!$C$44,'1.4 Øvrige forutsetninger'!$C$43))),0)</f>
        <v>0</v>
      </c>
      <c r="U59" s="94">
        <f ca="1">IFERROR(MAXA(-'1.2 Alternativ B'!V48,'1.2 Alternativ B'!V48*U25*IF('1.2 Alternativ B'!V252&lt;70,'1.4 Øvrige forutsetninger'!$C$42,IF('1.2 Alternativ B'!V252&gt;=200,'1.4 Øvrige forutsetninger'!$C$44,'1.4 Øvrige forutsetninger'!$C$43))),0)</f>
        <v>0</v>
      </c>
      <c r="V59" s="94">
        <f ca="1">IFERROR(MAXA(-'1.2 Alternativ B'!W48,'1.2 Alternativ B'!W48*V25*IF('1.2 Alternativ B'!W252&lt;70,'1.4 Øvrige forutsetninger'!$C$42,IF('1.2 Alternativ B'!W252&gt;=200,'1.4 Øvrige forutsetninger'!$C$44,'1.4 Øvrige forutsetninger'!$C$43))),0)</f>
        <v>0</v>
      </c>
      <c r="W59" s="94">
        <f ca="1">IFERROR(MAXA(-'1.2 Alternativ B'!X48,'1.2 Alternativ B'!X48*W25*IF('1.2 Alternativ B'!X252&lt;70,'1.4 Øvrige forutsetninger'!$C$42,IF('1.2 Alternativ B'!X252&gt;=200,'1.4 Øvrige forutsetninger'!$C$44,'1.4 Øvrige forutsetninger'!$C$43))),0)</f>
        <v>0</v>
      </c>
      <c r="X59" s="94">
        <f ca="1">IFERROR(MAXA(-'1.2 Alternativ B'!Y48,'1.2 Alternativ B'!Y48*X25*IF('1.2 Alternativ B'!Y252&lt;70,'1.4 Øvrige forutsetninger'!$C$42,IF('1.2 Alternativ B'!Y252&gt;=200,'1.4 Øvrige forutsetninger'!$C$44,'1.4 Øvrige forutsetninger'!$C$43))),0)</f>
        <v>0</v>
      </c>
      <c r="Y59" s="94">
        <f ca="1">IFERROR(MAXA(-'1.2 Alternativ B'!Z48,'1.2 Alternativ B'!Z48*Y25*IF('1.2 Alternativ B'!Z252&lt;70,'1.4 Øvrige forutsetninger'!$C$42,IF('1.2 Alternativ B'!Z252&gt;=200,'1.4 Øvrige forutsetninger'!$C$44,'1.4 Øvrige forutsetninger'!$C$43))),0)</f>
        <v>0</v>
      </c>
      <c r="Z59" s="94">
        <f ca="1">IFERROR(MAXA(-'1.2 Alternativ B'!AA48,'1.2 Alternativ B'!AA48*Z25*IF('1.2 Alternativ B'!AA252&lt;70,'1.4 Øvrige forutsetninger'!$C$42,IF('1.2 Alternativ B'!AA252&gt;=200,'1.4 Øvrige forutsetninger'!$C$44,'1.4 Øvrige forutsetninger'!$C$43))),0)</f>
        <v>0</v>
      </c>
      <c r="AA59" s="94">
        <f ca="1">IFERROR(MAXA(-'1.2 Alternativ B'!AB48,'1.2 Alternativ B'!AB48*AA25*IF('1.2 Alternativ B'!AB252&lt;70,'1.4 Øvrige forutsetninger'!$C$42,IF('1.2 Alternativ B'!AB252&gt;=200,'1.4 Øvrige forutsetninger'!$C$44,'1.4 Øvrige forutsetninger'!$C$43))),0)</f>
        <v>0</v>
      </c>
      <c r="AB59" s="94">
        <f ca="1">IFERROR(MAXA(-'1.2 Alternativ B'!AC48,'1.2 Alternativ B'!AC48*AB25*IF('1.2 Alternativ B'!AC252&lt;70,'1.4 Øvrige forutsetninger'!$C$42,IF('1.2 Alternativ B'!AC252&gt;=200,'1.4 Øvrige forutsetninger'!$C$44,'1.4 Øvrige forutsetninger'!$C$43))),0)</f>
        <v>0</v>
      </c>
      <c r="AC59" s="94">
        <f ca="1">IFERROR(MAXA(-'1.2 Alternativ B'!AD48,'1.2 Alternativ B'!AD48*AC25*IF('1.2 Alternativ B'!AD252&lt;70,'1.4 Øvrige forutsetninger'!$C$42,IF('1.2 Alternativ B'!AD252&gt;=200,'1.4 Øvrige forutsetninger'!$C$44,'1.4 Øvrige forutsetninger'!$C$43))),0)</f>
        <v>0</v>
      </c>
      <c r="AD59" s="94">
        <f ca="1">IFERROR(MAXA(-'1.2 Alternativ B'!AE48,'1.2 Alternativ B'!AE48*AD25*IF('1.2 Alternativ B'!AE252&lt;70,'1.4 Øvrige forutsetninger'!$C$42,IF('1.2 Alternativ B'!AE252&gt;=200,'1.4 Øvrige forutsetninger'!$C$44,'1.4 Øvrige forutsetninger'!$C$43))),0)</f>
        <v>0</v>
      </c>
      <c r="AE59" s="94">
        <f ca="1">IFERROR(MAXA(-'1.2 Alternativ B'!AF48,'1.2 Alternativ B'!AF48*AE25*IF('1.2 Alternativ B'!AF252&lt;70,'1.4 Øvrige forutsetninger'!$C$42,IF('1.2 Alternativ B'!AF252&gt;=200,'1.4 Øvrige forutsetninger'!$C$44,'1.4 Øvrige forutsetninger'!$C$43))),0)</f>
        <v>0</v>
      </c>
      <c r="AF59" s="94">
        <f ca="1">IFERROR(MAXA(-'1.2 Alternativ B'!AG48,'1.2 Alternativ B'!AG48*AF25*IF('1.2 Alternativ B'!AG252&lt;70,'1.4 Øvrige forutsetninger'!$C$42,IF('1.2 Alternativ B'!AG252&gt;=200,'1.4 Øvrige forutsetninger'!$C$44,'1.4 Øvrige forutsetninger'!$C$43))),0)</f>
        <v>0</v>
      </c>
    </row>
    <row r="60" spans="2:32" s="67" customFormat="1" ht="12.75" customHeight="1" x14ac:dyDescent="0.2">
      <c r="B60" s="1" t="str">
        <f ca="1">IF(OFFSET('1.2 Alternativ B'!$E$19,0,ROW()-ROW($B$43))&gt;0,OFFSET('1.2 Alternativ B'!$E$19,0,ROW()-ROW($B$43)),"")</f>
        <v/>
      </c>
      <c r="C60" s="94">
        <f ca="1">IFERROR(MAXA(-'1.2 Alternativ B'!D49,'1.2 Alternativ B'!D49*C26*IF('1.2 Alternativ B'!D253&lt;70,'1.4 Øvrige forutsetninger'!$C$42,IF('1.2 Alternativ B'!D253&gt;=200,'1.4 Øvrige forutsetninger'!$C$44,'1.4 Øvrige forutsetninger'!$C$43))),0)</f>
        <v>0</v>
      </c>
      <c r="D60" s="94">
        <f ca="1">IFERROR(MAXA(-'1.2 Alternativ B'!E49,'1.2 Alternativ B'!E49*D26*IF('1.2 Alternativ B'!E253&lt;70,'1.4 Øvrige forutsetninger'!$C$42,IF('1.2 Alternativ B'!E253&gt;=200,'1.4 Øvrige forutsetninger'!$C$44,'1.4 Øvrige forutsetninger'!$C$43))),0)</f>
        <v>0</v>
      </c>
      <c r="E60" s="94">
        <f ca="1">IFERROR(MAXA(-'1.2 Alternativ B'!F49,'1.2 Alternativ B'!F49*E26*IF('1.2 Alternativ B'!F253&lt;70,'1.4 Øvrige forutsetninger'!$C$42,IF('1.2 Alternativ B'!F253&gt;=200,'1.4 Øvrige forutsetninger'!$C$44,'1.4 Øvrige forutsetninger'!$C$43))),0)</f>
        <v>0</v>
      </c>
      <c r="F60" s="94">
        <f ca="1">IFERROR(MAXA(-'1.2 Alternativ B'!G49,'1.2 Alternativ B'!G49*F26*IF('1.2 Alternativ B'!G253&lt;70,'1.4 Øvrige forutsetninger'!$C$42,IF('1.2 Alternativ B'!G253&gt;=200,'1.4 Øvrige forutsetninger'!$C$44,'1.4 Øvrige forutsetninger'!$C$43))),0)</f>
        <v>0</v>
      </c>
      <c r="G60" s="94">
        <f ca="1">IFERROR(MAXA(-'1.2 Alternativ B'!H49,'1.2 Alternativ B'!H49*G26*IF('1.2 Alternativ B'!H253&lt;70,'1.4 Øvrige forutsetninger'!$C$42,IF('1.2 Alternativ B'!H253&gt;=200,'1.4 Øvrige forutsetninger'!$C$44,'1.4 Øvrige forutsetninger'!$C$43))),0)</f>
        <v>0</v>
      </c>
      <c r="H60" s="94">
        <f ca="1">IFERROR(MAXA(-'1.2 Alternativ B'!I49,'1.2 Alternativ B'!I49*H26*IF('1.2 Alternativ B'!I253&lt;70,'1.4 Øvrige forutsetninger'!$C$42,IF('1.2 Alternativ B'!I253&gt;=200,'1.4 Øvrige forutsetninger'!$C$44,'1.4 Øvrige forutsetninger'!$C$43))),0)</f>
        <v>0</v>
      </c>
      <c r="I60" s="94">
        <f ca="1">IFERROR(MAXA(-'1.2 Alternativ B'!J49,'1.2 Alternativ B'!J49*I26*IF('1.2 Alternativ B'!J253&lt;70,'1.4 Øvrige forutsetninger'!$C$42,IF('1.2 Alternativ B'!J253&gt;=200,'1.4 Øvrige forutsetninger'!$C$44,'1.4 Øvrige forutsetninger'!$C$43))),0)</f>
        <v>0</v>
      </c>
      <c r="J60" s="94">
        <f ca="1">IFERROR(MAXA(-'1.2 Alternativ B'!K49,'1.2 Alternativ B'!K49*J26*IF('1.2 Alternativ B'!K253&lt;70,'1.4 Øvrige forutsetninger'!$C$42,IF('1.2 Alternativ B'!K253&gt;=200,'1.4 Øvrige forutsetninger'!$C$44,'1.4 Øvrige forutsetninger'!$C$43))),0)</f>
        <v>0</v>
      </c>
      <c r="K60" s="94">
        <f ca="1">IFERROR(MAXA(-'1.2 Alternativ B'!L49,'1.2 Alternativ B'!L49*K26*IF('1.2 Alternativ B'!L253&lt;70,'1.4 Øvrige forutsetninger'!$C$42,IF('1.2 Alternativ B'!L253&gt;=200,'1.4 Øvrige forutsetninger'!$C$44,'1.4 Øvrige forutsetninger'!$C$43))),0)</f>
        <v>0</v>
      </c>
      <c r="L60" s="94">
        <f ca="1">IFERROR(MAXA(-'1.2 Alternativ B'!M49,'1.2 Alternativ B'!M49*L26*IF('1.2 Alternativ B'!M253&lt;70,'1.4 Øvrige forutsetninger'!$C$42,IF('1.2 Alternativ B'!M253&gt;=200,'1.4 Øvrige forutsetninger'!$C$44,'1.4 Øvrige forutsetninger'!$C$43))),0)</f>
        <v>0</v>
      </c>
      <c r="M60" s="94">
        <f ca="1">IFERROR(MAXA(-'1.2 Alternativ B'!N49,'1.2 Alternativ B'!N49*M26*IF('1.2 Alternativ B'!N253&lt;70,'1.4 Øvrige forutsetninger'!$C$42,IF('1.2 Alternativ B'!N253&gt;=200,'1.4 Øvrige forutsetninger'!$C$44,'1.4 Øvrige forutsetninger'!$C$43))),0)</f>
        <v>0</v>
      </c>
      <c r="N60" s="94">
        <f ca="1">IFERROR(MAXA(-'1.2 Alternativ B'!O49,'1.2 Alternativ B'!O49*N26*IF('1.2 Alternativ B'!O253&lt;70,'1.4 Øvrige forutsetninger'!$C$42,IF('1.2 Alternativ B'!O253&gt;=200,'1.4 Øvrige forutsetninger'!$C$44,'1.4 Øvrige forutsetninger'!$C$43))),0)</f>
        <v>0</v>
      </c>
      <c r="O60" s="94">
        <f ca="1">IFERROR(MAXA(-'1.2 Alternativ B'!P49,'1.2 Alternativ B'!P49*O26*IF('1.2 Alternativ B'!P253&lt;70,'1.4 Øvrige forutsetninger'!$C$42,IF('1.2 Alternativ B'!P253&gt;=200,'1.4 Øvrige forutsetninger'!$C$44,'1.4 Øvrige forutsetninger'!$C$43))),0)</f>
        <v>0</v>
      </c>
      <c r="P60" s="94">
        <f ca="1">IFERROR(MAXA(-'1.2 Alternativ B'!Q49,'1.2 Alternativ B'!Q49*P26*IF('1.2 Alternativ B'!Q253&lt;70,'1.4 Øvrige forutsetninger'!$C$42,IF('1.2 Alternativ B'!Q253&gt;=200,'1.4 Øvrige forutsetninger'!$C$44,'1.4 Øvrige forutsetninger'!$C$43))),0)</f>
        <v>0</v>
      </c>
      <c r="Q60" s="94">
        <f ca="1">IFERROR(MAXA(-'1.2 Alternativ B'!R49,'1.2 Alternativ B'!R49*Q26*IF('1.2 Alternativ B'!R253&lt;70,'1.4 Øvrige forutsetninger'!$C$42,IF('1.2 Alternativ B'!R253&gt;=200,'1.4 Øvrige forutsetninger'!$C$44,'1.4 Øvrige forutsetninger'!$C$43))),0)</f>
        <v>0</v>
      </c>
      <c r="R60" s="94">
        <f ca="1">IFERROR(MAXA(-'1.2 Alternativ B'!S49,'1.2 Alternativ B'!S49*R26*IF('1.2 Alternativ B'!S253&lt;70,'1.4 Øvrige forutsetninger'!$C$42,IF('1.2 Alternativ B'!S253&gt;=200,'1.4 Øvrige forutsetninger'!$C$44,'1.4 Øvrige forutsetninger'!$C$43))),0)</f>
        <v>0</v>
      </c>
      <c r="S60" s="94">
        <f ca="1">IFERROR(MAXA(-'1.2 Alternativ B'!T49,'1.2 Alternativ B'!T49*S26*IF('1.2 Alternativ B'!T253&lt;70,'1.4 Øvrige forutsetninger'!$C$42,IF('1.2 Alternativ B'!T253&gt;=200,'1.4 Øvrige forutsetninger'!$C$44,'1.4 Øvrige forutsetninger'!$C$43))),0)</f>
        <v>0</v>
      </c>
      <c r="T60" s="94">
        <f ca="1">IFERROR(MAXA(-'1.2 Alternativ B'!U49,'1.2 Alternativ B'!U49*T26*IF('1.2 Alternativ B'!U253&lt;70,'1.4 Øvrige forutsetninger'!$C$42,IF('1.2 Alternativ B'!U253&gt;=200,'1.4 Øvrige forutsetninger'!$C$44,'1.4 Øvrige forutsetninger'!$C$43))),0)</f>
        <v>0</v>
      </c>
      <c r="U60" s="94">
        <f ca="1">IFERROR(MAXA(-'1.2 Alternativ B'!V49,'1.2 Alternativ B'!V49*U26*IF('1.2 Alternativ B'!V253&lt;70,'1.4 Øvrige forutsetninger'!$C$42,IF('1.2 Alternativ B'!V253&gt;=200,'1.4 Øvrige forutsetninger'!$C$44,'1.4 Øvrige forutsetninger'!$C$43))),0)</f>
        <v>0</v>
      </c>
      <c r="V60" s="95">
        <f ca="1">IFERROR(MAXA(-'1.2 Alternativ B'!W49,'1.2 Alternativ B'!W49*V26*IF('1.2 Alternativ B'!W253&lt;70,'1.4 Øvrige forutsetninger'!$C$42,IF('1.2 Alternativ B'!W253&gt;=200,'1.4 Øvrige forutsetninger'!$C$44,'1.4 Øvrige forutsetninger'!$C$43))),0)</f>
        <v>0</v>
      </c>
      <c r="W60" s="95">
        <f ca="1">IFERROR(MAXA(-'1.2 Alternativ B'!X49,'1.2 Alternativ B'!X49*W26*IF('1.2 Alternativ B'!X253&lt;70,'1.4 Øvrige forutsetninger'!$C$42,IF('1.2 Alternativ B'!X253&gt;=200,'1.4 Øvrige forutsetninger'!$C$44,'1.4 Øvrige forutsetninger'!$C$43))),0)</f>
        <v>0</v>
      </c>
      <c r="X60" s="95">
        <f ca="1">IFERROR(MAXA(-'1.2 Alternativ B'!Y49,'1.2 Alternativ B'!Y49*X26*IF('1.2 Alternativ B'!Y253&lt;70,'1.4 Øvrige forutsetninger'!$C$42,IF('1.2 Alternativ B'!Y253&gt;=200,'1.4 Øvrige forutsetninger'!$C$44,'1.4 Øvrige forutsetninger'!$C$43))),0)</f>
        <v>0</v>
      </c>
      <c r="Y60" s="95">
        <f ca="1">IFERROR(MAXA(-'1.2 Alternativ B'!Z49,'1.2 Alternativ B'!Z49*Y26*IF('1.2 Alternativ B'!Z253&lt;70,'1.4 Øvrige forutsetninger'!$C$42,IF('1.2 Alternativ B'!Z253&gt;=200,'1.4 Øvrige forutsetninger'!$C$44,'1.4 Øvrige forutsetninger'!$C$43))),0)</f>
        <v>0</v>
      </c>
      <c r="Z60" s="95">
        <f ca="1">IFERROR(MAXA(-'1.2 Alternativ B'!AA49,'1.2 Alternativ B'!AA49*Z26*IF('1.2 Alternativ B'!AA253&lt;70,'1.4 Øvrige forutsetninger'!$C$42,IF('1.2 Alternativ B'!AA253&gt;=200,'1.4 Øvrige forutsetninger'!$C$44,'1.4 Øvrige forutsetninger'!$C$43))),0)</f>
        <v>0</v>
      </c>
      <c r="AA60" s="95">
        <f ca="1">IFERROR(MAXA(-'1.2 Alternativ B'!AB49,'1.2 Alternativ B'!AB49*AA26*IF('1.2 Alternativ B'!AB253&lt;70,'1.4 Øvrige forutsetninger'!$C$42,IF('1.2 Alternativ B'!AB253&gt;=200,'1.4 Øvrige forutsetninger'!$C$44,'1.4 Øvrige forutsetninger'!$C$43))),0)</f>
        <v>0</v>
      </c>
      <c r="AB60" s="95">
        <f ca="1">IFERROR(MAXA(-'1.2 Alternativ B'!AC49,'1.2 Alternativ B'!AC49*AB26*IF('1.2 Alternativ B'!AC253&lt;70,'1.4 Øvrige forutsetninger'!$C$42,IF('1.2 Alternativ B'!AC253&gt;=200,'1.4 Øvrige forutsetninger'!$C$44,'1.4 Øvrige forutsetninger'!$C$43))),0)</f>
        <v>0</v>
      </c>
      <c r="AC60" s="95">
        <f ca="1">IFERROR(MAXA(-'1.2 Alternativ B'!AD49,'1.2 Alternativ B'!AD49*AC26*IF('1.2 Alternativ B'!AD253&lt;70,'1.4 Øvrige forutsetninger'!$C$42,IF('1.2 Alternativ B'!AD253&gt;=200,'1.4 Øvrige forutsetninger'!$C$44,'1.4 Øvrige forutsetninger'!$C$43))),0)</f>
        <v>0</v>
      </c>
      <c r="AD60" s="95">
        <f ca="1">IFERROR(MAXA(-'1.2 Alternativ B'!AE49,'1.2 Alternativ B'!AE49*AD26*IF('1.2 Alternativ B'!AE253&lt;70,'1.4 Øvrige forutsetninger'!$C$42,IF('1.2 Alternativ B'!AE253&gt;=200,'1.4 Øvrige forutsetninger'!$C$44,'1.4 Øvrige forutsetninger'!$C$43))),0)</f>
        <v>0</v>
      </c>
      <c r="AE60" s="95">
        <f ca="1">IFERROR(MAXA(-'1.2 Alternativ B'!AF49,'1.2 Alternativ B'!AF49*AE26*IF('1.2 Alternativ B'!AF253&lt;70,'1.4 Øvrige forutsetninger'!$C$42,IF('1.2 Alternativ B'!AF253&gt;=200,'1.4 Øvrige forutsetninger'!$C$44,'1.4 Øvrige forutsetninger'!$C$43))),0)</f>
        <v>0</v>
      </c>
      <c r="AF60" s="95">
        <f ca="1">IFERROR(MAXA(-'1.2 Alternativ B'!AG49,'1.2 Alternativ B'!AG49*AF26*IF('1.2 Alternativ B'!AG253&lt;70,'1.4 Øvrige forutsetninger'!$C$42,IF('1.2 Alternativ B'!AG253&gt;=200,'1.4 Øvrige forutsetninger'!$C$44,'1.4 Øvrige forutsetninger'!$C$43))),0)</f>
        <v>0</v>
      </c>
    </row>
    <row r="61" spans="2:32" s="67" customFormat="1" ht="12.75" customHeight="1" x14ac:dyDescent="0.2">
      <c r="B61" s="1" t="str">
        <f ca="1">IF(OFFSET('1.2 Alternativ B'!$E$19,0,ROW()-ROW($B$43))&gt;0,OFFSET('1.2 Alternativ B'!$E$19,0,ROW()-ROW($B$43)),"")</f>
        <v/>
      </c>
      <c r="C61" s="94">
        <f ca="1">IFERROR(MAXA(-'1.2 Alternativ B'!D50,'1.2 Alternativ B'!D50*C27*IF('1.2 Alternativ B'!D254&lt;70,'1.4 Øvrige forutsetninger'!$C$42,IF('1.2 Alternativ B'!D254&gt;=200,'1.4 Øvrige forutsetninger'!$C$44,'1.4 Øvrige forutsetninger'!$C$43))),0)</f>
        <v>0</v>
      </c>
      <c r="D61" s="94">
        <f ca="1">IFERROR(MAXA(-'1.2 Alternativ B'!E50,'1.2 Alternativ B'!E50*D27*IF('1.2 Alternativ B'!E254&lt;70,'1.4 Øvrige forutsetninger'!$C$42,IF('1.2 Alternativ B'!E254&gt;=200,'1.4 Øvrige forutsetninger'!$C$44,'1.4 Øvrige forutsetninger'!$C$43))),0)</f>
        <v>0</v>
      </c>
      <c r="E61" s="94">
        <f ca="1">IFERROR(MAXA(-'1.2 Alternativ B'!F50,'1.2 Alternativ B'!F50*E27*IF('1.2 Alternativ B'!F254&lt;70,'1.4 Øvrige forutsetninger'!$C$42,IF('1.2 Alternativ B'!F254&gt;=200,'1.4 Øvrige forutsetninger'!$C$44,'1.4 Øvrige forutsetninger'!$C$43))),0)</f>
        <v>0</v>
      </c>
      <c r="F61" s="94">
        <f ca="1">IFERROR(MAXA(-'1.2 Alternativ B'!G50,'1.2 Alternativ B'!G50*F27*IF('1.2 Alternativ B'!G254&lt;70,'1.4 Øvrige forutsetninger'!$C$42,IF('1.2 Alternativ B'!G254&gt;=200,'1.4 Øvrige forutsetninger'!$C$44,'1.4 Øvrige forutsetninger'!$C$43))),0)</f>
        <v>0</v>
      </c>
      <c r="G61" s="94">
        <f ca="1">IFERROR(MAXA(-'1.2 Alternativ B'!H50,'1.2 Alternativ B'!H50*G27*IF('1.2 Alternativ B'!H254&lt;70,'1.4 Øvrige forutsetninger'!$C$42,IF('1.2 Alternativ B'!H254&gt;=200,'1.4 Øvrige forutsetninger'!$C$44,'1.4 Øvrige forutsetninger'!$C$43))),0)</f>
        <v>0</v>
      </c>
      <c r="H61" s="94">
        <f ca="1">IFERROR(MAXA(-'1.2 Alternativ B'!I50,'1.2 Alternativ B'!I50*H27*IF('1.2 Alternativ B'!I254&lt;70,'1.4 Øvrige forutsetninger'!$C$42,IF('1.2 Alternativ B'!I254&gt;=200,'1.4 Øvrige forutsetninger'!$C$44,'1.4 Øvrige forutsetninger'!$C$43))),0)</f>
        <v>0</v>
      </c>
      <c r="I61" s="94">
        <f ca="1">IFERROR(MAXA(-'1.2 Alternativ B'!J50,'1.2 Alternativ B'!J50*I27*IF('1.2 Alternativ B'!J254&lt;70,'1.4 Øvrige forutsetninger'!$C$42,IF('1.2 Alternativ B'!J254&gt;=200,'1.4 Øvrige forutsetninger'!$C$44,'1.4 Øvrige forutsetninger'!$C$43))),0)</f>
        <v>0</v>
      </c>
      <c r="J61" s="94">
        <f ca="1">IFERROR(MAXA(-'1.2 Alternativ B'!K50,'1.2 Alternativ B'!K50*J27*IF('1.2 Alternativ B'!K254&lt;70,'1.4 Øvrige forutsetninger'!$C$42,IF('1.2 Alternativ B'!K254&gt;=200,'1.4 Øvrige forutsetninger'!$C$44,'1.4 Øvrige forutsetninger'!$C$43))),0)</f>
        <v>0</v>
      </c>
      <c r="K61" s="94">
        <f ca="1">IFERROR(MAXA(-'1.2 Alternativ B'!L50,'1.2 Alternativ B'!L50*K27*IF('1.2 Alternativ B'!L254&lt;70,'1.4 Øvrige forutsetninger'!$C$42,IF('1.2 Alternativ B'!L254&gt;=200,'1.4 Øvrige forutsetninger'!$C$44,'1.4 Øvrige forutsetninger'!$C$43))),0)</f>
        <v>0</v>
      </c>
      <c r="L61" s="94">
        <f ca="1">IFERROR(MAXA(-'1.2 Alternativ B'!M50,'1.2 Alternativ B'!M50*L27*IF('1.2 Alternativ B'!M254&lt;70,'1.4 Øvrige forutsetninger'!$C$42,IF('1.2 Alternativ B'!M254&gt;=200,'1.4 Øvrige forutsetninger'!$C$44,'1.4 Øvrige forutsetninger'!$C$43))),0)</f>
        <v>0</v>
      </c>
      <c r="M61" s="94">
        <f ca="1">IFERROR(MAXA(-'1.2 Alternativ B'!N50,'1.2 Alternativ B'!N50*M27*IF('1.2 Alternativ B'!N254&lt;70,'1.4 Øvrige forutsetninger'!$C$42,IF('1.2 Alternativ B'!N254&gt;=200,'1.4 Øvrige forutsetninger'!$C$44,'1.4 Øvrige forutsetninger'!$C$43))),0)</f>
        <v>0</v>
      </c>
      <c r="N61" s="94">
        <f ca="1">IFERROR(MAXA(-'1.2 Alternativ B'!O50,'1.2 Alternativ B'!O50*N27*IF('1.2 Alternativ B'!O254&lt;70,'1.4 Øvrige forutsetninger'!$C$42,IF('1.2 Alternativ B'!O254&gt;=200,'1.4 Øvrige forutsetninger'!$C$44,'1.4 Øvrige forutsetninger'!$C$43))),0)</f>
        <v>0</v>
      </c>
      <c r="O61" s="94">
        <f ca="1">IFERROR(MAXA(-'1.2 Alternativ B'!P50,'1.2 Alternativ B'!P50*O27*IF('1.2 Alternativ B'!P254&lt;70,'1.4 Øvrige forutsetninger'!$C$42,IF('1.2 Alternativ B'!P254&gt;=200,'1.4 Øvrige forutsetninger'!$C$44,'1.4 Øvrige forutsetninger'!$C$43))),0)</f>
        <v>0</v>
      </c>
      <c r="P61" s="94">
        <f ca="1">IFERROR(MAXA(-'1.2 Alternativ B'!Q50,'1.2 Alternativ B'!Q50*P27*IF('1.2 Alternativ B'!Q254&lt;70,'1.4 Øvrige forutsetninger'!$C$42,IF('1.2 Alternativ B'!Q254&gt;=200,'1.4 Øvrige forutsetninger'!$C$44,'1.4 Øvrige forutsetninger'!$C$43))),0)</f>
        <v>0</v>
      </c>
      <c r="Q61" s="94">
        <f ca="1">IFERROR(MAXA(-'1.2 Alternativ B'!R50,'1.2 Alternativ B'!R50*Q27*IF('1.2 Alternativ B'!R254&lt;70,'1.4 Øvrige forutsetninger'!$C$42,IF('1.2 Alternativ B'!R254&gt;=200,'1.4 Øvrige forutsetninger'!$C$44,'1.4 Øvrige forutsetninger'!$C$43))),0)</f>
        <v>0</v>
      </c>
      <c r="R61" s="94">
        <f ca="1">IFERROR(MAXA(-'1.2 Alternativ B'!S50,'1.2 Alternativ B'!S50*R27*IF('1.2 Alternativ B'!S254&lt;70,'1.4 Øvrige forutsetninger'!$C$42,IF('1.2 Alternativ B'!S254&gt;=200,'1.4 Øvrige forutsetninger'!$C$44,'1.4 Øvrige forutsetninger'!$C$43))),0)</f>
        <v>0</v>
      </c>
      <c r="S61" s="94">
        <f ca="1">IFERROR(MAXA(-'1.2 Alternativ B'!T50,'1.2 Alternativ B'!T50*S27*IF('1.2 Alternativ B'!T254&lt;70,'1.4 Øvrige forutsetninger'!$C$42,IF('1.2 Alternativ B'!T254&gt;=200,'1.4 Øvrige forutsetninger'!$C$44,'1.4 Øvrige forutsetninger'!$C$43))),0)</f>
        <v>0</v>
      </c>
      <c r="T61" s="94">
        <f ca="1">IFERROR(MAXA(-'1.2 Alternativ B'!U50,'1.2 Alternativ B'!U50*T27*IF('1.2 Alternativ B'!U254&lt;70,'1.4 Øvrige forutsetninger'!$C$42,IF('1.2 Alternativ B'!U254&gt;=200,'1.4 Øvrige forutsetninger'!$C$44,'1.4 Øvrige forutsetninger'!$C$43))),0)</f>
        <v>0</v>
      </c>
      <c r="U61" s="94">
        <f ca="1">IFERROR(MAXA(-'1.2 Alternativ B'!V50,'1.2 Alternativ B'!V50*U27*IF('1.2 Alternativ B'!V254&lt;70,'1.4 Øvrige forutsetninger'!$C$42,IF('1.2 Alternativ B'!V254&gt;=200,'1.4 Øvrige forutsetninger'!$C$44,'1.4 Øvrige forutsetninger'!$C$43))),0)</f>
        <v>0</v>
      </c>
      <c r="V61" s="95">
        <f ca="1">IFERROR(MAXA(-'1.2 Alternativ B'!W50,'1.2 Alternativ B'!W50*V27*IF('1.2 Alternativ B'!W254&lt;70,'1.4 Øvrige forutsetninger'!$C$42,IF('1.2 Alternativ B'!W254&gt;=200,'1.4 Øvrige forutsetninger'!$C$44,'1.4 Øvrige forutsetninger'!$C$43))),0)</f>
        <v>0</v>
      </c>
      <c r="W61" s="95">
        <f ca="1">IFERROR(MAXA(-'1.2 Alternativ B'!X50,'1.2 Alternativ B'!X50*W27*IF('1.2 Alternativ B'!X254&lt;70,'1.4 Øvrige forutsetninger'!$C$42,IF('1.2 Alternativ B'!X254&gt;=200,'1.4 Øvrige forutsetninger'!$C$44,'1.4 Øvrige forutsetninger'!$C$43))),0)</f>
        <v>0</v>
      </c>
      <c r="X61" s="95">
        <f ca="1">IFERROR(MAXA(-'1.2 Alternativ B'!Y50,'1.2 Alternativ B'!Y50*X27*IF('1.2 Alternativ B'!Y254&lt;70,'1.4 Øvrige forutsetninger'!$C$42,IF('1.2 Alternativ B'!Y254&gt;=200,'1.4 Øvrige forutsetninger'!$C$44,'1.4 Øvrige forutsetninger'!$C$43))),0)</f>
        <v>0</v>
      </c>
      <c r="Y61" s="95">
        <f ca="1">IFERROR(MAXA(-'1.2 Alternativ B'!Z50,'1.2 Alternativ B'!Z50*Y27*IF('1.2 Alternativ B'!Z254&lt;70,'1.4 Øvrige forutsetninger'!$C$42,IF('1.2 Alternativ B'!Z254&gt;=200,'1.4 Øvrige forutsetninger'!$C$44,'1.4 Øvrige forutsetninger'!$C$43))),0)</f>
        <v>0</v>
      </c>
      <c r="Z61" s="95">
        <f ca="1">IFERROR(MAXA(-'1.2 Alternativ B'!AA50,'1.2 Alternativ B'!AA50*Z27*IF('1.2 Alternativ B'!AA254&lt;70,'1.4 Øvrige forutsetninger'!$C$42,IF('1.2 Alternativ B'!AA254&gt;=200,'1.4 Øvrige forutsetninger'!$C$44,'1.4 Øvrige forutsetninger'!$C$43))),0)</f>
        <v>0</v>
      </c>
      <c r="AA61" s="95">
        <f ca="1">IFERROR(MAXA(-'1.2 Alternativ B'!AB50,'1.2 Alternativ B'!AB50*AA27*IF('1.2 Alternativ B'!AB254&lt;70,'1.4 Øvrige forutsetninger'!$C$42,IF('1.2 Alternativ B'!AB254&gt;=200,'1.4 Øvrige forutsetninger'!$C$44,'1.4 Øvrige forutsetninger'!$C$43))),0)</f>
        <v>0</v>
      </c>
      <c r="AB61" s="95">
        <f ca="1">IFERROR(MAXA(-'1.2 Alternativ B'!AC50,'1.2 Alternativ B'!AC50*AB27*IF('1.2 Alternativ B'!AC254&lt;70,'1.4 Øvrige forutsetninger'!$C$42,IF('1.2 Alternativ B'!AC254&gt;=200,'1.4 Øvrige forutsetninger'!$C$44,'1.4 Øvrige forutsetninger'!$C$43))),0)</f>
        <v>0</v>
      </c>
      <c r="AC61" s="95">
        <f ca="1">IFERROR(MAXA(-'1.2 Alternativ B'!AD50,'1.2 Alternativ B'!AD50*AC27*IF('1.2 Alternativ B'!AD254&lt;70,'1.4 Øvrige forutsetninger'!$C$42,IF('1.2 Alternativ B'!AD254&gt;=200,'1.4 Øvrige forutsetninger'!$C$44,'1.4 Øvrige forutsetninger'!$C$43))),0)</f>
        <v>0</v>
      </c>
      <c r="AD61" s="95">
        <f ca="1">IFERROR(MAXA(-'1.2 Alternativ B'!AE50,'1.2 Alternativ B'!AE50*AD27*IF('1.2 Alternativ B'!AE254&lt;70,'1.4 Øvrige forutsetninger'!$C$42,IF('1.2 Alternativ B'!AE254&gt;=200,'1.4 Øvrige forutsetninger'!$C$44,'1.4 Øvrige forutsetninger'!$C$43))),0)</f>
        <v>0</v>
      </c>
      <c r="AE61" s="95">
        <f ca="1">IFERROR(MAXA(-'1.2 Alternativ B'!AF50,'1.2 Alternativ B'!AF50*AE27*IF('1.2 Alternativ B'!AF254&lt;70,'1.4 Øvrige forutsetninger'!$C$42,IF('1.2 Alternativ B'!AF254&gt;=200,'1.4 Øvrige forutsetninger'!$C$44,'1.4 Øvrige forutsetninger'!$C$43))),0)</f>
        <v>0</v>
      </c>
      <c r="AF61" s="95">
        <f ca="1">IFERROR(MAXA(-'1.2 Alternativ B'!AG50,'1.2 Alternativ B'!AG50*AF27*IF('1.2 Alternativ B'!AG254&lt;70,'1.4 Øvrige forutsetninger'!$C$42,IF('1.2 Alternativ B'!AG254&gt;=200,'1.4 Øvrige forutsetninger'!$C$44,'1.4 Øvrige forutsetninger'!$C$43))),0)</f>
        <v>0</v>
      </c>
    </row>
    <row r="62" spans="2:32" s="67" customFormat="1" ht="12.75" customHeight="1" x14ac:dyDescent="0.2">
      <c r="B62" s="1" t="str">
        <f ca="1">IF(OFFSET('1.2 Alternativ B'!$E$19,0,ROW()-ROW($B$43))&gt;0,OFFSET('1.2 Alternativ B'!$E$19,0,ROW()-ROW($B$43)),"")</f>
        <v/>
      </c>
      <c r="C62" s="94">
        <f ca="1">IFERROR(MAXA(-'1.2 Alternativ B'!D51,'1.2 Alternativ B'!D51*C28*IF('1.2 Alternativ B'!D255&lt;70,'1.4 Øvrige forutsetninger'!$C$42,IF('1.2 Alternativ B'!D255&gt;=200,'1.4 Øvrige forutsetninger'!$C$44,'1.4 Øvrige forutsetninger'!$C$43))),0)</f>
        <v>0</v>
      </c>
      <c r="D62" s="94">
        <f ca="1">IFERROR(MAXA(-'1.2 Alternativ B'!E51,'1.2 Alternativ B'!E51*D28*IF('1.2 Alternativ B'!E255&lt;70,'1.4 Øvrige forutsetninger'!$C$42,IF('1.2 Alternativ B'!E255&gt;=200,'1.4 Øvrige forutsetninger'!$C$44,'1.4 Øvrige forutsetninger'!$C$43))),0)</f>
        <v>0</v>
      </c>
      <c r="E62" s="94">
        <f ca="1">IFERROR(MAXA(-'1.2 Alternativ B'!F51,'1.2 Alternativ B'!F51*E28*IF('1.2 Alternativ B'!F255&lt;70,'1.4 Øvrige forutsetninger'!$C$42,IF('1.2 Alternativ B'!F255&gt;=200,'1.4 Øvrige forutsetninger'!$C$44,'1.4 Øvrige forutsetninger'!$C$43))),0)</f>
        <v>0</v>
      </c>
      <c r="F62" s="94">
        <f ca="1">IFERROR(MAXA(-'1.2 Alternativ B'!G51,'1.2 Alternativ B'!G51*F28*IF('1.2 Alternativ B'!G255&lt;70,'1.4 Øvrige forutsetninger'!$C$42,IF('1.2 Alternativ B'!G255&gt;=200,'1.4 Øvrige forutsetninger'!$C$44,'1.4 Øvrige forutsetninger'!$C$43))),0)</f>
        <v>0</v>
      </c>
      <c r="G62" s="94">
        <f ca="1">IFERROR(MAXA(-'1.2 Alternativ B'!H51,'1.2 Alternativ B'!H51*G28*IF('1.2 Alternativ B'!H255&lt;70,'1.4 Øvrige forutsetninger'!$C$42,IF('1.2 Alternativ B'!H255&gt;=200,'1.4 Øvrige forutsetninger'!$C$44,'1.4 Øvrige forutsetninger'!$C$43))),0)</f>
        <v>0</v>
      </c>
      <c r="H62" s="94">
        <f ca="1">IFERROR(MAXA(-'1.2 Alternativ B'!I51,'1.2 Alternativ B'!I51*H28*IF('1.2 Alternativ B'!I255&lt;70,'1.4 Øvrige forutsetninger'!$C$42,IF('1.2 Alternativ B'!I255&gt;=200,'1.4 Øvrige forutsetninger'!$C$44,'1.4 Øvrige forutsetninger'!$C$43))),0)</f>
        <v>0</v>
      </c>
      <c r="I62" s="94">
        <f ca="1">IFERROR(MAXA(-'1.2 Alternativ B'!J51,'1.2 Alternativ B'!J51*I28*IF('1.2 Alternativ B'!J255&lt;70,'1.4 Øvrige forutsetninger'!$C$42,IF('1.2 Alternativ B'!J255&gt;=200,'1.4 Øvrige forutsetninger'!$C$44,'1.4 Øvrige forutsetninger'!$C$43))),0)</f>
        <v>0</v>
      </c>
      <c r="J62" s="94">
        <f ca="1">IFERROR(MAXA(-'1.2 Alternativ B'!K51,'1.2 Alternativ B'!K51*J28*IF('1.2 Alternativ B'!K255&lt;70,'1.4 Øvrige forutsetninger'!$C$42,IF('1.2 Alternativ B'!K255&gt;=200,'1.4 Øvrige forutsetninger'!$C$44,'1.4 Øvrige forutsetninger'!$C$43))),0)</f>
        <v>0</v>
      </c>
      <c r="K62" s="94">
        <f ca="1">IFERROR(MAXA(-'1.2 Alternativ B'!L51,'1.2 Alternativ B'!L51*K28*IF('1.2 Alternativ B'!L255&lt;70,'1.4 Øvrige forutsetninger'!$C$42,IF('1.2 Alternativ B'!L255&gt;=200,'1.4 Øvrige forutsetninger'!$C$44,'1.4 Øvrige forutsetninger'!$C$43))),0)</f>
        <v>0</v>
      </c>
      <c r="L62" s="94">
        <f ca="1">IFERROR(MAXA(-'1.2 Alternativ B'!M51,'1.2 Alternativ B'!M51*L28*IF('1.2 Alternativ B'!M255&lt;70,'1.4 Øvrige forutsetninger'!$C$42,IF('1.2 Alternativ B'!M255&gt;=200,'1.4 Øvrige forutsetninger'!$C$44,'1.4 Øvrige forutsetninger'!$C$43))),0)</f>
        <v>0</v>
      </c>
      <c r="M62" s="94">
        <f ca="1">IFERROR(MAXA(-'1.2 Alternativ B'!N51,'1.2 Alternativ B'!N51*M28*IF('1.2 Alternativ B'!N255&lt;70,'1.4 Øvrige forutsetninger'!$C$42,IF('1.2 Alternativ B'!N255&gt;=200,'1.4 Øvrige forutsetninger'!$C$44,'1.4 Øvrige forutsetninger'!$C$43))),0)</f>
        <v>0</v>
      </c>
      <c r="N62" s="94">
        <f ca="1">IFERROR(MAXA(-'1.2 Alternativ B'!O51,'1.2 Alternativ B'!O51*N28*IF('1.2 Alternativ B'!O255&lt;70,'1.4 Øvrige forutsetninger'!$C$42,IF('1.2 Alternativ B'!O255&gt;=200,'1.4 Øvrige forutsetninger'!$C$44,'1.4 Øvrige forutsetninger'!$C$43))),0)</f>
        <v>0</v>
      </c>
      <c r="O62" s="94">
        <f ca="1">IFERROR(MAXA(-'1.2 Alternativ B'!P51,'1.2 Alternativ B'!P51*O28*IF('1.2 Alternativ B'!P255&lt;70,'1.4 Øvrige forutsetninger'!$C$42,IF('1.2 Alternativ B'!P255&gt;=200,'1.4 Øvrige forutsetninger'!$C$44,'1.4 Øvrige forutsetninger'!$C$43))),0)</f>
        <v>0</v>
      </c>
      <c r="P62" s="94">
        <f ca="1">IFERROR(MAXA(-'1.2 Alternativ B'!Q51,'1.2 Alternativ B'!Q51*P28*IF('1.2 Alternativ B'!Q255&lt;70,'1.4 Øvrige forutsetninger'!$C$42,IF('1.2 Alternativ B'!Q255&gt;=200,'1.4 Øvrige forutsetninger'!$C$44,'1.4 Øvrige forutsetninger'!$C$43))),0)</f>
        <v>0</v>
      </c>
      <c r="Q62" s="94">
        <f ca="1">IFERROR(MAXA(-'1.2 Alternativ B'!R51,'1.2 Alternativ B'!R51*Q28*IF('1.2 Alternativ B'!R255&lt;70,'1.4 Øvrige forutsetninger'!$C$42,IF('1.2 Alternativ B'!R255&gt;=200,'1.4 Øvrige forutsetninger'!$C$44,'1.4 Øvrige forutsetninger'!$C$43))),0)</f>
        <v>0</v>
      </c>
      <c r="R62" s="94">
        <f ca="1">IFERROR(MAXA(-'1.2 Alternativ B'!S51,'1.2 Alternativ B'!S51*R28*IF('1.2 Alternativ B'!S255&lt;70,'1.4 Øvrige forutsetninger'!$C$42,IF('1.2 Alternativ B'!S255&gt;=200,'1.4 Øvrige forutsetninger'!$C$44,'1.4 Øvrige forutsetninger'!$C$43))),0)</f>
        <v>0</v>
      </c>
      <c r="S62" s="94">
        <f ca="1">IFERROR(MAXA(-'1.2 Alternativ B'!T51,'1.2 Alternativ B'!T51*S28*IF('1.2 Alternativ B'!T255&lt;70,'1.4 Øvrige forutsetninger'!$C$42,IF('1.2 Alternativ B'!T255&gt;=200,'1.4 Øvrige forutsetninger'!$C$44,'1.4 Øvrige forutsetninger'!$C$43))),0)</f>
        <v>0</v>
      </c>
      <c r="T62" s="94">
        <f ca="1">IFERROR(MAXA(-'1.2 Alternativ B'!U51,'1.2 Alternativ B'!U51*T28*IF('1.2 Alternativ B'!U255&lt;70,'1.4 Øvrige forutsetninger'!$C$42,IF('1.2 Alternativ B'!U255&gt;=200,'1.4 Øvrige forutsetninger'!$C$44,'1.4 Øvrige forutsetninger'!$C$43))),0)</f>
        <v>0</v>
      </c>
      <c r="U62" s="94">
        <f ca="1">IFERROR(MAXA(-'1.2 Alternativ B'!V51,'1.2 Alternativ B'!V51*U28*IF('1.2 Alternativ B'!V255&lt;70,'1.4 Øvrige forutsetninger'!$C$42,IF('1.2 Alternativ B'!V255&gt;=200,'1.4 Øvrige forutsetninger'!$C$44,'1.4 Øvrige forutsetninger'!$C$43))),0)</f>
        <v>0</v>
      </c>
      <c r="V62" s="95">
        <f ca="1">IFERROR(MAXA(-'1.2 Alternativ B'!W51,'1.2 Alternativ B'!W51*V28*IF('1.2 Alternativ B'!W255&lt;70,'1.4 Øvrige forutsetninger'!$C$42,IF('1.2 Alternativ B'!W255&gt;=200,'1.4 Øvrige forutsetninger'!$C$44,'1.4 Øvrige forutsetninger'!$C$43))),0)</f>
        <v>0</v>
      </c>
      <c r="W62" s="95">
        <f ca="1">IFERROR(MAXA(-'1.2 Alternativ B'!X51,'1.2 Alternativ B'!X51*W28*IF('1.2 Alternativ B'!X255&lt;70,'1.4 Øvrige forutsetninger'!$C$42,IF('1.2 Alternativ B'!X255&gt;=200,'1.4 Øvrige forutsetninger'!$C$44,'1.4 Øvrige forutsetninger'!$C$43))),0)</f>
        <v>0</v>
      </c>
      <c r="X62" s="95">
        <f ca="1">IFERROR(MAXA(-'1.2 Alternativ B'!Y51,'1.2 Alternativ B'!Y51*X28*IF('1.2 Alternativ B'!Y255&lt;70,'1.4 Øvrige forutsetninger'!$C$42,IF('1.2 Alternativ B'!Y255&gt;=200,'1.4 Øvrige forutsetninger'!$C$44,'1.4 Øvrige forutsetninger'!$C$43))),0)</f>
        <v>0</v>
      </c>
      <c r="Y62" s="95">
        <f ca="1">IFERROR(MAXA(-'1.2 Alternativ B'!Z51,'1.2 Alternativ B'!Z51*Y28*IF('1.2 Alternativ B'!Z255&lt;70,'1.4 Øvrige forutsetninger'!$C$42,IF('1.2 Alternativ B'!Z255&gt;=200,'1.4 Øvrige forutsetninger'!$C$44,'1.4 Øvrige forutsetninger'!$C$43))),0)</f>
        <v>0</v>
      </c>
      <c r="Z62" s="95">
        <f ca="1">IFERROR(MAXA(-'1.2 Alternativ B'!AA51,'1.2 Alternativ B'!AA51*Z28*IF('1.2 Alternativ B'!AA255&lt;70,'1.4 Øvrige forutsetninger'!$C$42,IF('1.2 Alternativ B'!AA255&gt;=200,'1.4 Øvrige forutsetninger'!$C$44,'1.4 Øvrige forutsetninger'!$C$43))),0)</f>
        <v>0</v>
      </c>
      <c r="AA62" s="95">
        <f ca="1">IFERROR(MAXA(-'1.2 Alternativ B'!AB51,'1.2 Alternativ B'!AB51*AA28*IF('1.2 Alternativ B'!AB255&lt;70,'1.4 Øvrige forutsetninger'!$C$42,IF('1.2 Alternativ B'!AB255&gt;=200,'1.4 Øvrige forutsetninger'!$C$44,'1.4 Øvrige forutsetninger'!$C$43))),0)</f>
        <v>0</v>
      </c>
      <c r="AB62" s="95">
        <f ca="1">IFERROR(MAXA(-'1.2 Alternativ B'!AC51,'1.2 Alternativ B'!AC51*AB28*IF('1.2 Alternativ B'!AC255&lt;70,'1.4 Øvrige forutsetninger'!$C$42,IF('1.2 Alternativ B'!AC255&gt;=200,'1.4 Øvrige forutsetninger'!$C$44,'1.4 Øvrige forutsetninger'!$C$43))),0)</f>
        <v>0</v>
      </c>
      <c r="AC62" s="95">
        <f ca="1">IFERROR(MAXA(-'1.2 Alternativ B'!AD51,'1.2 Alternativ B'!AD51*AC28*IF('1.2 Alternativ B'!AD255&lt;70,'1.4 Øvrige forutsetninger'!$C$42,IF('1.2 Alternativ B'!AD255&gt;=200,'1.4 Øvrige forutsetninger'!$C$44,'1.4 Øvrige forutsetninger'!$C$43))),0)</f>
        <v>0</v>
      </c>
      <c r="AD62" s="95">
        <f ca="1">IFERROR(MAXA(-'1.2 Alternativ B'!AE51,'1.2 Alternativ B'!AE51*AD28*IF('1.2 Alternativ B'!AE255&lt;70,'1.4 Øvrige forutsetninger'!$C$42,IF('1.2 Alternativ B'!AE255&gt;=200,'1.4 Øvrige forutsetninger'!$C$44,'1.4 Øvrige forutsetninger'!$C$43))),0)</f>
        <v>0</v>
      </c>
      <c r="AE62" s="95">
        <f ca="1">IFERROR(MAXA(-'1.2 Alternativ B'!AF51,'1.2 Alternativ B'!AF51*AE28*IF('1.2 Alternativ B'!AF255&lt;70,'1.4 Øvrige forutsetninger'!$C$42,IF('1.2 Alternativ B'!AF255&gt;=200,'1.4 Øvrige forutsetninger'!$C$44,'1.4 Øvrige forutsetninger'!$C$43))),0)</f>
        <v>0</v>
      </c>
      <c r="AF62" s="95">
        <f ca="1">IFERROR(MAXA(-'1.2 Alternativ B'!AG51,'1.2 Alternativ B'!AG51*AF28*IF('1.2 Alternativ B'!AG255&lt;70,'1.4 Øvrige forutsetninger'!$C$42,IF('1.2 Alternativ B'!AG255&gt;=200,'1.4 Øvrige forutsetninger'!$C$44,'1.4 Øvrige forutsetninger'!$C$43))),0)</f>
        <v>0</v>
      </c>
    </row>
    <row r="63" spans="2:32" s="67" customFormat="1" ht="12.75" customHeight="1" x14ac:dyDescent="0.2">
      <c r="B63" s="1" t="str">
        <f ca="1">IF(OFFSET('1.2 Alternativ B'!$E$19,0,ROW()-ROW($B$43))&gt;0,OFFSET('1.2 Alternativ B'!$E$19,0,ROW()-ROW($B$43)),"")</f>
        <v/>
      </c>
      <c r="C63" s="94">
        <f ca="1">IFERROR(MAXA(-'1.2 Alternativ B'!D52,'1.2 Alternativ B'!D52*C29*IF('1.2 Alternativ B'!D256&lt;70,'1.4 Øvrige forutsetninger'!$C$42,IF('1.2 Alternativ B'!D256&gt;=200,'1.4 Øvrige forutsetninger'!$C$44,'1.4 Øvrige forutsetninger'!$C$43))),0)</f>
        <v>0</v>
      </c>
      <c r="D63" s="94">
        <f ca="1">IFERROR(MAXA(-'1.2 Alternativ B'!E52,'1.2 Alternativ B'!E52*D29*IF('1.2 Alternativ B'!E256&lt;70,'1.4 Øvrige forutsetninger'!$C$42,IF('1.2 Alternativ B'!E256&gt;=200,'1.4 Øvrige forutsetninger'!$C$44,'1.4 Øvrige forutsetninger'!$C$43))),0)</f>
        <v>0</v>
      </c>
      <c r="E63" s="94">
        <f ca="1">IFERROR(MAXA(-'1.2 Alternativ B'!F52,'1.2 Alternativ B'!F52*E29*IF('1.2 Alternativ B'!F256&lt;70,'1.4 Øvrige forutsetninger'!$C$42,IF('1.2 Alternativ B'!F256&gt;=200,'1.4 Øvrige forutsetninger'!$C$44,'1.4 Øvrige forutsetninger'!$C$43))),0)</f>
        <v>0</v>
      </c>
      <c r="F63" s="94">
        <f ca="1">IFERROR(MAXA(-'1.2 Alternativ B'!G52,'1.2 Alternativ B'!G52*F29*IF('1.2 Alternativ B'!G256&lt;70,'1.4 Øvrige forutsetninger'!$C$42,IF('1.2 Alternativ B'!G256&gt;=200,'1.4 Øvrige forutsetninger'!$C$44,'1.4 Øvrige forutsetninger'!$C$43))),0)</f>
        <v>0</v>
      </c>
      <c r="G63" s="94">
        <f ca="1">IFERROR(MAXA(-'1.2 Alternativ B'!H52,'1.2 Alternativ B'!H52*G29*IF('1.2 Alternativ B'!H256&lt;70,'1.4 Øvrige forutsetninger'!$C$42,IF('1.2 Alternativ B'!H256&gt;=200,'1.4 Øvrige forutsetninger'!$C$44,'1.4 Øvrige forutsetninger'!$C$43))),0)</f>
        <v>0</v>
      </c>
      <c r="H63" s="94">
        <f ca="1">IFERROR(MAXA(-'1.2 Alternativ B'!I52,'1.2 Alternativ B'!I52*H29*IF('1.2 Alternativ B'!I256&lt;70,'1.4 Øvrige forutsetninger'!$C$42,IF('1.2 Alternativ B'!I256&gt;=200,'1.4 Øvrige forutsetninger'!$C$44,'1.4 Øvrige forutsetninger'!$C$43))),0)</f>
        <v>0</v>
      </c>
      <c r="I63" s="94">
        <f ca="1">IFERROR(MAXA(-'1.2 Alternativ B'!J52,'1.2 Alternativ B'!J52*I29*IF('1.2 Alternativ B'!J256&lt;70,'1.4 Øvrige forutsetninger'!$C$42,IF('1.2 Alternativ B'!J256&gt;=200,'1.4 Øvrige forutsetninger'!$C$44,'1.4 Øvrige forutsetninger'!$C$43))),0)</f>
        <v>0</v>
      </c>
      <c r="J63" s="94">
        <f ca="1">IFERROR(MAXA(-'1.2 Alternativ B'!K52,'1.2 Alternativ B'!K52*J29*IF('1.2 Alternativ B'!K256&lt;70,'1.4 Øvrige forutsetninger'!$C$42,IF('1.2 Alternativ B'!K256&gt;=200,'1.4 Øvrige forutsetninger'!$C$44,'1.4 Øvrige forutsetninger'!$C$43))),0)</f>
        <v>0</v>
      </c>
      <c r="K63" s="94">
        <f ca="1">IFERROR(MAXA(-'1.2 Alternativ B'!L52,'1.2 Alternativ B'!L52*K29*IF('1.2 Alternativ B'!L256&lt;70,'1.4 Øvrige forutsetninger'!$C$42,IF('1.2 Alternativ B'!L256&gt;=200,'1.4 Øvrige forutsetninger'!$C$44,'1.4 Øvrige forutsetninger'!$C$43))),0)</f>
        <v>0</v>
      </c>
      <c r="L63" s="94">
        <f ca="1">IFERROR(MAXA(-'1.2 Alternativ B'!M52,'1.2 Alternativ B'!M52*L29*IF('1.2 Alternativ B'!M256&lt;70,'1.4 Øvrige forutsetninger'!$C$42,IF('1.2 Alternativ B'!M256&gt;=200,'1.4 Øvrige forutsetninger'!$C$44,'1.4 Øvrige forutsetninger'!$C$43))),0)</f>
        <v>0</v>
      </c>
      <c r="M63" s="94">
        <f ca="1">IFERROR(MAXA(-'1.2 Alternativ B'!N52,'1.2 Alternativ B'!N52*M29*IF('1.2 Alternativ B'!N256&lt;70,'1.4 Øvrige forutsetninger'!$C$42,IF('1.2 Alternativ B'!N256&gt;=200,'1.4 Øvrige forutsetninger'!$C$44,'1.4 Øvrige forutsetninger'!$C$43))),0)</f>
        <v>0</v>
      </c>
      <c r="N63" s="94">
        <f ca="1">IFERROR(MAXA(-'1.2 Alternativ B'!O52,'1.2 Alternativ B'!O52*N29*IF('1.2 Alternativ B'!O256&lt;70,'1.4 Øvrige forutsetninger'!$C$42,IF('1.2 Alternativ B'!O256&gt;=200,'1.4 Øvrige forutsetninger'!$C$44,'1.4 Øvrige forutsetninger'!$C$43))),0)</f>
        <v>0</v>
      </c>
      <c r="O63" s="94">
        <f ca="1">IFERROR(MAXA(-'1.2 Alternativ B'!P52,'1.2 Alternativ B'!P52*O29*IF('1.2 Alternativ B'!P256&lt;70,'1.4 Øvrige forutsetninger'!$C$42,IF('1.2 Alternativ B'!P256&gt;=200,'1.4 Øvrige forutsetninger'!$C$44,'1.4 Øvrige forutsetninger'!$C$43))),0)</f>
        <v>0</v>
      </c>
      <c r="P63" s="94">
        <f ca="1">IFERROR(MAXA(-'1.2 Alternativ B'!Q52,'1.2 Alternativ B'!Q52*P29*IF('1.2 Alternativ B'!Q256&lt;70,'1.4 Øvrige forutsetninger'!$C$42,IF('1.2 Alternativ B'!Q256&gt;=200,'1.4 Øvrige forutsetninger'!$C$44,'1.4 Øvrige forutsetninger'!$C$43))),0)</f>
        <v>0</v>
      </c>
      <c r="Q63" s="94">
        <f ca="1">IFERROR(MAXA(-'1.2 Alternativ B'!R52,'1.2 Alternativ B'!R52*Q29*IF('1.2 Alternativ B'!R256&lt;70,'1.4 Øvrige forutsetninger'!$C$42,IF('1.2 Alternativ B'!R256&gt;=200,'1.4 Øvrige forutsetninger'!$C$44,'1.4 Øvrige forutsetninger'!$C$43))),0)</f>
        <v>0</v>
      </c>
      <c r="R63" s="94">
        <f ca="1">IFERROR(MAXA(-'1.2 Alternativ B'!S52,'1.2 Alternativ B'!S52*R29*IF('1.2 Alternativ B'!S256&lt;70,'1.4 Øvrige forutsetninger'!$C$42,IF('1.2 Alternativ B'!S256&gt;=200,'1.4 Øvrige forutsetninger'!$C$44,'1.4 Øvrige forutsetninger'!$C$43))),0)</f>
        <v>0</v>
      </c>
      <c r="S63" s="94">
        <f ca="1">IFERROR(MAXA(-'1.2 Alternativ B'!T52,'1.2 Alternativ B'!T52*S29*IF('1.2 Alternativ B'!T256&lt;70,'1.4 Øvrige forutsetninger'!$C$42,IF('1.2 Alternativ B'!T256&gt;=200,'1.4 Øvrige forutsetninger'!$C$44,'1.4 Øvrige forutsetninger'!$C$43))),0)</f>
        <v>0</v>
      </c>
      <c r="T63" s="94">
        <f ca="1">IFERROR(MAXA(-'1.2 Alternativ B'!U52,'1.2 Alternativ B'!U52*T29*IF('1.2 Alternativ B'!U256&lt;70,'1.4 Øvrige forutsetninger'!$C$42,IF('1.2 Alternativ B'!U256&gt;=200,'1.4 Øvrige forutsetninger'!$C$44,'1.4 Øvrige forutsetninger'!$C$43))),0)</f>
        <v>0</v>
      </c>
      <c r="U63" s="94">
        <f ca="1">IFERROR(MAXA(-'1.2 Alternativ B'!V52,'1.2 Alternativ B'!V52*U29*IF('1.2 Alternativ B'!V256&lt;70,'1.4 Øvrige forutsetninger'!$C$42,IF('1.2 Alternativ B'!V256&gt;=200,'1.4 Øvrige forutsetninger'!$C$44,'1.4 Øvrige forutsetninger'!$C$43))),0)</f>
        <v>0</v>
      </c>
      <c r="V63" s="95">
        <f ca="1">IFERROR(MAXA(-'1.2 Alternativ B'!W52,'1.2 Alternativ B'!W52*V29*IF('1.2 Alternativ B'!W256&lt;70,'1.4 Øvrige forutsetninger'!$C$42,IF('1.2 Alternativ B'!W256&gt;=200,'1.4 Øvrige forutsetninger'!$C$44,'1.4 Øvrige forutsetninger'!$C$43))),0)</f>
        <v>0</v>
      </c>
      <c r="W63" s="95">
        <f ca="1">IFERROR(MAXA(-'1.2 Alternativ B'!X52,'1.2 Alternativ B'!X52*W29*IF('1.2 Alternativ B'!X256&lt;70,'1.4 Øvrige forutsetninger'!$C$42,IF('1.2 Alternativ B'!X256&gt;=200,'1.4 Øvrige forutsetninger'!$C$44,'1.4 Øvrige forutsetninger'!$C$43))),0)</f>
        <v>0</v>
      </c>
      <c r="X63" s="95">
        <f ca="1">IFERROR(MAXA(-'1.2 Alternativ B'!Y52,'1.2 Alternativ B'!Y52*X29*IF('1.2 Alternativ B'!Y256&lt;70,'1.4 Øvrige forutsetninger'!$C$42,IF('1.2 Alternativ B'!Y256&gt;=200,'1.4 Øvrige forutsetninger'!$C$44,'1.4 Øvrige forutsetninger'!$C$43))),0)</f>
        <v>0</v>
      </c>
      <c r="Y63" s="95">
        <f ca="1">IFERROR(MAXA(-'1.2 Alternativ B'!Z52,'1.2 Alternativ B'!Z52*Y29*IF('1.2 Alternativ B'!Z256&lt;70,'1.4 Øvrige forutsetninger'!$C$42,IF('1.2 Alternativ B'!Z256&gt;=200,'1.4 Øvrige forutsetninger'!$C$44,'1.4 Øvrige forutsetninger'!$C$43))),0)</f>
        <v>0</v>
      </c>
      <c r="Z63" s="95">
        <f ca="1">IFERROR(MAXA(-'1.2 Alternativ B'!AA52,'1.2 Alternativ B'!AA52*Z29*IF('1.2 Alternativ B'!AA256&lt;70,'1.4 Øvrige forutsetninger'!$C$42,IF('1.2 Alternativ B'!AA256&gt;=200,'1.4 Øvrige forutsetninger'!$C$44,'1.4 Øvrige forutsetninger'!$C$43))),0)</f>
        <v>0</v>
      </c>
      <c r="AA63" s="95">
        <f ca="1">IFERROR(MAXA(-'1.2 Alternativ B'!AB52,'1.2 Alternativ B'!AB52*AA29*IF('1.2 Alternativ B'!AB256&lt;70,'1.4 Øvrige forutsetninger'!$C$42,IF('1.2 Alternativ B'!AB256&gt;=200,'1.4 Øvrige forutsetninger'!$C$44,'1.4 Øvrige forutsetninger'!$C$43))),0)</f>
        <v>0</v>
      </c>
      <c r="AB63" s="95">
        <f ca="1">IFERROR(MAXA(-'1.2 Alternativ B'!AC52,'1.2 Alternativ B'!AC52*AB29*IF('1.2 Alternativ B'!AC256&lt;70,'1.4 Øvrige forutsetninger'!$C$42,IF('1.2 Alternativ B'!AC256&gt;=200,'1.4 Øvrige forutsetninger'!$C$44,'1.4 Øvrige forutsetninger'!$C$43))),0)</f>
        <v>0</v>
      </c>
      <c r="AC63" s="95">
        <f ca="1">IFERROR(MAXA(-'1.2 Alternativ B'!AD52,'1.2 Alternativ B'!AD52*AC29*IF('1.2 Alternativ B'!AD256&lt;70,'1.4 Øvrige forutsetninger'!$C$42,IF('1.2 Alternativ B'!AD256&gt;=200,'1.4 Øvrige forutsetninger'!$C$44,'1.4 Øvrige forutsetninger'!$C$43))),0)</f>
        <v>0</v>
      </c>
      <c r="AD63" s="95">
        <f ca="1">IFERROR(MAXA(-'1.2 Alternativ B'!AE52,'1.2 Alternativ B'!AE52*AD29*IF('1.2 Alternativ B'!AE256&lt;70,'1.4 Øvrige forutsetninger'!$C$42,IF('1.2 Alternativ B'!AE256&gt;=200,'1.4 Øvrige forutsetninger'!$C$44,'1.4 Øvrige forutsetninger'!$C$43))),0)</f>
        <v>0</v>
      </c>
      <c r="AE63" s="95">
        <f ca="1">IFERROR(MAXA(-'1.2 Alternativ B'!AF52,'1.2 Alternativ B'!AF52*AE29*IF('1.2 Alternativ B'!AF256&lt;70,'1.4 Øvrige forutsetninger'!$C$42,IF('1.2 Alternativ B'!AF256&gt;=200,'1.4 Øvrige forutsetninger'!$C$44,'1.4 Øvrige forutsetninger'!$C$43))),0)</f>
        <v>0</v>
      </c>
      <c r="AF63" s="95">
        <f ca="1">IFERROR(MAXA(-'1.1 Alternativ A'!AG52,'1.1 Alternativ A'!AG52*AF29*IF('1.1 Alternativ A'!AG256&lt;70,'1.4 Øvrige forutsetninger'!$C$42,IF('1.1 Alternativ A'!AG256&gt;=200,'1.4 Øvrige forutsetninger'!$C$44,'1.4 Øvrige forutsetninger'!$C$43))),0)</f>
        <v>0</v>
      </c>
    </row>
    <row r="64" spans="2:32" s="67" customFormat="1" ht="12.75" customHeight="1" x14ac:dyDescent="0.2">
      <c r="B64" s="1" t="str">
        <f ca="1">IF(OFFSET('1.2 Alternativ B'!$E$19,0,ROW()-ROW($B$43))&gt;0,OFFSET('1.2 Alternativ B'!$E$19,0,ROW()-ROW($B$43)),"")</f>
        <v/>
      </c>
      <c r="C64" s="94">
        <f ca="1">IFERROR(MAXA(-'1.2 Alternativ B'!D53,'1.2 Alternativ B'!D53*C30*IF('1.2 Alternativ B'!D257&lt;70,'1.4 Øvrige forutsetninger'!$C$42,IF('1.2 Alternativ B'!D257&gt;=200,'1.4 Øvrige forutsetninger'!$C$44,'1.4 Øvrige forutsetninger'!$C$43))),0)</f>
        <v>0</v>
      </c>
      <c r="D64" s="94">
        <f ca="1">IFERROR(MAXA(-'1.2 Alternativ B'!E53,'1.2 Alternativ B'!E53*D30*IF('1.2 Alternativ B'!E257&lt;70,'1.4 Øvrige forutsetninger'!$C$42,IF('1.2 Alternativ B'!E257&gt;=200,'1.4 Øvrige forutsetninger'!$C$44,'1.4 Øvrige forutsetninger'!$C$43))),0)</f>
        <v>0</v>
      </c>
      <c r="E64" s="94">
        <f ca="1">IFERROR(MAXA(-'1.2 Alternativ B'!F53,'1.2 Alternativ B'!F53*E30*IF('1.2 Alternativ B'!F257&lt;70,'1.4 Øvrige forutsetninger'!$C$42,IF('1.2 Alternativ B'!F257&gt;=200,'1.4 Øvrige forutsetninger'!$C$44,'1.4 Øvrige forutsetninger'!$C$43))),0)</f>
        <v>0</v>
      </c>
      <c r="F64" s="94">
        <f ca="1">IFERROR(MAXA(-'1.2 Alternativ B'!G53,'1.2 Alternativ B'!G53*F30*IF('1.2 Alternativ B'!G257&lt;70,'1.4 Øvrige forutsetninger'!$C$42,IF('1.2 Alternativ B'!G257&gt;=200,'1.4 Øvrige forutsetninger'!$C$44,'1.4 Øvrige forutsetninger'!$C$43))),0)</f>
        <v>0</v>
      </c>
      <c r="G64" s="94">
        <f ca="1">IFERROR(MAXA(-'1.2 Alternativ B'!H53,'1.2 Alternativ B'!H53*G30*IF('1.2 Alternativ B'!H257&lt;70,'1.4 Øvrige forutsetninger'!$C$42,IF('1.2 Alternativ B'!H257&gt;=200,'1.4 Øvrige forutsetninger'!$C$44,'1.4 Øvrige forutsetninger'!$C$43))),0)</f>
        <v>0</v>
      </c>
      <c r="H64" s="94">
        <f ca="1">IFERROR(MAXA(-'1.2 Alternativ B'!I53,'1.2 Alternativ B'!I53*H30*IF('1.2 Alternativ B'!I257&lt;70,'1.4 Øvrige forutsetninger'!$C$42,IF('1.2 Alternativ B'!I257&gt;=200,'1.4 Øvrige forutsetninger'!$C$44,'1.4 Øvrige forutsetninger'!$C$43))),0)</f>
        <v>0</v>
      </c>
      <c r="I64" s="94">
        <f ca="1">IFERROR(MAXA(-'1.2 Alternativ B'!J53,'1.2 Alternativ B'!J53*I30*IF('1.2 Alternativ B'!J257&lt;70,'1.4 Øvrige forutsetninger'!$C$42,IF('1.2 Alternativ B'!J257&gt;=200,'1.4 Øvrige forutsetninger'!$C$44,'1.4 Øvrige forutsetninger'!$C$43))),0)</f>
        <v>0</v>
      </c>
      <c r="J64" s="94">
        <f ca="1">IFERROR(MAXA(-'1.2 Alternativ B'!K53,'1.2 Alternativ B'!K53*J30*IF('1.2 Alternativ B'!K257&lt;70,'1.4 Øvrige forutsetninger'!$C$42,IF('1.2 Alternativ B'!K257&gt;=200,'1.4 Øvrige forutsetninger'!$C$44,'1.4 Øvrige forutsetninger'!$C$43))),0)</f>
        <v>0</v>
      </c>
      <c r="K64" s="94">
        <f ca="1">IFERROR(MAXA(-'1.2 Alternativ B'!L53,'1.2 Alternativ B'!L53*K30*IF('1.2 Alternativ B'!L257&lt;70,'1.4 Øvrige forutsetninger'!$C$42,IF('1.2 Alternativ B'!L257&gt;=200,'1.4 Øvrige forutsetninger'!$C$44,'1.4 Øvrige forutsetninger'!$C$43))),0)</f>
        <v>0</v>
      </c>
      <c r="L64" s="94">
        <f ca="1">IFERROR(MAXA(-'1.2 Alternativ B'!M53,'1.2 Alternativ B'!M53*L30*IF('1.2 Alternativ B'!M257&lt;70,'1.4 Øvrige forutsetninger'!$C$42,IF('1.2 Alternativ B'!M257&gt;=200,'1.4 Øvrige forutsetninger'!$C$44,'1.4 Øvrige forutsetninger'!$C$43))),0)</f>
        <v>0</v>
      </c>
      <c r="M64" s="94">
        <f ca="1">IFERROR(MAXA(-'1.2 Alternativ B'!N53,'1.2 Alternativ B'!N53*M30*IF('1.2 Alternativ B'!N257&lt;70,'1.4 Øvrige forutsetninger'!$C$42,IF('1.2 Alternativ B'!N257&gt;=200,'1.4 Øvrige forutsetninger'!$C$44,'1.4 Øvrige forutsetninger'!$C$43))),0)</f>
        <v>0</v>
      </c>
      <c r="N64" s="94">
        <f ca="1">IFERROR(MAXA(-'1.2 Alternativ B'!O53,'1.2 Alternativ B'!O53*N30*IF('1.2 Alternativ B'!O257&lt;70,'1.4 Øvrige forutsetninger'!$C$42,IF('1.2 Alternativ B'!O257&gt;=200,'1.4 Øvrige forutsetninger'!$C$44,'1.4 Øvrige forutsetninger'!$C$43))),0)</f>
        <v>0</v>
      </c>
      <c r="O64" s="94">
        <f ca="1">IFERROR(MAXA(-'1.2 Alternativ B'!P53,'1.2 Alternativ B'!P53*O30*IF('1.2 Alternativ B'!P257&lt;70,'1.4 Øvrige forutsetninger'!$C$42,IF('1.2 Alternativ B'!P257&gt;=200,'1.4 Øvrige forutsetninger'!$C$44,'1.4 Øvrige forutsetninger'!$C$43))),0)</f>
        <v>0</v>
      </c>
      <c r="P64" s="94">
        <f ca="1">IFERROR(MAXA(-'1.2 Alternativ B'!Q53,'1.2 Alternativ B'!Q53*P30*IF('1.2 Alternativ B'!Q257&lt;70,'1.4 Øvrige forutsetninger'!$C$42,IF('1.2 Alternativ B'!Q257&gt;=200,'1.4 Øvrige forutsetninger'!$C$44,'1.4 Øvrige forutsetninger'!$C$43))),0)</f>
        <v>0</v>
      </c>
      <c r="Q64" s="94">
        <f ca="1">IFERROR(MAXA(-'1.2 Alternativ B'!R53,'1.2 Alternativ B'!R53*Q30*IF('1.2 Alternativ B'!R257&lt;70,'1.4 Øvrige forutsetninger'!$C$42,IF('1.2 Alternativ B'!R257&gt;=200,'1.4 Øvrige forutsetninger'!$C$44,'1.4 Øvrige forutsetninger'!$C$43))),0)</f>
        <v>0</v>
      </c>
      <c r="R64" s="94">
        <f ca="1">IFERROR(MAXA(-'1.2 Alternativ B'!S53,'1.2 Alternativ B'!S53*R30*IF('1.2 Alternativ B'!S257&lt;70,'1.4 Øvrige forutsetninger'!$C$42,IF('1.2 Alternativ B'!S257&gt;=200,'1.4 Øvrige forutsetninger'!$C$44,'1.4 Øvrige forutsetninger'!$C$43))),0)</f>
        <v>0</v>
      </c>
      <c r="S64" s="94">
        <f ca="1">IFERROR(MAXA(-'1.2 Alternativ B'!T53,'1.2 Alternativ B'!T53*S30*IF('1.2 Alternativ B'!T257&lt;70,'1.4 Øvrige forutsetninger'!$C$42,IF('1.2 Alternativ B'!T257&gt;=200,'1.4 Øvrige forutsetninger'!$C$44,'1.4 Øvrige forutsetninger'!$C$43))),0)</f>
        <v>0</v>
      </c>
      <c r="T64" s="94">
        <f ca="1">IFERROR(MAXA(-'1.2 Alternativ B'!U53,'1.2 Alternativ B'!U53*T30*IF('1.2 Alternativ B'!U257&lt;70,'1.4 Øvrige forutsetninger'!$C$42,IF('1.2 Alternativ B'!U257&gt;=200,'1.4 Øvrige forutsetninger'!$C$44,'1.4 Øvrige forutsetninger'!$C$43))),0)</f>
        <v>0</v>
      </c>
      <c r="U64" s="94">
        <f ca="1">IFERROR(MAXA(-'1.2 Alternativ B'!V53,'1.2 Alternativ B'!V53*U30*IF('1.2 Alternativ B'!V257&lt;70,'1.4 Øvrige forutsetninger'!$C$42,IF('1.2 Alternativ B'!V257&gt;=200,'1.4 Øvrige forutsetninger'!$C$44,'1.4 Øvrige forutsetninger'!$C$43))),0)</f>
        <v>0</v>
      </c>
      <c r="V64" s="95">
        <f ca="1">IFERROR(MAXA(-'1.2 Alternativ B'!W53,'1.2 Alternativ B'!W53*V30*IF('1.2 Alternativ B'!W257&lt;70,'1.4 Øvrige forutsetninger'!$C$42,IF('1.2 Alternativ B'!W257&gt;=200,'1.4 Øvrige forutsetninger'!$C$44,'1.4 Øvrige forutsetninger'!$C$43))),0)</f>
        <v>0</v>
      </c>
      <c r="W64" s="95">
        <f ca="1">IFERROR(MAXA(-'1.2 Alternativ B'!X53,'1.2 Alternativ B'!X53*W30*IF('1.2 Alternativ B'!X257&lt;70,'1.4 Øvrige forutsetninger'!$C$42,IF('1.2 Alternativ B'!X257&gt;=200,'1.4 Øvrige forutsetninger'!$C$44,'1.4 Øvrige forutsetninger'!$C$43))),0)</f>
        <v>0</v>
      </c>
      <c r="X64" s="95">
        <f ca="1">IFERROR(MAXA(-'1.2 Alternativ B'!Y53,'1.2 Alternativ B'!Y53*X30*IF('1.2 Alternativ B'!Y257&lt;70,'1.4 Øvrige forutsetninger'!$C$42,IF('1.2 Alternativ B'!Y257&gt;=200,'1.4 Øvrige forutsetninger'!$C$44,'1.4 Øvrige forutsetninger'!$C$43))),0)</f>
        <v>0</v>
      </c>
      <c r="Y64" s="95">
        <f ca="1">IFERROR(MAXA(-'1.2 Alternativ B'!Z53,'1.2 Alternativ B'!Z53*Y30*IF('1.2 Alternativ B'!Z257&lt;70,'1.4 Øvrige forutsetninger'!$C$42,IF('1.2 Alternativ B'!Z257&gt;=200,'1.4 Øvrige forutsetninger'!$C$44,'1.4 Øvrige forutsetninger'!$C$43))),0)</f>
        <v>0</v>
      </c>
      <c r="Z64" s="95">
        <f ca="1">IFERROR(MAXA(-'1.2 Alternativ B'!AA53,'1.2 Alternativ B'!AA53*Z30*IF('1.2 Alternativ B'!AA257&lt;70,'1.4 Øvrige forutsetninger'!$C$42,IF('1.2 Alternativ B'!AA257&gt;=200,'1.4 Øvrige forutsetninger'!$C$44,'1.4 Øvrige forutsetninger'!$C$43))),0)</f>
        <v>0</v>
      </c>
      <c r="AA64" s="95">
        <f ca="1">IFERROR(MAXA(-'1.2 Alternativ B'!AB53,'1.2 Alternativ B'!AB53*AA30*IF('1.2 Alternativ B'!AB257&lt;70,'1.4 Øvrige forutsetninger'!$C$42,IF('1.2 Alternativ B'!AB257&gt;=200,'1.4 Øvrige forutsetninger'!$C$44,'1.4 Øvrige forutsetninger'!$C$43))),0)</f>
        <v>0</v>
      </c>
      <c r="AB64" s="95">
        <f ca="1">IFERROR(MAXA(-'1.2 Alternativ B'!AC53,'1.2 Alternativ B'!AC53*AB30*IF('1.2 Alternativ B'!AC257&lt;70,'1.4 Øvrige forutsetninger'!$C$42,IF('1.2 Alternativ B'!AC257&gt;=200,'1.4 Øvrige forutsetninger'!$C$44,'1.4 Øvrige forutsetninger'!$C$43))),0)</f>
        <v>0</v>
      </c>
      <c r="AC64" s="95">
        <f ca="1">IFERROR(MAXA(-'1.2 Alternativ B'!AD53,'1.2 Alternativ B'!AD53*AC30*IF('1.2 Alternativ B'!AD257&lt;70,'1.4 Øvrige forutsetninger'!$C$42,IF('1.2 Alternativ B'!AD257&gt;=200,'1.4 Øvrige forutsetninger'!$C$44,'1.4 Øvrige forutsetninger'!$C$43))),0)</f>
        <v>0</v>
      </c>
      <c r="AD64" s="95">
        <f ca="1">IFERROR(MAXA(-'1.2 Alternativ B'!AE53,'1.2 Alternativ B'!AE53*AD30*IF('1.2 Alternativ B'!AE257&lt;70,'1.4 Øvrige forutsetninger'!$C$42,IF('1.2 Alternativ B'!AE257&gt;=200,'1.4 Øvrige forutsetninger'!$C$44,'1.4 Øvrige forutsetninger'!$C$43))),0)</f>
        <v>0</v>
      </c>
      <c r="AE64" s="95">
        <f ca="1">IFERROR(MAXA(-'1.2 Alternativ B'!AF53,'1.2 Alternativ B'!AF53*AE30*IF('1.2 Alternativ B'!AF257&lt;70,'1.4 Øvrige forutsetninger'!$C$42,IF('1.2 Alternativ B'!AF257&gt;=200,'1.4 Øvrige forutsetninger'!$C$44,'1.4 Øvrige forutsetninger'!$C$43))),0)</f>
        <v>0</v>
      </c>
      <c r="AF64" s="95">
        <f ca="1">IFERROR(MAXA(-'1.2 Alternativ B'!AG53,'1.2 Alternativ B'!AG53*AF30*IF('1.2 Alternativ B'!AG257&lt;70,'1.4 Øvrige forutsetninger'!$C$42,IF('1.2 Alternativ B'!AG257&gt;=200,'1.4 Øvrige forutsetninger'!$C$44,'1.4 Øvrige forutsetninger'!$C$43))),0)</f>
        <v>0</v>
      </c>
    </row>
    <row r="65" spans="2:42" s="67" customFormat="1" ht="12.75" customHeight="1" x14ac:dyDescent="0.2">
      <c r="B65" s="1" t="str">
        <f ca="1">IF(OFFSET('1.2 Alternativ B'!$E$19,0,ROW()-ROW($B$43))&gt;0,OFFSET('1.2 Alternativ B'!$E$19,0,ROW()-ROW($B$43)),"")</f>
        <v/>
      </c>
      <c r="C65" s="94">
        <f ca="1">IFERROR(MAXA(-'1.2 Alternativ B'!D54,'1.2 Alternativ B'!D54*C31*IF('1.2 Alternativ B'!D258&lt;70,'1.4 Øvrige forutsetninger'!$C$42,IF('1.2 Alternativ B'!D258&gt;=200,'1.4 Øvrige forutsetninger'!$C$44,'1.4 Øvrige forutsetninger'!$C$43))),0)</f>
        <v>0</v>
      </c>
      <c r="D65" s="94">
        <f ca="1">IFERROR(MAXA(-'1.2 Alternativ B'!E54,'1.2 Alternativ B'!E54*D31*IF('1.2 Alternativ B'!E258&lt;70,'1.4 Øvrige forutsetninger'!$C$42,IF('1.2 Alternativ B'!E258&gt;=200,'1.4 Øvrige forutsetninger'!$C$44,'1.4 Øvrige forutsetninger'!$C$43))),0)</f>
        <v>0</v>
      </c>
      <c r="E65" s="94">
        <f ca="1">IFERROR(MAXA(-'1.2 Alternativ B'!F54,'1.2 Alternativ B'!F54*E31*IF('1.2 Alternativ B'!F258&lt;70,'1.4 Øvrige forutsetninger'!$C$42,IF('1.2 Alternativ B'!F258&gt;=200,'1.4 Øvrige forutsetninger'!$C$44,'1.4 Øvrige forutsetninger'!$C$43))),0)</f>
        <v>0</v>
      </c>
      <c r="F65" s="94">
        <f ca="1">IFERROR(MAXA(-'1.2 Alternativ B'!G54,'1.2 Alternativ B'!G54*F31*IF('1.2 Alternativ B'!G258&lt;70,'1.4 Øvrige forutsetninger'!$C$42,IF('1.2 Alternativ B'!G258&gt;=200,'1.4 Øvrige forutsetninger'!$C$44,'1.4 Øvrige forutsetninger'!$C$43))),0)</f>
        <v>0</v>
      </c>
      <c r="G65" s="94">
        <f ca="1">IFERROR(MAXA(-'1.2 Alternativ B'!H54,'1.2 Alternativ B'!H54*G31*IF('1.2 Alternativ B'!H258&lt;70,'1.4 Øvrige forutsetninger'!$C$42,IF('1.2 Alternativ B'!H258&gt;=200,'1.4 Øvrige forutsetninger'!$C$44,'1.4 Øvrige forutsetninger'!$C$43))),0)</f>
        <v>0</v>
      </c>
      <c r="H65" s="94">
        <f ca="1">IFERROR(MAXA(-'1.2 Alternativ B'!I54,'1.2 Alternativ B'!I54*H31*IF('1.2 Alternativ B'!I258&lt;70,'1.4 Øvrige forutsetninger'!$C$42,IF('1.2 Alternativ B'!I258&gt;=200,'1.4 Øvrige forutsetninger'!$C$44,'1.4 Øvrige forutsetninger'!$C$43))),0)</f>
        <v>0</v>
      </c>
      <c r="I65" s="94">
        <f ca="1">IFERROR(MAXA(-'1.2 Alternativ B'!J54,'1.2 Alternativ B'!J54*I31*IF('1.2 Alternativ B'!J258&lt;70,'1.4 Øvrige forutsetninger'!$C$42,IF('1.2 Alternativ B'!J258&gt;=200,'1.4 Øvrige forutsetninger'!$C$44,'1.4 Øvrige forutsetninger'!$C$43))),0)</f>
        <v>0</v>
      </c>
      <c r="J65" s="94">
        <f ca="1">IFERROR(MAXA(-'1.2 Alternativ B'!K54,'1.2 Alternativ B'!K54*J31*IF('1.2 Alternativ B'!K258&lt;70,'1.4 Øvrige forutsetninger'!$C$42,IF('1.2 Alternativ B'!K258&gt;=200,'1.4 Øvrige forutsetninger'!$C$44,'1.4 Øvrige forutsetninger'!$C$43))),0)</f>
        <v>0</v>
      </c>
      <c r="K65" s="94">
        <f ca="1">IFERROR(MAXA(-'1.2 Alternativ B'!L54,'1.2 Alternativ B'!L54*K31*IF('1.2 Alternativ B'!L258&lt;70,'1.4 Øvrige forutsetninger'!$C$42,IF('1.2 Alternativ B'!L258&gt;=200,'1.4 Øvrige forutsetninger'!$C$44,'1.4 Øvrige forutsetninger'!$C$43))),0)</f>
        <v>0</v>
      </c>
      <c r="L65" s="94">
        <f ca="1">IFERROR(MAXA(-'1.2 Alternativ B'!M54,'1.2 Alternativ B'!M54*L31*IF('1.2 Alternativ B'!M258&lt;70,'1.4 Øvrige forutsetninger'!$C$42,IF('1.2 Alternativ B'!M258&gt;=200,'1.4 Øvrige forutsetninger'!$C$44,'1.4 Øvrige forutsetninger'!$C$43))),0)</f>
        <v>0</v>
      </c>
      <c r="M65" s="94">
        <f ca="1">IFERROR(MAXA(-'1.2 Alternativ B'!N54,'1.2 Alternativ B'!N54*M31*IF('1.2 Alternativ B'!N258&lt;70,'1.4 Øvrige forutsetninger'!$C$42,IF('1.2 Alternativ B'!N258&gt;=200,'1.4 Øvrige forutsetninger'!$C$44,'1.4 Øvrige forutsetninger'!$C$43))),0)</f>
        <v>0</v>
      </c>
      <c r="N65" s="94">
        <f ca="1">IFERROR(MAXA(-'1.2 Alternativ B'!O54,'1.2 Alternativ B'!O54*N31*IF('1.2 Alternativ B'!O258&lt;70,'1.4 Øvrige forutsetninger'!$C$42,IF('1.2 Alternativ B'!O258&gt;=200,'1.4 Øvrige forutsetninger'!$C$44,'1.4 Øvrige forutsetninger'!$C$43))),0)</f>
        <v>0</v>
      </c>
      <c r="O65" s="94">
        <f ca="1">IFERROR(MAXA(-'1.2 Alternativ B'!P54,'1.2 Alternativ B'!P54*O31*IF('1.2 Alternativ B'!P258&lt;70,'1.4 Øvrige forutsetninger'!$C$42,IF('1.2 Alternativ B'!P258&gt;=200,'1.4 Øvrige forutsetninger'!$C$44,'1.4 Øvrige forutsetninger'!$C$43))),0)</f>
        <v>0</v>
      </c>
      <c r="P65" s="94">
        <f ca="1">IFERROR(MAXA(-'1.2 Alternativ B'!Q54,'1.2 Alternativ B'!Q54*P31*IF('1.2 Alternativ B'!Q258&lt;70,'1.4 Øvrige forutsetninger'!$C$42,IF('1.2 Alternativ B'!Q258&gt;=200,'1.4 Øvrige forutsetninger'!$C$44,'1.4 Øvrige forutsetninger'!$C$43))),0)</f>
        <v>0</v>
      </c>
      <c r="Q65" s="94">
        <f ca="1">IFERROR(MAXA(-'1.2 Alternativ B'!R54,'1.2 Alternativ B'!R54*Q31*IF('1.2 Alternativ B'!R258&lt;70,'1.4 Øvrige forutsetninger'!$C$42,IF('1.2 Alternativ B'!R258&gt;=200,'1.4 Øvrige forutsetninger'!$C$44,'1.4 Øvrige forutsetninger'!$C$43))),0)</f>
        <v>0</v>
      </c>
      <c r="R65" s="94">
        <f ca="1">IFERROR(MAXA(-'1.2 Alternativ B'!S54,'1.2 Alternativ B'!S54*R31*IF('1.2 Alternativ B'!S258&lt;70,'1.4 Øvrige forutsetninger'!$C$42,IF('1.2 Alternativ B'!S258&gt;=200,'1.4 Øvrige forutsetninger'!$C$44,'1.4 Øvrige forutsetninger'!$C$43))),0)</f>
        <v>0</v>
      </c>
      <c r="S65" s="94">
        <f ca="1">IFERROR(MAXA(-'1.2 Alternativ B'!T54,'1.2 Alternativ B'!T54*S31*IF('1.2 Alternativ B'!T258&lt;70,'1.4 Øvrige forutsetninger'!$C$42,IF('1.2 Alternativ B'!T258&gt;=200,'1.4 Øvrige forutsetninger'!$C$44,'1.4 Øvrige forutsetninger'!$C$43))),0)</f>
        <v>0</v>
      </c>
      <c r="T65" s="94">
        <f ca="1">IFERROR(MAXA(-'1.2 Alternativ B'!U54,'1.2 Alternativ B'!U54*T31*IF('1.2 Alternativ B'!U258&lt;70,'1.4 Øvrige forutsetninger'!$C$42,IF('1.2 Alternativ B'!U258&gt;=200,'1.4 Øvrige forutsetninger'!$C$44,'1.4 Øvrige forutsetninger'!$C$43))),0)</f>
        <v>0</v>
      </c>
      <c r="U65" s="94">
        <f ca="1">IFERROR(MAXA(-'1.2 Alternativ B'!V54,'1.2 Alternativ B'!V54*U31*IF('1.2 Alternativ B'!V258&lt;70,'1.4 Øvrige forutsetninger'!$C$42,IF('1.2 Alternativ B'!V258&gt;=200,'1.4 Øvrige forutsetninger'!$C$44,'1.4 Øvrige forutsetninger'!$C$43))),0)</f>
        <v>0</v>
      </c>
      <c r="V65" s="95">
        <f ca="1">IFERROR(MAXA(-'1.2 Alternativ B'!W54,'1.2 Alternativ B'!W54*V31*IF('1.2 Alternativ B'!W258&lt;70,'1.4 Øvrige forutsetninger'!$C$42,IF('1.2 Alternativ B'!W258&gt;=200,'1.4 Øvrige forutsetninger'!$C$44,'1.4 Øvrige forutsetninger'!$C$43))),0)</f>
        <v>0</v>
      </c>
      <c r="W65" s="95">
        <f ca="1">IFERROR(MAXA(-'1.2 Alternativ B'!X54,'1.2 Alternativ B'!X54*W31*IF('1.2 Alternativ B'!X258&lt;70,'1.4 Øvrige forutsetninger'!$C$42,IF('1.2 Alternativ B'!X258&gt;=200,'1.4 Øvrige forutsetninger'!$C$44,'1.4 Øvrige forutsetninger'!$C$43))),0)</f>
        <v>0</v>
      </c>
      <c r="X65" s="95">
        <f ca="1">IFERROR(MAXA(-'1.2 Alternativ B'!Y54,'1.2 Alternativ B'!Y54*X31*IF('1.2 Alternativ B'!Y258&lt;70,'1.4 Øvrige forutsetninger'!$C$42,IF('1.2 Alternativ B'!Y258&gt;=200,'1.4 Øvrige forutsetninger'!$C$44,'1.4 Øvrige forutsetninger'!$C$43))),0)</f>
        <v>0</v>
      </c>
      <c r="Y65" s="95">
        <f ca="1">IFERROR(MAXA(-'1.2 Alternativ B'!Z54,'1.2 Alternativ B'!Z54*Y31*IF('1.2 Alternativ B'!Z258&lt;70,'1.4 Øvrige forutsetninger'!$C$42,IF('1.2 Alternativ B'!Z258&gt;=200,'1.4 Øvrige forutsetninger'!$C$44,'1.4 Øvrige forutsetninger'!$C$43))),0)</f>
        <v>0</v>
      </c>
      <c r="Z65" s="95">
        <f ca="1">IFERROR(MAXA(-'1.2 Alternativ B'!AA54,'1.2 Alternativ B'!AA54*Z31*IF('1.2 Alternativ B'!AA258&lt;70,'1.4 Øvrige forutsetninger'!$C$42,IF('1.2 Alternativ B'!AA258&gt;=200,'1.4 Øvrige forutsetninger'!$C$44,'1.4 Øvrige forutsetninger'!$C$43))),0)</f>
        <v>0</v>
      </c>
      <c r="AA65" s="95">
        <f ca="1">IFERROR(MAXA(-'1.2 Alternativ B'!AB54,'1.2 Alternativ B'!AB54*AA31*IF('1.2 Alternativ B'!AB258&lt;70,'1.4 Øvrige forutsetninger'!$C$42,IF('1.2 Alternativ B'!AB258&gt;=200,'1.4 Øvrige forutsetninger'!$C$44,'1.4 Øvrige forutsetninger'!$C$43))),0)</f>
        <v>0</v>
      </c>
      <c r="AB65" s="95">
        <f ca="1">IFERROR(MAXA(-'1.2 Alternativ B'!AC54,'1.2 Alternativ B'!AC54*AB31*IF('1.2 Alternativ B'!AC258&lt;70,'1.4 Øvrige forutsetninger'!$C$42,IF('1.2 Alternativ B'!AC258&gt;=200,'1.4 Øvrige forutsetninger'!$C$44,'1.4 Øvrige forutsetninger'!$C$43))),0)</f>
        <v>0</v>
      </c>
      <c r="AC65" s="95">
        <f ca="1">IFERROR(MAXA(-'1.2 Alternativ B'!AD54,'1.2 Alternativ B'!AD54*AC31*IF('1.2 Alternativ B'!AD258&lt;70,'1.4 Øvrige forutsetninger'!$C$42,IF('1.2 Alternativ B'!AD258&gt;=200,'1.4 Øvrige forutsetninger'!$C$44,'1.4 Øvrige forutsetninger'!$C$43))),0)</f>
        <v>0</v>
      </c>
      <c r="AD65" s="95">
        <f ca="1">IFERROR(MAXA(-'1.2 Alternativ B'!AE54,'1.2 Alternativ B'!AE54*AD31*IF('1.2 Alternativ B'!AE258&lt;70,'1.4 Øvrige forutsetninger'!$C$42,IF('1.2 Alternativ B'!AE258&gt;=200,'1.4 Øvrige forutsetninger'!$C$44,'1.4 Øvrige forutsetninger'!$C$43))),0)</f>
        <v>0</v>
      </c>
      <c r="AE65" s="95">
        <f ca="1">IFERROR(MAXA(-'1.2 Alternativ B'!AF54,'1.2 Alternativ B'!AF54*AE31*IF('1.2 Alternativ B'!AF258&lt;70,'1.4 Øvrige forutsetninger'!$C$42,IF('1.2 Alternativ B'!AF258&gt;=200,'1.4 Øvrige forutsetninger'!$C$44,'1.4 Øvrige forutsetninger'!$C$43))),0)</f>
        <v>0</v>
      </c>
      <c r="AF65" s="95">
        <f ca="1">IFERROR(MAXA(-'1.2 Alternativ B'!AG54,'1.2 Alternativ B'!AG54*AF31*IF('1.2 Alternativ B'!AG258&lt;70,'1.4 Øvrige forutsetninger'!$C$42,IF('1.2 Alternativ B'!AG258&gt;=200,'1.4 Øvrige forutsetninger'!$C$44,'1.4 Øvrige forutsetninger'!$C$43))),0)</f>
        <v>0</v>
      </c>
    </row>
    <row r="66" spans="2:42" s="67" customFormat="1" ht="12.75" customHeight="1" x14ac:dyDescent="0.2">
      <c r="B66" s="1" t="str">
        <f ca="1">IF(OFFSET('1.2 Alternativ B'!$E$19,0,ROW()-ROW($B$43))&gt;0,OFFSET('1.2 Alternativ B'!$E$19,0,ROW()-ROW($B$43)),"")</f>
        <v/>
      </c>
      <c r="C66" s="94">
        <f ca="1">IFERROR(MAXA(-'1.2 Alternativ B'!D55,'1.2 Alternativ B'!D55*C32*IF('1.2 Alternativ B'!D259&lt;70,'1.4 Øvrige forutsetninger'!$C$42,IF('1.2 Alternativ B'!D259&gt;=200,'1.4 Øvrige forutsetninger'!$C$44,'1.4 Øvrige forutsetninger'!$C$43))),0)</f>
        <v>0</v>
      </c>
      <c r="D66" s="94">
        <f ca="1">IFERROR(MAXA(-'1.2 Alternativ B'!E55,'1.2 Alternativ B'!E55*D32*IF('1.2 Alternativ B'!E259&lt;70,'1.4 Øvrige forutsetninger'!$C$42,IF('1.2 Alternativ B'!E259&gt;=200,'1.4 Øvrige forutsetninger'!$C$44,'1.4 Øvrige forutsetninger'!$C$43))),0)</f>
        <v>0</v>
      </c>
      <c r="E66" s="94">
        <f ca="1">IFERROR(MAXA(-'1.2 Alternativ B'!F55,'1.2 Alternativ B'!F55*E32*IF('1.2 Alternativ B'!F259&lt;70,'1.4 Øvrige forutsetninger'!$C$42,IF('1.2 Alternativ B'!F259&gt;=200,'1.4 Øvrige forutsetninger'!$C$44,'1.4 Øvrige forutsetninger'!$C$43))),0)</f>
        <v>0</v>
      </c>
      <c r="F66" s="94">
        <f ca="1">IFERROR(MAXA(-'1.2 Alternativ B'!G55,'1.2 Alternativ B'!G55*F32*IF('1.2 Alternativ B'!G259&lt;70,'1.4 Øvrige forutsetninger'!$C$42,IF('1.2 Alternativ B'!G259&gt;=200,'1.4 Øvrige forutsetninger'!$C$44,'1.4 Øvrige forutsetninger'!$C$43))),0)</f>
        <v>0</v>
      </c>
      <c r="G66" s="94">
        <f ca="1">IFERROR(MAXA(-'1.2 Alternativ B'!H55,'1.2 Alternativ B'!H55*G32*IF('1.2 Alternativ B'!H259&lt;70,'1.4 Øvrige forutsetninger'!$C$42,IF('1.2 Alternativ B'!H259&gt;=200,'1.4 Øvrige forutsetninger'!$C$44,'1.4 Øvrige forutsetninger'!$C$43))),0)</f>
        <v>0</v>
      </c>
      <c r="H66" s="94">
        <f ca="1">IFERROR(MAXA(-'1.2 Alternativ B'!I55,'1.2 Alternativ B'!I55*H32*IF('1.2 Alternativ B'!I259&lt;70,'1.4 Øvrige forutsetninger'!$C$42,IF('1.2 Alternativ B'!I259&gt;=200,'1.4 Øvrige forutsetninger'!$C$44,'1.4 Øvrige forutsetninger'!$C$43))),0)</f>
        <v>0</v>
      </c>
      <c r="I66" s="94">
        <f ca="1">IFERROR(MAXA(-'1.2 Alternativ B'!J55,'1.2 Alternativ B'!J55*I32*IF('1.2 Alternativ B'!J259&lt;70,'1.4 Øvrige forutsetninger'!$C$42,IF('1.2 Alternativ B'!J259&gt;=200,'1.4 Øvrige forutsetninger'!$C$44,'1.4 Øvrige forutsetninger'!$C$43))),0)</f>
        <v>0</v>
      </c>
      <c r="J66" s="94">
        <f ca="1">IFERROR(MAXA(-'1.2 Alternativ B'!K55,'1.2 Alternativ B'!K55*J32*IF('1.2 Alternativ B'!K259&lt;70,'1.4 Øvrige forutsetninger'!$C$42,IF('1.2 Alternativ B'!K259&gt;=200,'1.4 Øvrige forutsetninger'!$C$44,'1.4 Øvrige forutsetninger'!$C$43))),0)</f>
        <v>0</v>
      </c>
      <c r="K66" s="94">
        <f ca="1">IFERROR(MAXA(-'1.2 Alternativ B'!L55,'1.2 Alternativ B'!L55*K32*IF('1.2 Alternativ B'!L259&lt;70,'1.4 Øvrige forutsetninger'!$C$42,IF('1.2 Alternativ B'!L259&gt;=200,'1.4 Øvrige forutsetninger'!$C$44,'1.4 Øvrige forutsetninger'!$C$43))),0)</f>
        <v>0</v>
      </c>
      <c r="L66" s="94">
        <f ca="1">IFERROR(MAXA(-'1.2 Alternativ B'!M55,'1.2 Alternativ B'!M55*L32*IF('1.2 Alternativ B'!M259&lt;70,'1.4 Øvrige forutsetninger'!$C$42,IF('1.2 Alternativ B'!M259&gt;=200,'1.4 Øvrige forutsetninger'!$C$44,'1.4 Øvrige forutsetninger'!$C$43))),0)</f>
        <v>0</v>
      </c>
      <c r="M66" s="94">
        <f ca="1">IFERROR(MAXA(-'1.2 Alternativ B'!N55,'1.2 Alternativ B'!N55*M32*IF('1.2 Alternativ B'!N259&lt;70,'1.4 Øvrige forutsetninger'!$C$42,IF('1.2 Alternativ B'!N259&gt;=200,'1.4 Øvrige forutsetninger'!$C$44,'1.4 Øvrige forutsetninger'!$C$43))),0)</f>
        <v>0</v>
      </c>
      <c r="N66" s="94">
        <f ca="1">IFERROR(MAXA(-'1.2 Alternativ B'!O55,'1.2 Alternativ B'!O55*N32*IF('1.2 Alternativ B'!O259&lt;70,'1.4 Øvrige forutsetninger'!$C$42,IF('1.2 Alternativ B'!O259&gt;=200,'1.4 Øvrige forutsetninger'!$C$44,'1.4 Øvrige forutsetninger'!$C$43))),0)</f>
        <v>0</v>
      </c>
      <c r="O66" s="94">
        <f ca="1">IFERROR(MAXA(-'1.2 Alternativ B'!P55,'1.2 Alternativ B'!P55*O32*IF('1.2 Alternativ B'!P259&lt;70,'1.4 Øvrige forutsetninger'!$C$42,IF('1.2 Alternativ B'!P259&gt;=200,'1.4 Øvrige forutsetninger'!$C$44,'1.4 Øvrige forutsetninger'!$C$43))),0)</f>
        <v>0</v>
      </c>
      <c r="P66" s="94">
        <f ca="1">IFERROR(MAXA(-'1.2 Alternativ B'!Q55,'1.2 Alternativ B'!Q55*P32*IF('1.2 Alternativ B'!Q259&lt;70,'1.4 Øvrige forutsetninger'!$C$42,IF('1.2 Alternativ B'!Q259&gt;=200,'1.4 Øvrige forutsetninger'!$C$44,'1.4 Øvrige forutsetninger'!$C$43))),0)</f>
        <v>0</v>
      </c>
      <c r="Q66" s="94">
        <f ca="1">IFERROR(MAXA(-'1.2 Alternativ B'!R55,'1.2 Alternativ B'!R55*Q32*IF('1.2 Alternativ B'!R259&lt;70,'1.4 Øvrige forutsetninger'!$C$42,IF('1.2 Alternativ B'!R259&gt;=200,'1.4 Øvrige forutsetninger'!$C$44,'1.4 Øvrige forutsetninger'!$C$43))),0)</f>
        <v>0</v>
      </c>
      <c r="R66" s="94">
        <f ca="1">IFERROR(MAXA(-'1.2 Alternativ B'!S55,'1.2 Alternativ B'!S55*R32*IF('1.2 Alternativ B'!S259&lt;70,'1.4 Øvrige forutsetninger'!$C$42,IF('1.2 Alternativ B'!S259&gt;=200,'1.4 Øvrige forutsetninger'!$C$44,'1.4 Øvrige forutsetninger'!$C$43))),0)</f>
        <v>0</v>
      </c>
      <c r="S66" s="94">
        <f ca="1">IFERROR(MAXA(-'1.2 Alternativ B'!T55,'1.2 Alternativ B'!T55*S32*IF('1.2 Alternativ B'!T259&lt;70,'1.4 Øvrige forutsetninger'!$C$42,IF('1.2 Alternativ B'!T259&gt;=200,'1.4 Øvrige forutsetninger'!$C$44,'1.4 Øvrige forutsetninger'!$C$43))),0)</f>
        <v>0</v>
      </c>
      <c r="T66" s="94">
        <f ca="1">IFERROR(MAXA(-'1.2 Alternativ B'!U55,'1.2 Alternativ B'!U55*T32*IF('1.2 Alternativ B'!U259&lt;70,'1.4 Øvrige forutsetninger'!$C$42,IF('1.2 Alternativ B'!U259&gt;=200,'1.4 Øvrige forutsetninger'!$C$44,'1.4 Øvrige forutsetninger'!$C$43))),0)</f>
        <v>0</v>
      </c>
      <c r="U66" s="94">
        <f ca="1">IFERROR(MAXA(-'1.2 Alternativ B'!V55,'1.2 Alternativ B'!V55*U32*IF('1.2 Alternativ B'!V259&lt;70,'1.4 Øvrige forutsetninger'!$C$42,IF('1.2 Alternativ B'!V259&gt;=200,'1.4 Øvrige forutsetninger'!$C$44,'1.4 Øvrige forutsetninger'!$C$43))),0)</f>
        <v>0</v>
      </c>
      <c r="V66" s="95">
        <f ca="1">IFERROR(MAXA(-'1.2 Alternativ B'!W55,'1.2 Alternativ B'!W55*V32*IF('1.2 Alternativ B'!W259&lt;70,'1.4 Øvrige forutsetninger'!$C$42,IF('1.2 Alternativ B'!W259&gt;=200,'1.4 Øvrige forutsetninger'!$C$44,'1.4 Øvrige forutsetninger'!$C$43))),0)</f>
        <v>0</v>
      </c>
      <c r="W66" s="95">
        <f ca="1">IFERROR(MAXA(-'1.2 Alternativ B'!X55,'1.2 Alternativ B'!X55*W32*IF('1.2 Alternativ B'!X259&lt;70,'1.4 Øvrige forutsetninger'!$C$42,IF('1.2 Alternativ B'!X259&gt;=200,'1.4 Øvrige forutsetninger'!$C$44,'1.4 Øvrige forutsetninger'!$C$43))),0)</f>
        <v>0</v>
      </c>
      <c r="X66" s="95">
        <f ca="1">IFERROR(MAXA(-'1.2 Alternativ B'!Y55,'1.2 Alternativ B'!Y55*X32*IF('1.2 Alternativ B'!Y259&lt;70,'1.4 Øvrige forutsetninger'!$C$42,IF('1.2 Alternativ B'!Y259&gt;=200,'1.4 Øvrige forutsetninger'!$C$44,'1.4 Øvrige forutsetninger'!$C$43))),0)</f>
        <v>0</v>
      </c>
      <c r="Y66" s="95">
        <f ca="1">IFERROR(MAXA(-'1.2 Alternativ B'!Z55,'1.2 Alternativ B'!Z55*Y32*IF('1.2 Alternativ B'!Z259&lt;70,'1.4 Øvrige forutsetninger'!$C$42,IF('1.2 Alternativ B'!Z259&gt;=200,'1.4 Øvrige forutsetninger'!$C$44,'1.4 Øvrige forutsetninger'!$C$43))),0)</f>
        <v>0</v>
      </c>
      <c r="Z66" s="95">
        <f ca="1">IFERROR(MAXA(-'1.2 Alternativ B'!AA55,'1.2 Alternativ B'!AA55*Z32*IF('1.2 Alternativ B'!AA259&lt;70,'1.4 Øvrige forutsetninger'!$C$42,IF('1.2 Alternativ B'!AA259&gt;=200,'1.4 Øvrige forutsetninger'!$C$44,'1.4 Øvrige forutsetninger'!$C$43))),0)</f>
        <v>0</v>
      </c>
      <c r="AA66" s="95">
        <f ca="1">IFERROR(MAXA(-'1.2 Alternativ B'!AB55,'1.2 Alternativ B'!AB55*AA32*IF('1.2 Alternativ B'!AB259&lt;70,'1.4 Øvrige forutsetninger'!$C$42,IF('1.2 Alternativ B'!AB259&gt;=200,'1.4 Øvrige forutsetninger'!$C$44,'1.4 Øvrige forutsetninger'!$C$43))),0)</f>
        <v>0</v>
      </c>
      <c r="AB66" s="95">
        <f ca="1">IFERROR(MAXA(-'1.2 Alternativ B'!AC55,'1.2 Alternativ B'!AC55*AB32*IF('1.2 Alternativ B'!AC259&lt;70,'1.4 Øvrige forutsetninger'!$C$42,IF('1.2 Alternativ B'!AC259&gt;=200,'1.4 Øvrige forutsetninger'!$C$44,'1.4 Øvrige forutsetninger'!$C$43))),0)</f>
        <v>0</v>
      </c>
      <c r="AC66" s="95">
        <f ca="1">IFERROR(MAXA(-'1.2 Alternativ B'!AD55,'1.2 Alternativ B'!AD55*AC32*IF('1.2 Alternativ B'!AD259&lt;70,'1.4 Øvrige forutsetninger'!$C$42,IF('1.2 Alternativ B'!AD259&gt;=200,'1.4 Øvrige forutsetninger'!$C$44,'1.4 Øvrige forutsetninger'!$C$43))),0)</f>
        <v>0</v>
      </c>
      <c r="AD66" s="95">
        <f ca="1">IFERROR(MAXA(-'1.2 Alternativ B'!AE55,'1.2 Alternativ B'!AE55*AD32*IF('1.2 Alternativ B'!AE259&lt;70,'1.4 Øvrige forutsetninger'!$C$42,IF('1.2 Alternativ B'!AE259&gt;=200,'1.4 Øvrige forutsetninger'!$C$44,'1.4 Øvrige forutsetninger'!$C$43))),0)</f>
        <v>0</v>
      </c>
      <c r="AE66" s="95">
        <f ca="1">IFERROR(MAXA(-'1.2 Alternativ B'!AF55,'1.2 Alternativ B'!AF55*AE32*IF('1.2 Alternativ B'!AF259&lt;70,'1.4 Øvrige forutsetninger'!$C$42,IF('1.2 Alternativ B'!AF259&gt;=200,'1.4 Øvrige forutsetninger'!$C$44,'1.4 Øvrige forutsetninger'!$C$43))),0)</f>
        <v>0</v>
      </c>
      <c r="AF66" s="95">
        <f ca="1">IFERROR(MAXA(-'1.2 Alternativ B'!AG55,'1.2 Alternativ B'!AG55*AF32*IF('1.2 Alternativ B'!AG259&lt;70,'1.4 Øvrige forutsetninger'!$C$42,IF('1.2 Alternativ B'!AG259&gt;=200,'1.4 Øvrige forutsetninger'!$C$44,'1.4 Øvrige forutsetninger'!$C$43))),0)</f>
        <v>0</v>
      </c>
    </row>
    <row r="67" spans="2:42" s="67" customFormat="1" ht="12.75" customHeight="1" x14ac:dyDescent="0.2">
      <c r="B67" s="1" t="str">
        <f ca="1">IF(OFFSET('1.2 Alternativ B'!$E$19,0,ROW()-ROW($B$43))&gt;0,OFFSET('1.2 Alternativ B'!$E$19,0,ROW()-ROW($B$43)),"")</f>
        <v/>
      </c>
      <c r="C67" s="94">
        <f ca="1">IFERROR(MAXA(-'1.2 Alternativ B'!D56,'1.2 Alternativ B'!D56*C33*IF('1.2 Alternativ B'!D260&lt;70,'1.4 Øvrige forutsetninger'!$C$42,IF('1.2 Alternativ B'!D260&gt;=200,'1.4 Øvrige forutsetninger'!$C$44,'1.4 Øvrige forutsetninger'!$C$43))),0)</f>
        <v>0</v>
      </c>
      <c r="D67" s="94">
        <f ca="1">IFERROR(MAXA(-'1.2 Alternativ B'!E56,'1.2 Alternativ B'!E56*D33*IF('1.2 Alternativ B'!E260&lt;70,'1.4 Øvrige forutsetninger'!$C$42,IF('1.2 Alternativ B'!E260&gt;=200,'1.4 Øvrige forutsetninger'!$C$44,'1.4 Øvrige forutsetninger'!$C$43))),0)</f>
        <v>0</v>
      </c>
      <c r="E67" s="94">
        <f ca="1">IFERROR(MAXA(-'1.2 Alternativ B'!F56,'1.2 Alternativ B'!F56*E33*IF('1.2 Alternativ B'!F260&lt;70,'1.4 Øvrige forutsetninger'!$C$42,IF('1.2 Alternativ B'!F260&gt;=200,'1.4 Øvrige forutsetninger'!$C$44,'1.4 Øvrige forutsetninger'!$C$43))),0)</f>
        <v>0</v>
      </c>
      <c r="F67" s="94">
        <f ca="1">IFERROR(MAXA(-'1.2 Alternativ B'!G56,'1.2 Alternativ B'!G56*F33*IF('1.2 Alternativ B'!G260&lt;70,'1.4 Øvrige forutsetninger'!$C$42,IF('1.2 Alternativ B'!G260&gt;=200,'1.4 Øvrige forutsetninger'!$C$44,'1.4 Øvrige forutsetninger'!$C$43))),0)</f>
        <v>0</v>
      </c>
      <c r="G67" s="94">
        <f ca="1">IFERROR(MAXA(-'1.2 Alternativ B'!H56,'1.2 Alternativ B'!H56*G33*IF('1.2 Alternativ B'!H260&lt;70,'1.4 Øvrige forutsetninger'!$C$42,IF('1.2 Alternativ B'!H260&gt;=200,'1.4 Øvrige forutsetninger'!$C$44,'1.4 Øvrige forutsetninger'!$C$43))),0)</f>
        <v>0</v>
      </c>
      <c r="H67" s="94">
        <f ca="1">IFERROR(MAXA(-'1.2 Alternativ B'!I56,'1.2 Alternativ B'!I56*H33*IF('1.2 Alternativ B'!I260&lt;70,'1.4 Øvrige forutsetninger'!$C$42,IF('1.2 Alternativ B'!I260&gt;=200,'1.4 Øvrige forutsetninger'!$C$44,'1.4 Øvrige forutsetninger'!$C$43))),0)</f>
        <v>0</v>
      </c>
      <c r="I67" s="94">
        <f ca="1">IFERROR(MAXA(-'1.2 Alternativ B'!J56,'1.2 Alternativ B'!J56*I33*IF('1.2 Alternativ B'!J260&lt;70,'1.4 Øvrige forutsetninger'!$C$42,IF('1.2 Alternativ B'!J260&gt;=200,'1.4 Øvrige forutsetninger'!$C$44,'1.4 Øvrige forutsetninger'!$C$43))),0)</f>
        <v>0</v>
      </c>
      <c r="J67" s="94">
        <f ca="1">IFERROR(MAXA(-'1.2 Alternativ B'!K56,'1.2 Alternativ B'!K56*J33*IF('1.2 Alternativ B'!K260&lt;70,'1.4 Øvrige forutsetninger'!$C$42,IF('1.2 Alternativ B'!K260&gt;=200,'1.4 Øvrige forutsetninger'!$C$44,'1.4 Øvrige forutsetninger'!$C$43))),0)</f>
        <v>0</v>
      </c>
      <c r="K67" s="94">
        <f ca="1">IFERROR(MAXA(-'1.2 Alternativ B'!L56,'1.2 Alternativ B'!L56*K33*IF('1.2 Alternativ B'!L260&lt;70,'1.4 Øvrige forutsetninger'!$C$42,IF('1.2 Alternativ B'!L260&gt;=200,'1.4 Øvrige forutsetninger'!$C$44,'1.4 Øvrige forutsetninger'!$C$43))),0)</f>
        <v>0</v>
      </c>
      <c r="L67" s="94">
        <f ca="1">IFERROR(MAXA(-'1.2 Alternativ B'!M56,'1.2 Alternativ B'!M56*L33*IF('1.2 Alternativ B'!M260&lt;70,'1.4 Øvrige forutsetninger'!$C$42,IF('1.2 Alternativ B'!M260&gt;=200,'1.4 Øvrige forutsetninger'!$C$44,'1.4 Øvrige forutsetninger'!$C$43))),0)</f>
        <v>0</v>
      </c>
      <c r="M67" s="94">
        <f ca="1">IFERROR(MAXA(-'1.2 Alternativ B'!N56,'1.2 Alternativ B'!N56*M33*IF('1.2 Alternativ B'!N260&lt;70,'1.4 Øvrige forutsetninger'!$C$42,IF('1.2 Alternativ B'!N260&gt;=200,'1.4 Øvrige forutsetninger'!$C$44,'1.4 Øvrige forutsetninger'!$C$43))),0)</f>
        <v>0</v>
      </c>
      <c r="N67" s="94">
        <f ca="1">IFERROR(MAXA(-'1.2 Alternativ B'!O56,'1.2 Alternativ B'!O56*N33*IF('1.2 Alternativ B'!O260&lt;70,'1.4 Øvrige forutsetninger'!$C$42,IF('1.2 Alternativ B'!O260&gt;=200,'1.4 Øvrige forutsetninger'!$C$44,'1.4 Øvrige forutsetninger'!$C$43))),0)</f>
        <v>0</v>
      </c>
      <c r="O67" s="94">
        <f ca="1">IFERROR(MAXA(-'1.2 Alternativ B'!P56,'1.2 Alternativ B'!P56*O33*IF('1.2 Alternativ B'!P260&lt;70,'1.4 Øvrige forutsetninger'!$C$42,IF('1.2 Alternativ B'!P260&gt;=200,'1.4 Øvrige forutsetninger'!$C$44,'1.4 Øvrige forutsetninger'!$C$43))),0)</f>
        <v>0</v>
      </c>
      <c r="P67" s="94">
        <f ca="1">IFERROR(MAXA(-'1.2 Alternativ B'!Q56,'1.2 Alternativ B'!Q56*P33*IF('1.2 Alternativ B'!Q260&lt;70,'1.4 Øvrige forutsetninger'!$C$42,IF('1.2 Alternativ B'!Q260&gt;=200,'1.4 Øvrige forutsetninger'!$C$44,'1.4 Øvrige forutsetninger'!$C$43))),0)</f>
        <v>0</v>
      </c>
      <c r="Q67" s="94">
        <f ca="1">IFERROR(MAXA(-'1.2 Alternativ B'!R56,'1.2 Alternativ B'!R56*Q33*IF('1.2 Alternativ B'!R260&lt;70,'1.4 Øvrige forutsetninger'!$C$42,IF('1.2 Alternativ B'!R260&gt;=200,'1.4 Øvrige forutsetninger'!$C$44,'1.4 Øvrige forutsetninger'!$C$43))),0)</f>
        <v>0</v>
      </c>
      <c r="R67" s="94">
        <f ca="1">IFERROR(MAXA(-'1.2 Alternativ B'!S56,'1.2 Alternativ B'!S56*R33*IF('1.2 Alternativ B'!S260&lt;70,'1.4 Øvrige forutsetninger'!$C$42,IF('1.2 Alternativ B'!S260&gt;=200,'1.4 Øvrige forutsetninger'!$C$44,'1.4 Øvrige forutsetninger'!$C$43))),0)</f>
        <v>0</v>
      </c>
      <c r="S67" s="94">
        <f ca="1">IFERROR(MAXA(-'1.2 Alternativ B'!T56,'1.2 Alternativ B'!T56*S33*IF('1.2 Alternativ B'!T260&lt;70,'1.4 Øvrige forutsetninger'!$C$42,IF('1.2 Alternativ B'!T260&gt;=200,'1.4 Øvrige forutsetninger'!$C$44,'1.4 Øvrige forutsetninger'!$C$43))),0)</f>
        <v>0</v>
      </c>
      <c r="T67" s="94">
        <f ca="1">IFERROR(MAXA(-'1.2 Alternativ B'!U56,'1.2 Alternativ B'!U56*T33*IF('1.2 Alternativ B'!U260&lt;70,'1.4 Øvrige forutsetninger'!$C$42,IF('1.2 Alternativ B'!U260&gt;=200,'1.4 Øvrige forutsetninger'!$C$44,'1.4 Øvrige forutsetninger'!$C$43))),0)</f>
        <v>0</v>
      </c>
      <c r="U67" s="94">
        <f ca="1">IFERROR(MAXA(-'1.2 Alternativ B'!V56,'1.2 Alternativ B'!V56*U33*IF('1.2 Alternativ B'!V260&lt;70,'1.4 Øvrige forutsetninger'!$C$42,IF('1.2 Alternativ B'!V260&gt;=200,'1.4 Øvrige forutsetninger'!$C$44,'1.4 Øvrige forutsetninger'!$C$43))),0)</f>
        <v>0</v>
      </c>
      <c r="V67" s="95">
        <f ca="1">IFERROR(MAXA(-'1.2 Alternativ B'!W56,'1.2 Alternativ B'!W56*V33*IF('1.2 Alternativ B'!W260&lt;70,'1.4 Øvrige forutsetninger'!$C$42,IF('1.2 Alternativ B'!W260&gt;=200,'1.4 Øvrige forutsetninger'!$C$44,'1.4 Øvrige forutsetninger'!$C$43))),0)</f>
        <v>0</v>
      </c>
      <c r="W67" s="95">
        <f ca="1">IFERROR(MAXA(-'1.2 Alternativ B'!X56,'1.2 Alternativ B'!X56*W33*IF('1.2 Alternativ B'!X260&lt;70,'1.4 Øvrige forutsetninger'!$C$42,IF('1.2 Alternativ B'!X260&gt;=200,'1.4 Øvrige forutsetninger'!$C$44,'1.4 Øvrige forutsetninger'!$C$43))),0)</f>
        <v>0</v>
      </c>
      <c r="X67" s="95">
        <f ca="1">IFERROR(MAXA(-'1.2 Alternativ B'!Y56,'1.2 Alternativ B'!Y56*X33*IF('1.2 Alternativ B'!Y260&lt;70,'1.4 Øvrige forutsetninger'!$C$42,IF('1.2 Alternativ B'!Y260&gt;=200,'1.4 Øvrige forutsetninger'!$C$44,'1.4 Øvrige forutsetninger'!$C$43))),0)</f>
        <v>0</v>
      </c>
      <c r="Y67" s="95">
        <f ca="1">IFERROR(MAXA(-'1.2 Alternativ B'!Z56,'1.2 Alternativ B'!Z56*Y33*IF('1.2 Alternativ B'!Z260&lt;70,'1.4 Øvrige forutsetninger'!$C$42,IF('1.2 Alternativ B'!Z260&gt;=200,'1.4 Øvrige forutsetninger'!$C$44,'1.4 Øvrige forutsetninger'!$C$43))),0)</f>
        <v>0</v>
      </c>
      <c r="Z67" s="95">
        <f ca="1">IFERROR(MAXA(-'1.2 Alternativ B'!AA56,'1.2 Alternativ B'!AA56*Z33*IF('1.2 Alternativ B'!AA260&lt;70,'1.4 Øvrige forutsetninger'!$C$42,IF('1.2 Alternativ B'!AA260&gt;=200,'1.4 Øvrige forutsetninger'!$C$44,'1.4 Øvrige forutsetninger'!$C$43))),0)</f>
        <v>0</v>
      </c>
      <c r="AA67" s="95">
        <f ca="1">IFERROR(MAXA(-'1.2 Alternativ B'!AB56,'1.2 Alternativ B'!AB56*AA33*IF('1.2 Alternativ B'!AB260&lt;70,'1.4 Øvrige forutsetninger'!$C$42,IF('1.2 Alternativ B'!AB260&gt;=200,'1.4 Øvrige forutsetninger'!$C$44,'1.4 Øvrige forutsetninger'!$C$43))),0)</f>
        <v>0</v>
      </c>
      <c r="AB67" s="95">
        <f ca="1">IFERROR(MAXA(-'1.2 Alternativ B'!AC56,'1.2 Alternativ B'!AC56*AB33*IF('1.2 Alternativ B'!AC260&lt;70,'1.4 Øvrige forutsetninger'!$C$42,IF('1.2 Alternativ B'!AC260&gt;=200,'1.4 Øvrige forutsetninger'!$C$44,'1.4 Øvrige forutsetninger'!$C$43))),0)</f>
        <v>0</v>
      </c>
      <c r="AC67" s="95">
        <f ca="1">IFERROR(MAXA(-'1.2 Alternativ B'!AD56,'1.2 Alternativ B'!AD56*AC33*IF('1.2 Alternativ B'!AD260&lt;70,'1.4 Øvrige forutsetninger'!$C$42,IF('1.2 Alternativ B'!AD260&gt;=200,'1.4 Øvrige forutsetninger'!$C$44,'1.4 Øvrige forutsetninger'!$C$43))),0)</f>
        <v>0</v>
      </c>
      <c r="AD67" s="95">
        <f ca="1">IFERROR(MAXA(-'1.2 Alternativ B'!AE56,'1.2 Alternativ B'!AE56*AD33*IF('1.2 Alternativ B'!AE260&lt;70,'1.4 Øvrige forutsetninger'!$C$42,IF('1.2 Alternativ B'!AE260&gt;=200,'1.4 Øvrige forutsetninger'!$C$44,'1.4 Øvrige forutsetninger'!$C$43))),0)</f>
        <v>0</v>
      </c>
      <c r="AE67" s="95">
        <f ca="1">IFERROR(MAXA(-'1.2 Alternativ B'!AF56,'1.2 Alternativ B'!AF56*AE33*IF('1.2 Alternativ B'!AF260&lt;70,'1.4 Øvrige forutsetninger'!$C$42,IF('1.2 Alternativ B'!AF260&gt;=200,'1.4 Øvrige forutsetninger'!$C$44,'1.4 Øvrige forutsetninger'!$C$43))),0)</f>
        <v>0</v>
      </c>
      <c r="AF67" s="95">
        <f ca="1">IFERROR(MAXA(-'1.2 Alternativ B'!AG56,'1.2 Alternativ B'!AG56*AF33*IF('1.2 Alternativ B'!AG260&lt;70,'1.4 Øvrige forutsetninger'!$C$42,IF('1.2 Alternativ B'!AG260&gt;=200,'1.4 Øvrige forutsetninger'!$C$44,'1.4 Øvrige forutsetninger'!$C$43))),0)</f>
        <v>0</v>
      </c>
    </row>
    <row r="68" spans="2:42" s="67" customFormat="1" ht="12.75" customHeight="1" x14ac:dyDescent="0.2">
      <c r="B68" s="1" t="str">
        <f ca="1">IF(OFFSET('1.2 Alternativ B'!$E$19,0,ROW()-ROW($B$43))&gt;0,OFFSET('1.2 Alternativ B'!$E$19,0,ROW()-ROW($B$43)),"")</f>
        <v/>
      </c>
      <c r="C68" s="94">
        <f ca="1">IFERROR(MAXA(-'1.2 Alternativ B'!D57,'1.2 Alternativ B'!D57*C34*IF('1.2 Alternativ B'!D261&lt;70,'1.4 Øvrige forutsetninger'!$C$42,IF('1.2 Alternativ B'!D261&gt;=200,'1.4 Øvrige forutsetninger'!$C$44,'1.4 Øvrige forutsetninger'!$C$43))),0)</f>
        <v>0</v>
      </c>
      <c r="D68" s="94">
        <f ca="1">IFERROR(MAXA(-'1.2 Alternativ B'!E57,'1.2 Alternativ B'!E57*D34*IF('1.2 Alternativ B'!E261&lt;70,'1.4 Øvrige forutsetninger'!$C$42,IF('1.2 Alternativ B'!E261&gt;=200,'1.4 Øvrige forutsetninger'!$C$44,'1.4 Øvrige forutsetninger'!$C$43))),0)</f>
        <v>0</v>
      </c>
      <c r="E68" s="94">
        <f ca="1">IFERROR(MAXA(-'1.2 Alternativ B'!F57,'1.2 Alternativ B'!F57*E34*IF('1.2 Alternativ B'!F261&lt;70,'1.4 Øvrige forutsetninger'!$C$42,IF('1.2 Alternativ B'!F261&gt;=200,'1.4 Øvrige forutsetninger'!$C$44,'1.4 Øvrige forutsetninger'!$C$43))),0)</f>
        <v>0</v>
      </c>
      <c r="F68" s="94">
        <f ca="1">IFERROR(MAXA(-'1.2 Alternativ B'!G57,'1.2 Alternativ B'!G57*F34*IF('1.2 Alternativ B'!G261&lt;70,'1.4 Øvrige forutsetninger'!$C$42,IF('1.2 Alternativ B'!G261&gt;=200,'1.4 Øvrige forutsetninger'!$C$44,'1.4 Øvrige forutsetninger'!$C$43))),0)</f>
        <v>0</v>
      </c>
      <c r="G68" s="94">
        <f ca="1">IFERROR(MAXA(-'1.2 Alternativ B'!H57,'1.2 Alternativ B'!H57*G34*IF('1.2 Alternativ B'!H261&lt;70,'1.4 Øvrige forutsetninger'!$C$42,IF('1.2 Alternativ B'!H261&gt;=200,'1.4 Øvrige forutsetninger'!$C$44,'1.4 Øvrige forutsetninger'!$C$43))),0)</f>
        <v>0</v>
      </c>
      <c r="H68" s="94">
        <f ca="1">IFERROR(MAXA(-'1.2 Alternativ B'!I57,'1.2 Alternativ B'!I57*H34*IF('1.2 Alternativ B'!I261&lt;70,'1.4 Øvrige forutsetninger'!$C$42,IF('1.2 Alternativ B'!I261&gt;=200,'1.4 Øvrige forutsetninger'!$C$44,'1.4 Øvrige forutsetninger'!$C$43))),0)</f>
        <v>0</v>
      </c>
      <c r="I68" s="94">
        <f ca="1">IFERROR(MAXA(-'1.2 Alternativ B'!J57,'1.2 Alternativ B'!J57*I34*IF('1.2 Alternativ B'!J261&lt;70,'1.4 Øvrige forutsetninger'!$C$42,IF('1.2 Alternativ B'!J261&gt;=200,'1.4 Øvrige forutsetninger'!$C$44,'1.4 Øvrige forutsetninger'!$C$43))),0)</f>
        <v>0</v>
      </c>
      <c r="J68" s="94">
        <f ca="1">IFERROR(MAXA(-'1.2 Alternativ B'!K57,'1.2 Alternativ B'!K57*J34*IF('1.2 Alternativ B'!K261&lt;70,'1.4 Øvrige forutsetninger'!$C$42,IF('1.2 Alternativ B'!K261&gt;=200,'1.4 Øvrige forutsetninger'!$C$44,'1.4 Øvrige forutsetninger'!$C$43))),0)</f>
        <v>0</v>
      </c>
      <c r="K68" s="94">
        <f ca="1">IFERROR(MAXA(-'1.2 Alternativ B'!L57,'1.2 Alternativ B'!L57*K34*IF('1.2 Alternativ B'!L261&lt;70,'1.4 Øvrige forutsetninger'!$C$42,IF('1.2 Alternativ B'!L261&gt;=200,'1.4 Øvrige forutsetninger'!$C$44,'1.4 Øvrige forutsetninger'!$C$43))),0)</f>
        <v>0</v>
      </c>
      <c r="L68" s="94">
        <f ca="1">IFERROR(MAXA(-'1.2 Alternativ B'!M57,'1.2 Alternativ B'!M57*L34*IF('1.2 Alternativ B'!M261&lt;70,'1.4 Øvrige forutsetninger'!$C$42,IF('1.2 Alternativ B'!M261&gt;=200,'1.4 Øvrige forutsetninger'!$C$44,'1.4 Øvrige forutsetninger'!$C$43))),0)</f>
        <v>0</v>
      </c>
      <c r="M68" s="94">
        <f ca="1">IFERROR(MAXA(-'1.2 Alternativ B'!N57,'1.2 Alternativ B'!N57*M34*IF('1.2 Alternativ B'!N261&lt;70,'1.4 Øvrige forutsetninger'!$C$42,IF('1.2 Alternativ B'!N261&gt;=200,'1.4 Øvrige forutsetninger'!$C$44,'1.4 Øvrige forutsetninger'!$C$43))),0)</f>
        <v>0</v>
      </c>
      <c r="N68" s="94">
        <f ca="1">IFERROR(MAXA(-'1.2 Alternativ B'!O57,'1.2 Alternativ B'!O57*N34*IF('1.2 Alternativ B'!O261&lt;70,'1.4 Øvrige forutsetninger'!$C$42,IF('1.2 Alternativ B'!O261&gt;=200,'1.4 Øvrige forutsetninger'!$C$44,'1.4 Øvrige forutsetninger'!$C$43))),0)</f>
        <v>0</v>
      </c>
      <c r="O68" s="94">
        <f ca="1">IFERROR(MAXA(-'1.2 Alternativ B'!P57,'1.2 Alternativ B'!P57*O34*IF('1.2 Alternativ B'!P261&lt;70,'1.4 Øvrige forutsetninger'!$C$42,IF('1.2 Alternativ B'!P261&gt;=200,'1.4 Øvrige forutsetninger'!$C$44,'1.4 Øvrige forutsetninger'!$C$43))),0)</f>
        <v>0</v>
      </c>
      <c r="P68" s="94">
        <f ca="1">IFERROR(MAXA(-'1.2 Alternativ B'!Q57,'1.2 Alternativ B'!Q57*P34*IF('1.2 Alternativ B'!Q261&lt;70,'1.4 Øvrige forutsetninger'!$C$42,IF('1.2 Alternativ B'!Q261&gt;=200,'1.4 Øvrige forutsetninger'!$C$44,'1.4 Øvrige forutsetninger'!$C$43))),0)</f>
        <v>0</v>
      </c>
      <c r="Q68" s="94">
        <f ca="1">IFERROR(MAXA(-'1.2 Alternativ B'!R57,'1.2 Alternativ B'!R57*Q34*IF('1.2 Alternativ B'!R261&lt;70,'1.4 Øvrige forutsetninger'!$C$42,IF('1.2 Alternativ B'!R261&gt;=200,'1.4 Øvrige forutsetninger'!$C$44,'1.4 Øvrige forutsetninger'!$C$43))),0)</f>
        <v>0</v>
      </c>
      <c r="R68" s="94">
        <f ca="1">IFERROR(MAXA(-'1.2 Alternativ B'!S57,'1.2 Alternativ B'!S57*R34*IF('1.2 Alternativ B'!S261&lt;70,'1.4 Øvrige forutsetninger'!$C$42,IF('1.2 Alternativ B'!S261&gt;=200,'1.4 Øvrige forutsetninger'!$C$44,'1.4 Øvrige forutsetninger'!$C$43))),0)</f>
        <v>0</v>
      </c>
      <c r="S68" s="94">
        <f ca="1">IFERROR(MAXA(-'1.2 Alternativ B'!T57,'1.2 Alternativ B'!T57*S34*IF('1.2 Alternativ B'!T261&lt;70,'1.4 Øvrige forutsetninger'!$C$42,IF('1.2 Alternativ B'!T261&gt;=200,'1.4 Øvrige forutsetninger'!$C$44,'1.4 Øvrige forutsetninger'!$C$43))),0)</f>
        <v>0</v>
      </c>
      <c r="T68" s="94">
        <f ca="1">IFERROR(MAXA(-'1.2 Alternativ B'!U57,'1.2 Alternativ B'!U57*T34*IF('1.2 Alternativ B'!U261&lt;70,'1.4 Øvrige forutsetninger'!$C$42,IF('1.2 Alternativ B'!U261&gt;=200,'1.4 Øvrige forutsetninger'!$C$44,'1.4 Øvrige forutsetninger'!$C$43))),0)</f>
        <v>0</v>
      </c>
      <c r="U68" s="94">
        <f ca="1">IFERROR(MAXA(-'1.2 Alternativ B'!V57,'1.2 Alternativ B'!V57*U34*IF('1.2 Alternativ B'!V261&lt;70,'1.4 Øvrige forutsetninger'!$C$42,IF('1.2 Alternativ B'!V261&gt;=200,'1.4 Øvrige forutsetninger'!$C$44,'1.4 Øvrige forutsetninger'!$C$43))),0)</f>
        <v>0</v>
      </c>
      <c r="V68" s="95">
        <f ca="1">IFERROR(MAXA(-'1.2 Alternativ B'!W57,'1.2 Alternativ B'!W57*V34*IF('1.2 Alternativ B'!W261&lt;70,'1.4 Øvrige forutsetninger'!$C$42,IF('1.2 Alternativ B'!W261&gt;=200,'1.4 Øvrige forutsetninger'!$C$44,'1.4 Øvrige forutsetninger'!$C$43))),0)</f>
        <v>0</v>
      </c>
      <c r="W68" s="95">
        <f ca="1">IFERROR(MAXA(-'1.2 Alternativ B'!X57,'1.2 Alternativ B'!X57*W34*IF('1.2 Alternativ B'!X261&lt;70,'1.4 Øvrige forutsetninger'!$C$42,IF('1.2 Alternativ B'!X261&gt;=200,'1.4 Øvrige forutsetninger'!$C$44,'1.4 Øvrige forutsetninger'!$C$43))),0)</f>
        <v>0</v>
      </c>
      <c r="X68" s="95">
        <f ca="1">IFERROR(MAXA(-'1.2 Alternativ B'!Y57,'1.2 Alternativ B'!Y57*X34*IF('1.2 Alternativ B'!Y261&lt;70,'1.4 Øvrige forutsetninger'!$C$42,IF('1.2 Alternativ B'!Y261&gt;=200,'1.4 Øvrige forutsetninger'!$C$44,'1.4 Øvrige forutsetninger'!$C$43))),0)</f>
        <v>0</v>
      </c>
      <c r="Y68" s="95">
        <f ca="1">IFERROR(MAXA(-'1.2 Alternativ B'!Z57,'1.2 Alternativ B'!Z57*Y34*IF('1.2 Alternativ B'!Z261&lt;70,'1.4 Øvrige forutsetninger'!$C$42,IF('1.2 Alternativ B'!Z261&gt;=200,'1.4 Øvrige forutsetninger'!$C$44,'1.4 Øvrige forutsetninger'!$C$43))),0)</f>
        <v>0</v>
      </c>
      <c r="Z68" s="95">
        <f ca="1">IFERROR(MAXA(-'1.2 Alternativ B'!AA57,'1.2 Alternativ B'!AA57*Z34*IF('1.2 Alternativ B'!AA261&lt;70,'1.4 Øvrige forutsetninger'!$C$42,IF('1.2 Alternativ B'!AA261&gt;=200,'1.4 Øvrige forutsetninger'!$C$44,'1.4 Øvrige forutsetninger'!$C$43))),0)</f>
        <v>0</v>
      </c>
      <c r="AA68" s="95">
        <f ca="1">IFERROR(MAXA(-'1.2 Alternativ B'!AB57,'1.2 Alternativ B'!AB57*AA34*IF('1.2 Alternativ B'!AB261&lt;70,'1.4 Øvrige forutsetninger'!$C$42,IF('1.2 Alternativ B'!AB261&gt;=200,'1.4 Øvrige forutsetninger'!$C$44,'1.4 Øvrige forutsetninger'!$C$43))),0)</f>
        <v>0</v>
      </c>
      <c r="AB68" s="95">
        <f ca="1">IFERROR(MAXA(-'1.2 Alternativ B'!AC57,'1.2 Alternativ B'!AC57*AB34*IF('1.2 Alternativ B'!AC261&lt;70,'1.4 Øvrige forutsetninger'!$C$42,IF('1.2 Alternativ B'!AC261&gt;=200,'1.4 Øvrige forutsetninger'!$C$44,'1.4 Øvrige forutsetninger'!$C$43))),0)</f>
        <v>0</v>
      </c>
      <c r="AC68" s="95">
        <f ca="1">IFERROR(MAXA(-'1.2 Alternativ B'!AD57,'1.2 Alternativ B'!AD57*AC34*IF('1.2 Alternativ B'!AD261&lt;70,'1.4 Øvrige forutsetninger'!$C$42,IF('1.2 Alternativ B'!AD261&gt;=200,'1.4 Øvrige forutsetninger'!$C$44,'1.4 Øvrige forutsetninger'!$C$43))),0)</f>
        <v>0</v>
      </c>
      <c r="AD68" s="95">
        <f ca="1">IFERROR(MAXA(-'1.2 Alternativ B'!AE57,'1.2 Alternativ B'!AE57*AD34*IF('1.2 Alternativ B'!AE261&lt;70,'1.4 Øvrige forutsetninger'!$C$42,IF('1.2 Alternativ B'!AE261&gt;=200,'1.4 Øvrige forutsetninger'!$C$44,'1.4 Øvrige forutsetninger'!$C$43))),0)</f>
        <v>0</v>
      </c>
      <c r="AE68" s="95">
        <f ca="1">IFERROR(MAXA(-'1.2 Alternativ B'!AF57,'1.2 Alternativ B'!AF57*AE34*IF('1.2 Alternativ B'!AF261&lt;70,'1.4 Øvrige forutsetninger'!$C$42,IF('1.2 Alternativ B'!AF261&gt;=200,'1.4 Øvrige forutsetninger'!$C$44,'1.4 Øvrige forutsetninger'!$C$43))),0)</f>
        <v>0</v>
      </c>
      <c r="AF68" s="95">
        <f ca="1">IFERROR(MAXA(-'1.2 Alternativ B'!AG57,'1.2 Alternativ B'!AG57*AF34*IF('1.2 Alternativ B'!AG261&lt;70,'1.4 Øvrige forutsetninger'!$C$42,IF('1.2 Alternativ B'!AG261&gt;=200,'1.4 Øvrige forutsetninger'!$C$44,'1.4 Øvrige forutsetninger'!$C$43))),0)</f>
        <v>0</v>
      </c>
    </row>
    <row r="69" spans="2:42" s="67" customFormat="1" ht="12.75" customHeight="1" x14ac:dyDescent="0.2">
      <c r="B69" s="1" t="str">
        <f ca="1">IF(OFFSET('1.2 Alternativ B'!$E$19,0,ROW()-ROW($B$43))&gt;0,OFFSET('1.2 Alternativ B'!$E$19,0,ROW()-ROW($B$43)),"")</f>
        <v/>
      </c>
      <c r="C69" s="94">
        <f ca="1">IFERROR(MAXA(-'1.2 Alternativ B'!D58,'1.2 Alternativ B'!D58*C35*IF('1.2 Alternativ B'!D262&lt;70,'1.4 Øvrige forutsetninger'!$C$42,IF('1.2 Alternativ B'!D262&gt;=200,'1.4 Øvrige forutsetninger'!$C$44,'1.4 Øvrige forutsetninger'!$C$43))),0)</f>
        <v>0</v>
      </c>
      <c r="D69" s="94">
        <f ca="1">IFERROR(MAXA(-'1.2 Alternativ B'!E58,'1.2 Alternativ B'!E58*D35*IF('1.2 Alternativ B'!E262&lt;70,'1.4 Øvrige forutsetninger'!$C$42,IF('1.2 Alternativ B'!E262&gt;=200,'1.4 Øvrige forutsetninger'!$C$44,'1.4 Øvrige forutsetninger'!$C$43))),0)</f>
        <v>0</v>
      </c>
      <c r="E69" s="94">
        <f ca="1">IFERROR(MAXA(-'1.2 Alternativ B'!F58,'1.2 Alternativ B'!F58*E35*IF('1.2 Alternativ B'!F262&lt;70,'1.4 Øvrige forutsetninger'!$C$42,IF('1.2 Alternativ B'!F262&gt;=200,'1.4 Øvrige forutsetninger'!$C$44,'1.4 Øvrige forutsetninger'!$C$43))),0)</f>
        <v>0</v>
      </c>
      <c r="F69" s="94">
        <f ca="1">IFERROR(MAXA(-'1.2 Alternativ B'!G58,'1.2 Alternativ B'!G58*F35*IF('1.2 Alternativ B'!G262&lt;70,'1.4 Øvrige forutsetninger'!$C$42,IF('1.2 Alternativ B'!G262&gt;=200,'1.4 Øvrige forutsetninger'!$C$44,'1.4 Øvrige forutsetninger'!$C$43))),0)</f>
        <v>0</v>
      </c>
      <c r="G69" s="94">
        <f ca="1">IFERROR(MAXA(-'1.2 Alternativ B'!H58,'1.2 Alternativ B'!H58*G35*IF('1.2 Alternativ B'!H262&lt;70,'1.4 Øvrige forutsetninger'!$C$42,IF('1.2 Alternativ B'!H262&gt;=200,'1.4 Øvrige forutsetninger'!$C$44,'1.4 Øvrige forutsetninger'!$C$43))),0)</f>
        <v>0</v>
      </c>
      <c r="H69" s="94">
        <f ca="1">IFERROR(MAXA(-'1.2 Alternativ B'!I58,'1.2 Alternativ B'!I58*H35*IF('1.2 Alternativ B'!I262&lt;70,'1.4 Øvrige forutsetninger'!$C$42,IF('1.2 Alternativ B'!I262&gt;=200,'1.4 Øvrige forutsetninger'!$C$44,'1.4 Øvrige forutsetninger'!$C$43))),0)</f>
        <v>0</v>
      </c>
      <c r="I69" s="94">
        <f ca="1">IFERROR(MAXA(-'1.2 Alternativ B'!J58,'1.2 Alternativ B'!J58*I35*IF('1.2 Alternativ B'!J262&lt;70,'1.4 Øvrige forutsetninger'!$C$42,IF('1.2 Alternativ B'!J262&gt;=200,'1.4 Øvrige forutsetninger'!$C$44,'1.4 Øvrige forutsetninger'!$C$43))),0)</f>
        <v>0</v>
      </c>
      <c r="J69" s="94">
        <f ca="1">IFERROR(MAXA(-'1.2 Alternativ B'!K58,'1.2 Alternativ B'!K58*J35*IF('1.2 Alternativ B'!K262&lt;70,'1.4 Øvrige forutsetninger'!$C$42,IF('1.2 Alternativ B'!K262&gt;=200,'1.4 Øvrige forutsetninger'!$C$44,'1.4 Øvrige forutsetninger'!$C$43))),0)</f>
        <v>0</v>
      </c>
      <c r="K69" s="94">
        <f ca="1">IFERROR(MAXA(-'1.2 Alternativ B'!L58,'1.2 Alternativ B'!L58*K35*IF('1.2 Alternativ B'!L262&lt;70,'1.4 Øvrige forutsetninger'!$C$42,IF('1.2 Alternativ B'!L262&gt;=200,'1.4 Øvrige forutsetninger'!$C$44,'1.4 Øvrige forutsetninger'!$C$43))),0)</f>
        <v>0</v>
      </c>
      <c r="L69" s="94">
        <f ca="1">IFERROR(MAXA(-'1.2 Alternativ B'!M58,'1.2 Alternativ B'!M58*L35*IF('1.2 Alternativ B'!M262&lt;70,'1.4 Øvrige forutsetninger'!$C$42,IF('1.2 Alternativ B'!M262&gt;=200,'1.4 Øvrige forutsetninger'!$C$44,'1.4 Øvrige forutsetninger'!$C$43))),0)</f>
        <v>0</v>
      </c>
      <c r="M69" s="94">
        <f ca="1">IFERROR(MAXA(-'1.2 Alternativ B'!N58,'1.2 Alternativ B'!N58*M35*IF('1.2 Alternativ B'!N262&lt;70,'1.4 Øvrige forutsetninger'!$C$42,IF('1.2 Alternativ B'!N262&gt;=200,'1.4 Øvrige forutsetninger'!$C$44,'1.4 Øvrige forutsetninger'!$C$43))),0)</f>
        <v>0</v>
      </c>
      <c r="N69" s="94">
        <f ca="1">IFERROR(MAXA(-'1.2 Alternativ B'!O58,'1.2 Alternativ B'!O58*N35*IF('1.2 Alternativ B'!O262&lt;70,'1.4 Øvrige forutsetninger'!$C$42,IF('1.2 Alternativ B'!O262&gt;=200,'1.4 Øvrige forutsetninger'!$C$44,'1.4 Øvrige forutsetninger'!$C$43))),0)</f>
        <v>0</v>
      </c>
      <c r="O69" s="94">
        <f ca="1">IFERROR(MAXA(-'1.2 Alternativ B'!P58,'1.2 Alternativ B'!P58*O35*IF('1.2 Alternativ B'!P262&lt;70,'1.4 Øvrige forutsetninger'!$C$42,IF('1.2 Alternativ B'!P262&gt;=200,'1.4 Øvrige forutsetninger'!$C$44,'1.4 Øvrige forutsetninger'!$C$43))),0)</f>
        <v>0</v>
      </c>
      <c r="P69" s="94">
        <f ca="1">IFERROR(MAXA(-'1.2 Alternativ B'!Q58,'1.2 Alternativ B'!Q58*P35*IF('1.2 Alternativ B'!Q262&lt;70,'1.4 Øvrige forutsetninger'!$C$42,IF('1.2 Alternativ B'!Q262&gt;=200,'1.4 Øvrige forutsetninger'!$C$44,'1.4 Øvrige forutsetninger'!$C$43))),0)</f>
        <v>0</v>
      </c>
      <c r="Q69" s="94">
        <f ca="1">IFERROR(MAXA(-'1.2 Alternativ B'!R58,'1.2 Alternativ B'!R58*Q35*IF('1.2 Alternativ B'!R262&lt;70,'1.4 Øvrige forutsetninger'!$C$42,IF('1.2 Alternativ B'!R262&gt;=200,'1.4 Øvrige forutsetninger'!$C$44,'1.4 Øvrige forutsetninger'!$C$43))),0)</f>
        <v>0</v>
      </c>
      <c r="R69" s="94">
        <f ca="1">IFERROR(MAXA(-'1.2 Alternativ B'!S58,'1.2 Alternativ B'!S58*R35*IF('1.2 Alternativ B'!S262&lt;70,'1.4 Øvrige forutsetninger'!$C$42,IF('1.2 Alternativ B'!S262&gt;=200,'1.4 Øvrige forutsetninger'!$C$44,'1.4 Øvrige forutsetninger'!$C$43))),0)</f>
        <v>0</v>
      </c>
      <c r="S69" s="94">
        <f ca="1">IFERROR(MAXA(-'1.2 Alternativ B'!T58,'1.2 Alternativ B'!T58*S35*IF('1.2 Alternativ B'!T262&lt;70,'1.4 Øvrige forutsetninger'!$C$42,IF('1.2 Alternativ B'!T262&gt;=200,'1.4 Øvrige forutsetninger'!$C$44,'1.4 Øvrige forutsetninger'!$C$43))),0)</f>
        <v>0</v>
      </c>
      <c r="T69" s="94">
        <f ca="1">IFERROR(MAXA(-'1.2 Alternativ B'!U58,'1.2 Alternativ B'!U58*T35*IF('1.2 Alternativ B'!U262&lt;70,'1.4 Øvrige forutsetninger'!$C$42,IF('1.2 Alternativ B'!U262&gt;=200,'1.4 Øvrige forutsetninger'!$C$44,'1.4 Øvrige forutsetninger'!$C$43))),0)</f>
        <v>0</v>
      </c>
      <c r="U69" s="94">
        <f ca="1">IFERROR(MAXA(-'1.2 Alternativ B'!V58,'1.2 Alternativ B'!V58*U35*IF('1.2 Alternativ B'!V262&lt;70,'1.4 Øvrige forutsetninger'!$C$42,IF('1.2 Alternativ B'!V262&gt;=200,'1.4 Øvrige forutsetninger'!$C$44,'1.4 Øvrige forutsetninger'!$C$43))),0)</f>
        <v>0</v>
      </c>
      <c r="V69" s="95">
        <f ca="1">IFERROR(MAXA(-'1.2 Alternativ B'!W58,'1.2 Alternativ B'!W58*V35*IF('1.2 Alternativ B'!W262&lt;70,'1.4 Øvrige forutsetninger'!$C$42,IF('1.2 Alternativ B'!W262&gt;=200,'1.4 Øvrige forutsetninger'!$C$44,'1.4 Øvrige forutsetninger'!$C$43))),0)</f>
        <v>0</v>
      </c>
      <c r="W69" s="95">
        <f ca="1">IFERROR(MAXA(-'1.2 Alternativ B'!X58,'1.2 Alternativ B'!X58*W35*IF('1.2 Alternativ B'!X262&lt;70,'1.4 Øvrige forutsetninger'!$C$42,IF('1.2 Alternativ B'!X262&gt;=200,'1.4 Øvrige forutsetninger'!$C$44,'1.4 Øvrige forutsetninger'!$C$43))),0)</f>
        <v>0</v>
      </c>
      <c r="X69" s="95">
        <f ca="1">IFERROR(MAXA(-'1.2 Alternativ B'!Y58,'1.2 Alternativ B'!Y58*X35*IF('1.2 Alternativ B'!Y262&lt;70,'1.4 Øvrige forutsetninger'!$C$42,IF('1.2 Alternativ B'!Y262&gt;=200,'1.4 Øvrige forutsetninger'!$C$44,'1.4 Øvrige forutsetninger'!$C$43))),0)</f>
        <v>0</v>
      </c>
      <c r="Y69" s="95">
        <f ca="1">IFERROR(MAXA(-'1.2 Alternativ B'!Z58,'1.2 Alternativ B'!Z58*Y35*IF('1.2 Alternativ B'!Z262&lt;70,'1.4 Øvrige forutsetninger'!$C$42,IF('1.2 Alternativ B'!Z262&gt;=200,'1.4 Øvrige forutsetninger'!$C$44,'1.4 Øvrige forutsetninger'!$C$43))),0)</f>
        <v>0</v>
      </c>
      <c r="Z69" s="95">
        <f ca="1">IFERROR(MAXA(-'1.2 Alternativ B'!AA58,'1.2 Alternativ B'!AA58*Z35*IF('1.2 Alternativ B'!AA262&lt;70,'1.4 Øvrige forutsetninger'!$C$42,IF('1.2 Alternativ B'!AA262&gt;=200,'1.4 Øvrige forutsetninger'!$C$44,'1.4 Øvrige forutsetninger'!$C$43))),0)</f>
        <v>0</v>
      </c>
      <c r="AA69" s="95">
        <f ca="1">IFERROR(MAXA(-'1.2 Alternativ B'!AB58,'1.2 Alternativ B'!AB58*AA35*IF('1.2 Alternativ B'!AB262&lt;70,'1.4 Øvrige forutsetninger'!$C$42,IF('1.2 Alternativ B'!AB262&gt;=200,'1.4 Øvrige forutsetninger'!$C$44,'1.4 Øvrige forutsetninger'!$C$43))),0)</f>
        <v>0</v>
      </c>
      <c r="AB69" s="95">
        <f ca="1">IFERROR(MAXA(-'1.2 Alternativ B'!AC58,'1.2 Alternativ B'!AC58*AB35*IF('1.2 Alternativ B'!AC262&lt;70,'1.4 Øvrige forutsetninger'!$C$42,IF('1.2 Alternativ B'!AC262&gt;=200,'1.4 Øvrige forutsetninger'!$C$44,'1.4 Øvrige forutsetninger'!$C$43))),0)</f>
        <v>0</v>
      </c>
      <c r="AC69" s="95">
        <f ca="1">IFERROR(MAXA(-'1.2 Alternativ B'!AD58,'1.2 Alternativ B'!AD58*AC35*IF('1.2 Alternativ B'!AD262&lt;70,'1.4 Øvrige forutsetninger'!$C$42,IF('1.2 Alternativ B'!AD262&gt;=200,'1.4 Øvrige forutsetninger'!$C$44,'1.4 Øvrige forutsetninger'!$C$43))),0)</f>
        <v>0</v>
      </c>
      <c r="AD69" s="95">
        <f ca="1">IFERROR(MAXA(-'1.2 Alternativ B'!AE58,'1.2 Alternativ B'!AE58*AD35*IF('1.2 Alternativ B'!AE262&lt;70,'1.4 Øvrige forutsetninger'!$C$42,IF('1.2 Alternativ B'!AE262&gt;=200,'1.4 Øvrige forutsetninger'!$C$44,'1.4 Øvrige forutsetninger'!$C$43))),0)</f>
        <v>0</v>
      </c>
      <c r="AE69" s="95">
        <f ca="1">IFERROR(MAXA(-'1.2 Alternativ B'!AF58,'1.2 Alternativ B'!AF58*AE35*IF('1.2 Alternativ B'!AF262&lt;70,'1.4 Øvrige forutsetninger'!$C$42,IF('1.2 Alternativ B'!AF262&gt;=200,'1.4 Øvrige forutsetninger'!$C$44,'1.4 Øvrige forutsetninger'!$C$43))),0)</f>
        <v>0</v>
      </c>
      <c r="AF69" s="95">
        <f ca="1">IFERROR(MAXA(-'1.2 Alternativ B'!AG58,'1.2 Alternativ B'!AG58*AF35*IF('1.2 Alternativ B'!AG262&lt;70,'1.4 Øvrige forutsetninger'!$C$42,IF('1.2 Alternativ B'!AG262&gt;=200,'1.4 Øvrige forutsetninger'!$C$44,'1.4 Øvrige forutsetninger'!$C$43))),0)</f>
        <v>0</v>
      </c>
    </row>
    <row r="70" spans="2:42" s="67" customFormat="1" ht="12.75" customHeight="1" x14ac:dyDescent="0.2">
      <c r="B70" s="1" t="str">
        <f ca="1">IF(OFFSET('1.2 Alternativ B'!$E$19,0,ROW()-ROW($B$43))&gt;0,OFFSET('1.2 Alternativ B'!$E$19,0,ROW()-ROW($B$43)),"")</f>
        <v/>
      </c>
      <c r="C70" s="94">
        <f ca="1">IFERROR(MAXA(-'1.2 Alternativ B'!D59,'1.2 Alternativ B'!D59*C36*IF('1.2 Alternativ B'!D263&lt;70,'1.4 Øvrige forutsetninger'!$C$42,IF('1.2 Alternativ B'!D263&gt;=200,'1.4 Øvrige forutsetninger'!$C$44,'1.4 Øvrige forutsetninger'!$C$43))),0)</f>
        <v>0</v>
      </c>
      <c r="D70" s="94">
        <f ca="1">IFERROR(MAXA(-'1.2 Alternativ B'!E59,'1.2 Alternativ B'!E59*D36*IF('1.2 Alternativ B'!E263&lt;70,'1.4 Øvrige forutsetninger'!$C$42,IF('1.2 Alternativ B'!E263&gt;=200,'1.4 Øvrige forutsetninger'!$C$44,'1.4 Øvrige forutsetninger'!$C$43))),0)</f>
        <v>0</v>
      </c>
      <c r="E70" s="94">
        <f ca="1">IFERROR(MAXA(-'1.2 Alternativ B'!F59,'1.2 Alternativ B'!F59*E36*IF('1.2 Alternativ B'!F263&lt;70,'1.4 Øvrige forutsetninger'!$C$42,IF('1.2 Alternativ B'!F263&gt;=200,'1.4 Øvrige forutsetninger'!$C$44,'1.4 Øvrige forutsetninger'!$C$43))),0)</f>
        <v>0</v>
      </c>
      <c r="F70" s="94">
        <f ca="1">IFERROR(MAXA(-'1.2 Alternativ B'!G59,'1.2 Alternativ B'!G59*F36*IF('1.2 Alternativ B'!G263&lt;70,'1.4 Øvrige forutsetninger'!$C$42,IF('1.2 Alternativ B'!G263&gt;=200,'1.4 Øvrige forutsetninger'!$C$44,'1.4 Øvrige forutsetninger'!$C$43))),0)</f>
        <v>0</v>
      </c>
      <c r="G70" s="94">
        <f ca="1">IFERROR(MAXA(-'1.2 Alternativ B'!H59,'1.2 Alternativ B'!H59*G36*IF('1.2 Alternativ B'!H263&lt;70,'1.4 Øvrige forutsetninger'!$C$42,IF('1.2 Alternativ B'!H263&gt;=200,'1.4 Øvrige forutsetninger'!$C$44,'1.4 Øvrige forutsetninger'!$C$43))),0)</f>
        <v>0</v>
      </c>
      <c r="H70" s="94">
        <f ca="1">IFERROR(MAXA(-'1.2 Alternativ B'!I59,'1.2 Alternativ B'!I59*H36*IF('1.2 Alternativ B'!I263&lt;70,'1.4 Øvrige forutsetninger'!$C$42,IF('1.2 Alternativ B'!I263&gt;=200,'1.4 Øvrige forutsetninger'!$C$44,'1.4 Øvrige forutsetninger'!$C$43))),0)</f>
        <v>0</v>
      </c>
      <c r="I70" s="94">
        <f ca="1">IFERROR(MAXA(-'1.2 Alternativ B'!J59,'1.2 Alternativ B'!J59*I36*IF('1.2 Alternativ B'!J263&lt;70,'1.4 Øvrige forutsetninger'!$C$42,IF('1.2 Alternativ B'!J263&gt;=200,'1.4 Øvrige forutsetninger'!$C$44,'1.4 Øvrige forutsetninger'!$C$43))),0)</f>
        <v>0</v>
      </c>
      <c r="J70" s="94">
        <f ca="1">IFERROR(MAXA(-'1.2 Alternativ B'!K59,'1.2 Alternativ B'!K59*J36*IF('1.2 Alternativ B'!K263&lt;70,'1.4 Øvrige forutsetninger'!$C$42,IF('1.2 Alternativ B'!K263&gt;=200,'1.4 Øvrige forutsetninger'!$C$44,'1.4 Øvrige forutsetninger'!$C$43))),0)</f>
        <v>0</v>
      </c>
      <c r="K70" s="94">
        <f ca="1">IFERROR(MAXA(-'1.2 Alternativ B'!L59,'1.2 Alternativ B'!L59*K36*IF('1.2 Alternativ B'!L263&lt;70,'1.4 Øvrige forutsetninger'!$C$42,IF('1.2 Alternativ B'!L263&gt;=200,'1.4 Øvrige forutsetninger'!$C$44,'1.4 Øvrige forutsetninger'!$C$43))),0)</f>
        <v>0</v>
      </c>
      <c r="L70" s="94">
        <f ca="1">IFERROR(MAXA(-'1.2 Alternativ B'!M59,'1.2 Alternativ B'!M59*L36*IF('1.2 Alternativ B'!M263&lt;70,'1.4 Øvrige forutsetninger'!$C$42,IF('1.2 Alternativ B'!M263&gt;=200,'1.4 Øvrige forutsetninger'!$C$44,'1.4 Øvrige forutsetninger'!$C$43))),0)</f>
        <v>0</v>
      </c>
      <c r="M70" s="94">
        <f ca="1">IFERROR(MAXA(-'1.2 Alternativ B'!N59,'1.2 Alternativ B'!N59*M36*IF('1.2 Alternativ B'!N263&lt;70,'1.4 Øvrige forutsetninger'!$C$42,IF('1.2 Alternativ B'!N263&gt;=200,'1.4 Øvrige forutsetninger'!$C$44,'1.4 Øvrige forutsetninger'!$C$43))),0)</f>
        <v>0</v>
      </c>
      <c r="N70" s="94">
        <f ca="1">IFERROR(MAXA(-'1.2 Alternativ B'!O59,'1.2 Alternativ B'!O59*N36*IF('1.2 Alternativ B'!O263&lt;70,'1.4 Øvrige forutsetninger'!$C$42,IF('1.2 Alternativ B'!O263&gt;=200,'1.4 Øvrige forutsetninger'!$C$44,'1.4 Øvrige forutsetninger'!$C$43))),0)</f>
        <v>0</v>
      </c>
      <c r="O70" s="94">
        <f ca="1">IFERROR(MAXA(-'1.2 Alternativ B'!P59,'1.2 Alternativ B'!P59*O36*IF('1.2 Alternativ B'!P263&lt;70,'1.4 Øvrige forutsetninger'!$C$42,IF('1.2 Alternativ B'!P263&gt;=200,'1.4 Øvrige forutsetninger'!$C$44,'1.4 Øvrige forutsetninger'!$C$43))),0)</f>
        <v>0</v>
      </c>
      <c r="P70" s="94">
        <f ca="1">IFERROR(MAXA(-'1.2 Alternativ B'!Q59,'1.2 Alternativ B'!Q59*P36*IF('1.2 Alternativ B'!Q263&lt;70,'1.4 Øvrige forutsetninger'!$C$42,IF('1.2 Alternativ B'!Q263&gt;=200,'1.4 Øvrige forutsetninger'!$C$44,'1.4 Øvrige forutsetninger'!$C$43))),0)</f>
        <v>0</v>
      </c>
      <c r="Q70" s="94">
        <f ca="1">IFERROR(MAXA(-'1.2 Alternativ B'!R59,'1.2 Alternativ B'!R59*Q36*IF('1.2 Alternativ B'!R263&lt;70,'1.4 Øvrige forutsetninger'!$C$42,IF('1.2 Alternativ B'!R263&gt;=200,'1.4 Øvrige forutsetninger'!$C$44,'1.4 Øvrige forutsetninger'!$C$43))),0)</f>
        <v>0</v>
      </c>
      <c r="R70" s="94">
        <f ca="1">IFERROR(MAXA(-'1.2 Alternativ B'!S59,'1.2 Alternativ B'!S59*R36*IF('1.2 Alternativ B'!S263&lt;70,'1.4 Øvrige forutsetninger'!$C$42,IF('1.2 Alternativ B'!S263&gt;=200,'1.4 Øvrige forutsetninger'!$C$44,'1.4 Øvrige forutsetninger'!$C$43))),0)</f>
        <v>0</v>
      </c>
      <c r="S70" s="94">
        <f ca="1">IFERROR(MAXA(-'1.2 Alternativ B'!T59,'1.2 Alternativ B'!T59*S36*IF('1.2 Alternativ B'!T263&lt;70,'1.4 Øvrige forutsetninger'!$C$42,IF('1.2 Alternativ B'!T263&gt;=200,'1.4 Øvrige forutsetninger'!$C$44,'1.4 Øvrige forutsetninger'!$C$43))),0)</f>
        <v>0</v>
      </c>
      <c r="T70" s="94">
        <f ca="1">IFERROR(MAXA(-'1.2 Alternativ B'!U59,'1.2 Alternativ B'!U59*T36*IF('1.2 Alternativ B'!U263&lt;70,'1.4 Øvrige forutsetninger'!$C$42,IF('1.2 Alternativ B'!U263&gt;=200,'1.4 Øvrige forutsetninger'!$C$44,'1.4 Øvrige forutsetninger'!$C$43))),0)</f>
        <v>0</v>
      </c>
      <c r="U70" s="94">
        <f ca="1">IFERROR(MAXA(-'1.2 Alternativ B'!V59,'1.2 Alternativ B'!V59*U36*IF('1.2 Alternativ B'!V263&lt;70,'1.4 Øvrige forutsetninger'!$C$42,IF('1.2 Alternativ B'!V263&gt;=200,'1.4 Øvrige forutsetninger'!$C$44,'1.4 Øvrige forutsetninger'!$C$43))),0)</f>
        <v>0</v>
      </c>
      <c r="V70" s="95">
        <f ca="1">IFERROR(MAXA(-'1.2 Alternativ B'!W59,'1.2 Alternativ B'!W59*V36*IF('1.2 Alternativ B'!W263&lt;70,'1.4 Øvrige forutsetninger'!$C$42,IF('1.2 Alternativ B'!W263&gt;=200,'1.4 Øvrige forutsetninger'!$C$44,'1.4 Øvrige forutsetninger'!$C$43))),0)</f>
        <v>0</v>
      </c>
      <c r="W70" s="95">
        <f ca="1">IFERROR(MAXA(-'1.2 Alternativ B'!X59,'1.2 Alternativ B'!X59*W36*IF('1.2 Alternativ B'!X263&lt;70,'1.4 Øvrige forutsetninger'!$C$42,IF('1.2 Alternativ B'!X263&gt;=200,'1.4 Øvrige forutsetninger'!$C$44,'1.4 Øvrige forutsetninger'!$C$43))),0)</f>
        <v>0</v>
      </c>
      <c r="X70" s="95">
        <f ca="1">IFERROR(MAXA(-'1.2 Alternativ B'!Y59,'1.2 Alternativ B'!Y59*X36*IF('1.2 Alternativ B'!Y263&lt;70,'1.4 Øvrige forutsetninger'!$C$42,IF('1.2 Alternativ B'!Y263&gt;=200,'1.4 Øvrige forutsetninger'!$C$44,'1.4 Øvrige forutsetninger'!$C$43))),0)</f>
        <v>0</v>
      </c>
      <c r="Y70" s="95">
        <f ca="1">IFERROR(MAXA(-'1.2 Alternativ B'!Z59,'1.2 Alternativ B'!Z59*Y36*IF('1.2 Alternativ B'!Z263&lt;70,'1.4 Øvrige forutsetninger'!$C$42,IF('1.2 Alternativ B'!Z263&gt;=200,'1.4 Øvrige forutsetninger'!$C$44,'1.4 Øvrige forutsetninger'!$C$43))),0)</f>
        <v>0</v>
      </c>
      <c r="Z70" s="95">
        <f ca="1">IFERROR(MAXA(-'1.2 Alternativ B'!AA59,'1.2 Alternativ B'!AA59*Z36*IF('1.2 Alternativ B'!AA263&lt;70,'1.4 Øvrige forutsetninger'!$C$42,IF('1.2 Alternativ B'!AA263&gt;=200,'1.4 Øvrige forutsetninger'!$C$44,'1.4 Øvrige forutsetninger'!$C$43))),0)</f>
        <v>0</v>
      </c>
      <c r="AA70" s="95">
        <f ca="1">IFERROR(MAXA(-'1.2 Alternativ B'!AB59,'1.2 Alternativ B'!AB59*AA36*IF('1.2 Alternativ B'!AB263&lt;70,'1.4 Øvrige forutsetninger'!$C$42,IF('1.2 Alternativ B'!AB263&gt;=200,'1.4 Øvrige forutsetninger'!$C$44,'1.4 Øvrige forutsetninger'!$C$43))),0)</f>
        <v>0</v>
      </c>
      <c r="AB70" s="95">
        <f ca="1">IFERROR(MAXA(-'1.2 Alternativ B'!AC59,'1.2 Alternativ B'!AC59*AB36*IF('1.2 Alternativ B'!AC263&lt;70,'1.4 Øvrige forutsetninger'!$C$42,IF('1.2 Alternativ B'!AC263&gt;=200,'1.4 Øvrige forutsetninger'!$C$44,'1.4 Øvrige forutsetninger'!$C$43))),0)</f>
        <v>0</v>
      </c>
      <c r="AC70" s="95">
        <f ca="1">IFERROR(MAXA(-'1.2 Alternativ B'!AD59,'1.2 Alternativ B'!AD59*AC36*IF('1.2 Alternativ B'!AD263&lt;70,'1.4 Øvrige forutsetninger'!$C$42,IF('1.2 Alternativ B'!AD263&gt;=200,'1.4 Øvrige forutsetninger'!$C$44,'1.4 Øvrige forutsetninger'!$C$43))),0)</f>
        <v>0</v>
      </c>
      <c r="AD70" s="95">
        <f ca="1">IFERROR(MAXA(-'1.2 Alternativ B'!AE59,'1.2 Alternativ B'!AE59*AD36*IF('1.2 Alternativ B'!AE263&lt;70,'1.4 Øvrige forutsetninger'!$C$42,IF('1.2 Alternativ B'!AE263&gt;=200,'1.4 Øvrige forutsetninger'!$C$44,'1.4 Øvrige forutsetninger'!$C$43))),0)</f>
        <v>0</v>
      </c>
      <c r="AE70" s="95">
        <f ca="1">IFERROR(MAXA(-'1.2 Alternativ B'!AF59,'1.2 Alternativ B'!AF59*AE36*IF('1.2 Alternativ B'!AF263&lt;70,'1.4 Øvrige forutsetninger'!$C$42,IF('1.2 Alternativ B'!AF263&gt;=200,'1.4 Øvrige forutsetninger'!$C$44,'1.4 Øvrige forutsetninger'!$C$43))),0)</f>
        <v>0</v>
      </c>
      <c r="AF70" s="95">
        <f ca="1">IFERROR(MAXA(-'1.2 Alternativ B'!AG59,'1.2 Alternativ B'!AG59*AF36*IF('1.2 Alternativ B'!AG263&lt;70,'1.4 Øvrige forutsetninger'!$C$42,IF('1.2 Alternativ B'!AG263&gt;=200,'1.4 Øvrige forutsetninger'!$C$44,'1.4 Øvrige forutsetninger'!$C$43))),0)</f>
        <v>0</v>
      </c>
    </row>
    <row r="71" spans="2:42" s="67" customFormat="1" ht="12.75" customHeight="1" x14ac:dyDescent="0.2">
      <c r="B71" s="1" t="str">
        <f ca="1">IF(OFFSET('1.2 Alternativ B'!$E$19,0,ROW()-ROW($B$43))&gt;0,OFFSET('1.2 Alternativ B'!$E$19,0,ROW()-ROW($B$43)),"")</f>
        <v/>
      </c>
      <c r="C71" s="94">
        <f ca="1">IFERROR(MAXA(-'1.2 Alternativ B'!D60,'1.2 Alternativ B'!D60*C37*IF('1.2 Alternativ B'!D264&lt;70,'1.4 Øvrige forutsetninger'!$C$42,IF('1.2 Alternativ B'!D264&gt;=200,'1.4 Øvrige forutsetninger'!$C$44,'1.4 Øvrige forutsetninger'!$C$43))),0)</f>
        <v>0</v>
      </c>
      <c r="D71" s="94">
        <f ca="1">IFERROR(MAXA(-'1.2 Alternativ B'!E60,'1.2 Alternativ B'!E60*D37*IF('1.2 Alternativ B'!E264&lt;70,'1.4 Øvrige forutsetninger'!$C$42,IF('1.2 Alternativ B'!E264&gt;=200,'1.4 Øvrige forutsetninger'!$C$44,'1.4 Øvrige forutsetninger'!$C$43))),0)</f>
        <v>0</v>
      </c>
      <c r="E71" s="94">
        <f ca="1">IFERROR(MAXA(-'1.2 Alternativ B'!F60,'1.2 Alternativ B'!F60*E37*IF('1.2 Alternativ B'!F264&lt;70,'1.4 Øvrige forutsetninger'!$C$42,IF('1.2 Alternativ B'!F264&gt;=200,'1.4 Øvrige forutsetninger'!$C$44,'1.4 Øvrige forutsetninger'!$C$43))),0)</f>
        <v>0</v>
      </c>
      <c r="F71" s="94">
        <f ca="1">IFERROR(MAXA(-'1.2 Alternativ B'!G60,'1.2 Alternativ B'!G60*F37*IF('1.2 Alternativ B'!G264&lt;70,'1.4 Øvrige forutsetninger'!$C$42,IF('1.2 Alternativ B'!G264&gt;=200,'1.4 Øvrige forutsetninger'!$C$44,'1.4 Øvrige forutsetninger'!$C$43))),0)</f>
        <v>0</v>
      </c>
      <c r="G71" s="94">
        <f ca="1">IFERROR(MAXA(-'1.2 Alternativ B'!H60,'1.2 Alternativ B'!H60*G37*IF('1.2 Alternativ B'!H264&lt;70,'1.4 Øvrige forutsetninger'!$C$42,IF('1.2 Alternativ B'!H264&gt;=200,'1.4 Øvrige forutsetninger'!$C$44,'1.4 Øvrige forutsetninger'!$C$43))),0)</f>
        <v>0</v>
      </c>
      <c r="H71" s="94">
        <f ca="1">IFERROR(MAXA(-'1.2 Alternativ B'!I60,'1.2 Alternativ B'!I60*H37*IF('1.2 Alternativ B'!I264&lt;70,'1.4 Øvrige forutsetninger'!$C$42,IF('1.2 Alternativ B'!I264&gt;=200,'1.4 Øvrige forutsetninger'!$C$44,'1.4 Øvrige forutsetninger'!$C$43))),0)</f>
        <v>0</v>
      </c>
      <c r="I71" s="94">
        <f ca="1">IFERROR(MAXA(-'1.2 Alternativ B'!J60,'1.2 Alternativ B'!J60*I37*IF('1.2 Alternativ B'!J264&lt;70,'1.4 Øvrige forutsetninger'!$C$42,IF('1.2 Alternativ B'!J264&gt;=200,'1.4 Øvrige forutsetninger'!$C$44,'1.4 Øvrige forutsetninger'!$C$43))),0)</f>
        <v>0</v>
      </c>
      <c r="J71" s="94">
        <f ca="1">IFERROR(MAXA(-'1.2 Alternativ B'!K60,'1.2 Alternativ B'!K60*J37*IF('1.2 Alternativ B'!K264&lt;70,'1.4 Øvrige forutsetninger'!$C$42,IF('1.2 Alternativ B'!K264&gt;=200,'1.4 Øvrige forutsetninger'!$C$44,'1.4 Øvrige forutsetninger'!$C$43))),0)</f>
        <v>0</v>
      </c>
      <c r="K71" s="94">
        <f ca="1">IFERROR(MAXA(-'1.2 Alternativ B'!L60,'1.2 Alternativ B'!L60*K37*IF('1.2 Alternativ B'!L264&lt;70,'1.4 Øvrige forutsetninger'!$C$42,IF('1.2 Alternativ B'!L264&gt;=200,'1.4 Øvrige forutsetninger'!$C$44,'1.4 Øvrige forutsetninger'!$C$43))),0)</f>
        <v>0</v>
      </c>
      <c r="L71" s="94">
        <f ca="1">IFERROR(MAXA(-'1.2 Alternativ B'!M60,'1.2 Alternativ B'!M60*L37*IF('1.2 Alternativ B'!M264&lt;70,'1.4 Øvrige forutsetninger'!$C$42,IF('1.2 Alternativ B'!M264&gt;=200,'1.4 Øvrige forutsetninger'!$C$44,'1.4 Øvrige forutsetninger'!$C$43))),0)</f>
        <v>0</v>
      </c>
      <c r="M71" s="94">
        <f ca="1">IFERROR(MAXA(-'1.2 Alternativ B'!N60,'1.2 Alternativ B'!N60*M37*IF('1.2 Alternativ B'!N264&lt;70,'1.4 Øvrige forutsetninger'!$C$42,IF('1.2 Alternativ B'!N264&gt;=200,'1.4 Øvrige forutsetninger'!$C$44,'1.4 Øvrige forutsetninger'!$C$43))),0)</f>
        <v>0</v>
      </c>
      <c r="N71" s="94">
        <f ca="1">IFERROR(MAXA(-'1.2 Alternativ B'!O60,'1.2 Alternativ B'!O60*N37*IF('1.2 Alternativ B'!O264&lt;70,'1.4 Øvrige forutsetninger'!$C$42,IF('1.2 Alternativ B'!O264&gt;=200,'1.4 Øvrige forutsetninger'!$C$44,'1.4 Øvrige forutsetninger'!$C$43))),0)</f>
        <v>0</v>
      </c>
      <c r="O71" s="94">
        <f ca="1">IFERROR(MAXA(-'1.2 Alternativ B'!P60,'1.2 Alternativ B'!P60*O37*IF('1.2 Alternativ B'!P264&lt;70,'1.4 Øvrige forutsetninger'!$C$42,IF('1.2 Alternativ B'!P264&gt;=200,'1.4 Øvrige forutsetninger'!$C$44,'1.4 Øvrige forutsetninger'!$C$43))),0)</f>
        <v>0</v>
      </c>
      <c r="P71" s="94">
        <f ca="1">IFERROR(MAXA(-'1.2 Alternativ B'!Q60,'1.2 Alternativ B'!Q60*P37*IF('1.2 Alternativ B'!Q264&lt;70,'1.4 Øvrige forutsetninger'!$C$42,IF('1.2 Alternativ B'!Q264&gt;=200,'1.4 Øvrige forutsetninger'!$C$44,'1.4 Øvrige forutsetninger'!$C$43))),0)</f>
        <v>0</v>
      </c>
      <c r="Q71" s="94">
        <f ca="1">IFERROR(MAXA(-'1.2 Alternativ B'!R60,'1.2 Alternativ B'!R60*Q37*IF('1.2 Alternativ B'!R264&lt;70,'1.4 Øvrige forutsetninger'!$C$42,IF('1.2 Alternativ B'!R264&gt;=200,'1.4 Øvrige forutsetninger'!$C$44,'1.4 Øvrige forutsetninger'!$C$43))),0)</f>
        <v>0</v>
      </c>
      <c r="R71" s="94">
        <f ca="1">IFERROR(MAXA(-'1.2 Alternativ B'!S60,'1.2 Alternativ B'!S60*R37*IF('1.2 Alternativ B'!S264&lt;70,'1.4 Øvrige forutsetninger'!$C$42,IF('1.2 Alternativ B'!S264&gt;=200,'1.4 Øvrige forutsetninger'!$C$44,'1.4 Øvrige forutsetninger'!$C$43))),0)</f>
        <v>0</v>
      </c>
      <c r="S71" s="94">
        <f ca="1">IFERROR(MAXA(-'1.2 Alternativ B'!T60,'1.2 Alternativ B'!T60*S37*IF('1.2 Alternativ B'!T264&lt;70,'1.4 Øvrige forutsetninger'!$C$42,IF('1.2 Alternativ B'!T264&gt;=200,'1.4 Øvrige forutsetninger'!$C$44,'1.4 Øvrige forutsetninger'!$C$43))),0)</f>
        <v>0</v>
      </c>
      <c r="T71" s="94">
        <f ca="1">IFERROR(MAXA(-'1.2 Alternativ B'!U60,'1.2 Alternativ B'!U60*T37*IF('1.2 Alternativ B'!U264&lt;70,'1.4 Øvrige forutsetninger'!$C$42,IF('1.2 Alternativ B'!U264&gt;=200,'1.4 Øvrige forutsetninger'!$C$44,'1.4 Øvrige forutsetninger'!$C$43))),0)</f>
        <v>0</v>
      </c>
      <c r="U71" s="94">
        <f ca="1">IFERROR(MAXA(-'1.2 Alternativ B'!V60,'1.2 Alternativ B'!V60*U37*IF('1.2 Alternativ B'!V264&lt;70,'1.4 Øvrige forutsetninger'!$C$42,IF('1.2 Alternativ B'!V264&gt;=200,'1.4 Øvrige forutsetninger'!$C$44,'1.4 Øvrige forutsetninger'!$C$43))),0)</f>
        <v>0</v>
      </c>
      <c r="V71" s="95">
        <f ca="1">IFERROR(MAXA(-'1.2 Alternativ B'!W60,'1.2 Alternativ B'!W60*V37*IF('1.2 Alternativ B'!W264&lt;70,'1.4 Øvrige forutsetninger'!$C$42,IF('1.2 Alternativ B'!W264&gt;=200,'1.4 Øvrige forutsetninger'!$C$44,'1.4 Øvrige forutsetninger'!$C$43))),0)</f>
        <v>0</v>
      </c>
      <c r="W71" s="95">
        <f ca="1">IFERROR(MAXA(-'1.2 Alternativ B'!X60,'1.2 Alternativ B'!X60*W37*IF('1.2 Alternativ B'!X264&lt;70,'1.4 Øvrige forutsetninger'!$C$42,IF('1.2 Alternativ B'!X264&gt;=200,'1.4 Øvrige forutsetninger'!$C$44,'1.4 Øvrige forutsetninger'!$C$43))),0)</f>
        <v>0</v>
      </c>
      <c r="X71" s="95">
        <f ca="1">IFERROR(MAXA(-'1.2 Alternativ B'!Y60,'1.2 Alternativ B'!Y60*X37*IF('1.2 Alternativ B'!Y264&lt;70,'1.4 Øvrige forutsetninger'!$C$42,IF('1.2 Alternativ B'!Y264&gt;=200,'1.4 Øvrige forutsetninger'!$C$44,'1.4 Øvrige forutsetninger'!$C$43))),0)</f>
        <v>0</v>
      </c>
      <c r="Y71" s="95">
        <f ca="1">IFERROR(MAXA(-'1.2 Alternativ B'!Z60,'1.2 Alternativ B'!Z60*Y37*IF('1.2 Alternativ B'!Z264&lt;70,'1.4 Øvrige forutsetninger'!$C$42,IF('1.2 Alternativ B'!Z264&gt;=200,'1.4 Øvrige forutsetninger'!$C$44,'1.4 Øvrige forutsetninger'!$C$43))),0)</f>
        <v>0</v>
      </c>
      <c r="Z71" s="95">
        <f ca="1">IFERROR(MAXA(-'1.2 Alternativ B'!AA60,'1.2 Alternativ B'!AA60*Z37*IF('1.2 Alternativ B'!AA264&lt;70,'1.4 Øvrige forutsetninger'!$C$42,IF('1.2 Alternativ B'!AA264&gt;=200,'1.4 Øvrige forutsetninger'!$C$44,'1.4 Øvrige forutsetninger'!$C$43))),0)</f>
        <v>0</v>
      </c>
      <c r="AA71" s="95">
        <f ca="1">IFERROR(MAXA(-'1.2 Alternativ B'!AB60,'1.2 Alternativ B'!AB60*AA37*IF('1.2 Alternativ B'!AB264&lt;70,'1.4 Øvrige forutsetninger'!$C$42,IF('1.2 Alternativ B'!AB264&gt;=200,'1.4 Øvrige forutsetninger'!$C$44,'1.4 Øvrige forutsetninger'!$C$43))),0)</f>
        <v>0</v>
      </c>
      <c r="AB71" s="95">
        <f ca="1">IFERROR(MAXA(-'1.2 Alternativ B'!AC60,'1.2 Alternativ B'!AC60*AB37*IF('1.2 Alternativ B'!AC264&lt;70,'1.4 Øvrige forutsetninger'!$C$42,IF('1.2 Alternativ B'!AC264&gt;=200,'1.4 Øvrige forutsetninger'!$C$44,'1.4 Øvrige forutsetninger'!$C$43))),0)</f>
        <v>0</v>
      </c>
      <c r="AC71" s="95">
        <f ca="1">IFERROR(MAXA(-'1.2 Alternativ B'!AD60,'1.2 Alternativ B'!AD60*AC37*IF('1.2 Alternativ B'!AD264&lt;70,'1.4 Øvrige forutsetninger'!$C$42,IF('1.2 Alternativ B'!AD264&gt;=200,'1.4 Øvrige forutsetninger'!$C$44,'1.4 Øvrige forutsetninger'!$C$43))),0)</f>
        <v>0</v>
      </c>
      <c r="AD71" s="95">
        <f ca="1">IFERROR(MAXA(-'1.2 Alternativ B'!AE60,'1.2 Alternativ B'!AE60*AD37*IF('1.2 Alternativ B'!AE264&lt;70,'1.4 Øvrige forutsetninger'!$C$42,IF('1.2 Alternativ B'!AE264&gt;=200,'1.4 Øvrige forutsetninger'!$C$44,'1.4 Øvrige forutsetninger'!$C$43))),0)</f>
        <v>0</v>
      </c>
      <c r="AE71" s="95">
        <f ca="1">IFERROR(MAXA(-'1.2 Alternativ B'!AF60,'1.2 Alternativ B'!AF60*AE37*IF('1.2 Alternativ B'!AF264&lt;70,'1.4 Øvrige forutsetninger'!$C$42,IF('1.2 Alternativ B'!AF264&gt;=200,'1.4 Øvrige forutsetninger'!$C$44,'1.4 Øvrige forutsetninger'!$C$43))),0)</f>
        <v>0</v>
      </c>
      <c r="AF71" s="95">
        <f ca="1">IFERROR(MAXA(-'1.2 Alternativ B'!AG60,'1.2 Alternativ B'!AG60*AF37*IF('1.2 Alternativ B'!AG264&lt;70,'1.4 Øvrige forutsetninger'!$C$42,IF('1.2 Alternativ B'!AG264&gt;=200,'1.4 Øvrige forutsetninger'!$C$44,'1.4 Øvrige forutsetninger'!$C$43))),0)</f>
        <v>0</v>
      </c>
    </row>
    <row r="72" spans="2:42" s="67" customFormat="1" ht="12.75" customHeight="1" x14ac:dyDescent="0.2">
      <c r="B72" s="1" t="str">
        <f ca="1">IF(OFFSET('1.2 Alternativ B'!$E$19,0,ROW()-ROW($B$43))&gt;0,OFFSET('1.2 Alternativ B'!$E$19,0,ROW()-ROW($B$43)),"")</f>
        <v/>
      </c>
      <c r="C72" s="94">
        <f ca="1">IFERROR(MAXA(-'1.2 Alternativ B'!D61,'1.2 Alternativ B'!D61*C38*IF('1.2 Alternativ B'!D265&lt;70,'1.4 Øvrige forutsetninger'!$C$42,IF('1.2 Alternativ B'!D265&gt;=200,'1.4 Øvrige forutsetninger'!$C$44,'1.4 Øvrige forutsetninger'!$C$43))),0)</f>
        <v>0</v>
      </c>
      <c r="D72" s="94">
        <f ca="1">IFERROR(MAXA(-'1.2 Alternativ B'!E61,'1.2 Alternativ B'!E61*D38*IF('1.2 Alternativ B'!E265&lt;70,'1.4 Øvrige forutsetninger'!$C$42,IF('1.2 Alternativ B'!E265&gt;=200,'1.4 Øvrige forutsetninger'!$C$44,'1.4 Øvrige forutsetninger'!$C$43))),0)</f>
        <v>0</v>
      </c>
      <c r="E72" s="94">
        <f ca="1">IFERROR(MAXA(-'1.2 Alternativ B'!F61,'1.2 Alternativ B'!F61*E38*IF('1.2 Alternativ B'!F265&lt;70,'1.4 Øvrige forutsetninger'!$C$42,IF('1.2 Alternativ B'!F265&gt;=200,'1.4 Øvrige forutsetninger'!$C$44,'1.4 Øvrige forutsetninger'!$C$43))),0)</f>
        <v>0</v>
      </c>
      <c r="F72" s="94">
        <f ca="1">IFERROR(MAXA(-'1.2 Alternativ B'!G61,'1.2 Alternativ B'!G61*F38*IF('1.2 Alternativ B'!G265&lt;70,'1.4 Øvrige forutsetninger'!$C$42,IF('1.2 Alternativ B'!G265&gt;=200,'1.4 Øvrige forutsetninger'!$C$44,'1.4 Øvrige forutsetninger'!$C$43))),0)</f>
        <v>0</v>
      </c>
      <c r="G72" s="94">
        <f ca="1">IFERROR(MAXA(-'1.2 Alternativ B'!H61,'1.2 Alternativ B'!H61*G38*IF('1.2 Alternativ B'!H265&lt;70,'1.4 Øvrige forutsetninger'!$C$42,IF('1.2 Alternativ B'!H265&gt;=200,'1.4 Øvrige forutsetninger'!$C$44,'1.4 Øvrige forutsetninger'!$C$43))),0)</f>
        <v>0</v>
      </c>
      <c r="H72" s="94">
        <f ca="1">IFERROR(MAXA(-'1.2 Alternativ B'!I61,'1.2 Alternativ B'!I61*H38*IF('1.2 Alternativ B'!I265&lt;70,'1.4 Øvrige forutsetninger'!$C$42,IF('1.2 Alternativ B'!I265&gt;=200,'1.4 Øvrige forutsetninger'!$C$44,'1.4 Øvrige forutsetninger'!$C$43))),0)</f>
        <v>0</v>
      </c>
      <c r="I72" s="94">
        <f ca="1">IFERROR(MAXA(-'1.2 Alternativ B'!J61,'1.2 Alternativ B'!J61*I38*IF('1.2 Alternativ B'!J265&lt;70,'1.4 Øvrige forutsetninger'!$C$42,IF('1.2 Alternativ B'!J265&gt;=200,'1.4 Øvrige forutsetninger'!$C$44,'1.4 Øvrige forutsetninger'!$C$43))),0)</f>
        <v>0</v>
      </c>
      <c r="J72" s="94">
        <f ca="1">IFERROR(MAXA(-'1.2 Alternativ B'!K61,'1.2 Alternativ B'!K61*J38*IF('1.2 Alternativ B'!K265&lt;70,'1.4 Øvrige forutsetninger'!$C$42,IF('1.2 Alternativ B'!K265&gt;=200,'1.4 Øvrige forutsetninger'!$C$44,'1.4 Øvrige forutsetninger'!$C$43))),0)</f>
        <v>0</v>
      </c>
      <c r="K72" s="94">
        <f ca="1">IFERROR(MAXA(-'1.2 Alternativ B'!L61,'1.2 Alternativ B'!L61*K38*IF('1.2 Alternativ B'!L265&lt;70,'1.4 Øvrige forutsetninger'!$C$42,IF('1.2 Alternativ B'!L265&gt;=200,'1.4 Øvrige forutsetninger'!$C$44,'1.4 Øvrige forutsetninger'!$C$43))),0)</f>
        <v>0</v>
      </c>
      <c r="L72" s="94">
        <f ca="1">IFERROR(MAXA(-'1.2 Alternativ B'!M61,'1.2 Alternativ B'!M61*L38*IF('1.2 Alternativ B'!M265&lt;70,'1.4 Øvrige forutsetninger'!$C$42,IF('1.2 Alternativ B'!M265&gt;=200,'1.4 Øvrige forutsetninger'!$C$44,'1.4 Øvrige forutsetninger'!$C$43))),0)</f>
        <v>0</v>
      </c>
      <c r="M72" s="94">
        <f ca="1">IFERROR(MAXA(-'1.2 Alternativ B'!N61,'1.2 Alternativ B'!N61*M38*IF('1.2 Alternativ B'!N265&lt;70,'1.4 Øvrige forutsetninger'!$C$42,IF('1.2 Alternativ B'!N265&gt;=200,'1.4 Øvrige forutsetninger'!$C$44,'1.4 Øvrige forutsetninger'!$C$43))),0)</f>
        <v>0</v>
      </c>
      <c r="N72" s="94">
        <f ca="1">IFERROR(MAXA(-'1.2 Alternativ B'!O61,'1.2 Alternativ B'!O61*N38*IF('1.2 Alternativ B'!O265&lt;70,'1.4 Øvrige forutsetninger'!$C$42,IF('1.2 Alternativ B'!O265&gt;=200,'1.4 Øvrige forutsetninger'!$C$44,'1.4 Øvrige forutsetninger'!$C$43))),0)</f>
        <v>0</v>
      </c>
      <c r="O72" s="94">
        <f ca="1">IFERROR(MAXA(-'1.2 Alternativ B'!P61,'1.2 Alternativ B'!P61*O38*IF('1.2 Alternativ B'!P265&lt;70,'1.4 Øvrige forutsetninger'!$C$42,IF('1.2 Alternativ B'!P265&gt;=200,'1.4 Øvrige forutsetninger'!$C$44,'1.4 Øvrige forutsetninger'!$C$43))),0)</f>
        <v>0</v>
      </c>
      <c r="P72" s="94">
        <f ca="1">IFERROR(MAXA(-'1.2 Alternativ B'!Q61,'1.2 Alternativ B'!Q61*P38*IF('1.2 Alternativ B'!Q265&lt;70,'1.4 Øvrige forutsetninger'!$C$42,IF('1.2 Alternativ B'!Q265&gt;=200,'1.4 Øvrige forutsetninger'!$C$44,'1.4 Øvrige forutsetninger'!$C$43))),0)</f>
        <v>0</v>
      </c>
      <c r="Q72" s="94">
        <f ca="1">IFERROR(MAXA(-'1.2 Alternativ B'!R61,'1.2 Alternativ B'!R61*Q38*IF('1.2 Alternativ B'!R265&lt;70,'1.4 Øvrige forutsetninger'!$C$42,IF('1.2 Alternativ B'!R265&gt;=200,'1.4 Øvrige forutsetninger'!$C$44,'1.4 Øvrige forutsetninger'!$C$43))),0)</f>
        <v>0</v>
      </c>
      <c r="R72" s="94">
        <f ca="1">IFERROR(MAXA(-'1.2 Alternativ B'!S61,'1.2 Alternativ B'!S61*R38*IF('1.2 Alternativ B'!S265&lt;70,'1.4 Øvrige forutsetninger'!$C$42,IF('1.2 Alternativ B'!S265&gt;=200,'1.4 Øvrige forutsetninger'!$C$44,'1.4 Øvrige forutsetninger'!$C$43))),0)</f>
        <v>0</v>
      </c>
      <c r="S72" s="94">
        <f ca="1">IFERROR(MAXA(-'1.2 Alternativ B'!T61,'1.2 Alternativ B'!T61*S38*IF('1.2 Alternativ B'!T265&lt;70,'1.4 Øvrige forutsetninger'!$C$42,IF('1.2 Alternativ B'!T265&gt;=200,'1.4 Øvrige forutsetninger'!$C$44,'1.4 Øvrige forutsetninger'!$C$43))),0)</f>
        <v>0</v>
      </c>
      <c r="T72" s="94">
        <f ca="1">IFERROR(MAXA(-'1.2 Alternativ B'!U61,'1.2 Alternativ B'!U61*T38*IF('1.2 Alternativ B'!U265&lt;70,'1.4 Øvrige forutsetninger'!$C$42,IF('1.2 Alternativ B'!U265&gt;=200,'1.4 Øvrige forutsetninger'!$C$44,'1.4 Øvrige forutsetninger'!$C$43))),0)</f>
        <v>0</v>
      </c>
      <c r="U72" s="94">
        <f ca="1">IFERROR(MAXA(-'1.2 Alternativ B'!V61,'1.2 Alternativ B'!V61*U38*IF('1.2 Alternativ B'!V265&lt;70,'1.4 Øvrige forutsetninger'!$C$42,IF('1.2 Alternativ B'!V265&gt;=200,'1.4 Øvrige forutsetninger'!$C$44,'1.4 Øvrige forutsetninger'!$C$43))),0)</f>
        <v>0</v>
      </c>
      <c r="V72" s="95">
        <f ca="1">IFERROR(MAXA(-'1.2 Alternativ B'!W61,'1.2 Alternativ B'!W61*V38*IF('1.2 Alternativ B'!W265&lt;70,'1.4 Øvrige forutsetninger'!$C$42,IF('1.2 Alternativ B'!W265&gt;=200,'1.4 Øvrige forutsetninger'!$C$44,'1.4 Øvrige forutsetninger'!$C$43))),0)</f>
        <v>0</v>
      </c>
      <c r="W72" s="95">
        <f ca="1">IFERROR(MAXA(-'1.2 Alternativ B'!X61,'1.2 Alternativ B'!X61*W38*IF('1.2 Alternativ B'!X265&lt;70,'1.4 Øvrige forutsetninger'!$C$42,IF('1.2 Alternativ B'!X265&gt;=200,'1.4 Øvrige forutsetninger'!$C$44,'1.4 Øvrige forutsetninger'!$C$43))),0)</f>
        <v>0</v>
      </c>
      <c r="X72" s="95">
        <f ca="1">IFERROR(MAXA(-'1.2 Alternativ B'!Y61,'1.2 Alternativ B'!Y61*X38*IF('1.2 Alternativ B'!Y265&lt;70,'1.4 Øvrige forutsetninger'!$C$42,IF('1.2 Alternativ B'!Y265&gt;=200,'1.4 Øvrige forutsetninger'!$C$44,'1.4 Øvrige forutsetninger'!$C$43))),0)</f>
        <v>0</v>
      </c>
      <c r="Y72" s="95">
        <f ca="1">IFERROR(MAXA(-'1.2 Alternativ B'!Z61,'1.2 Alternativ B'!Z61*Y38*IF('1.2 Alternativ B'!Z265&lt;70,'1.4 Øvrige forutsetninger'!$C$42,IF('1.2 Alternativ B'!Z265&gt;=200,'1.4 Øvrige forutsetninger'!$C$44,'1.4 Øvrige forutsetninger'!$C$43))),0)</f>
        <v>0</v>
      </c>
      <c r="Z72" s="95">
        <f ca="1">IFERROR(MAXA(-'1.2 Alternativ B'!AA61,'1.2 Alternativ B'!AA61*Z38*IF('1.2 Alternativ B'!AA265&lt;70,'1.4 Øvrige forutsetninger'!$C$42,IF('1.2 Alternativ B'!AA265&gt;=200,'1.4 Øvrige forutsetninger'!$C$44,'1.4 Øvrige forutsetninger'!$C$43))),0)</f>
        <v>0</v>
      </c>
      <c r="AA72" s="95">
        <f ca="1">IFERROR(MAXA(-'1.2 Alternativ B'!AB61,'1.2 Alternativ B'!AB61*AA38*IF('1.2 Alternativ B'!AB265&lt;70,'1.4 Øvrige forutsetninger'!$C$42,IF('1.2 Alternativ B'!AB265&gt;=200,'1.4 Øvrige forutsetninger'!$C$44,'1.4 Øvrige forutsetninger'!$C$43))),0)</f>
        <v>0</v>
      </c>
      <c r="AB72" s="95">
        <f ca="1">IFERROR(MAXA(-'1.2 Alternativ B'!AC61,'1.2 Alternativ B'!AC61*AB38*IF('1.2 Alternativ B'!AC265&lt;70,'1.4 Øvrige forutsetninger'!$C$42,IF('1.2 Alternativ B'!AC265&gt;=200,'1.4 Øvrige forutsetninger'!$C$44,'1.4 Øvrige forutsetninger'!$C$43))),0)</f>
        <v>0</v>
      </c>
      <c r="AC72" s="95">
        <f ca="1">IFERROR(MAXA(-'1.2 Alternativ B'!AD61,'1.2 Alternativ B'!AD61*AC38*IF('1.2 Alternativ B'!AD265&lt;70,'1.4 Øvrige forutsetninger'!$C$42,IF('1.2 Alternativ B'!AD265&gt;=200,'1.4 Øvrige forutsetninger'!$C$44,'1.4 Øvrige forutsetninger'!$C$43))),0)</f>
        <v>0</v>
      </c>
      <c r="AD72" s="95">
        <f ca="1">IFERROR(MAXA(-'1.2 Alternativ B'!AE61,'1.2 Alternativ B'!AE61*AD38*IF('1.2 Alternativ B'!AE265&lt;70,'1.4 Øvrige forutsetninger'!$C$42,IF('1.2 Alternativ B'!AE265&gt;=200,'1.4 Øvrige forutsetninger'!$C$44,'1.4 Øvrige forutsetninger'!$C$43))),0)</f>
        <v>0</v>
      </c>
      <c r="AE72" s="95">
        <f ca="1">IFERROR(MAXA(-'1.2 Alternativ B'!AF61,'1.2 Alternativ B'!AF61*AE38*IF('1.2 Alternativ B'!AF265&lt;70,'1.4 Øvrige forutsetninger'!$C$42,IF('1.2 Alternativ B'!AF265&gt;=200,'1.4 Øvrige forutsetninger'!$C$44,'1.4 Øvrige forutsetninger'!$C$43))),0)</f>
        <v>0</v>
      </c>
      <c r="AF72" s="95">
        <f ca="1">IFERROR(MAXA(-'1.2 Alternativ B'!AG61,'1.2 Alternativ B'!AG61*AF38*IF('1.2 Alternativ B'!AG265&lt;70,'1.4 Øvrige forutsetninger'!$C$42,IF('1.2 Alternativ B'!AG265&gt;=200,'1.4 Øvrige forutsetninger'!$C$44,'1.4 Øvrige forutsetninger'!$C$43))),0)</f>
        <v>0</v>
      </c>
    </row>
    <row r="73" spans="2:42" s="67" customFormat="1" ht="12.75" customHeight="1" x14ac:dyDescent="0.2">
      <c r="B73" s="1"/>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row>
    <row r="74" spans="2:42" s="67" customFormat="1" ht="12.75" customHeight="1" x14ac:dyDescent="0.2">
      <c r="B74" s="75"/>
      <c r="C74" s="129"/>
      <c r="D74" s="129"/>
      <c r="E74" s="129"/>
      <c r="F74" s="129"/>
      <c r="G74" s="129"/>
      <c r="H74" s="129"/>
      <c r="I74" s="129"/>
      <c r="J74" s="129"/>
      <c r="K74" s="129"/>
      <c r="L74" s="129"/>
      <c r="M74" s="129"/>
      <c r="N74" s="129"/>
      <c r="O74" s="129"/>
      <c r="P74" s="129"/>
      <c r="Q74" s="129"/>
      <c r="R74" s="129"/>
      <c r="S74" s="129"/>
      <c r="T74" s="129"/>
      <c r="U74" s="129"/>
      <c r="V74" s="129"/>
      <c r="W74" s="129"/>
      <c r="X74" s="129"/>
      <c r="Y74" s="92"/>
      <c r="Z74" s="92"/>
      <c r="AA74" s="1"/>
      <c r="AB74" s="92"/>
      <c r="AC74" s="1"/>
      <c r="AD74" s="92"/>
      <c r="AE74" s="1"/>
      <c r="AF74" s="92"/>
    </row>
    <row r="75" spans="2:42" s="67" customFormat="1" ht="12.75" customHeight="1" x14ac:dyDescent="0.2">
      <c r="B75" s="43" t="s">
        <v>474</v>
      </c>
      <c r="C75" s="68">
        <f ca="1">IF('1.2 Alternativ B'!D3="Godstog",0,SUM(C43:AF72))</f>
        <v>0</v>
      </c>
      <c r="D75" s="30"/>
      <c r="E75" s="1"/>
      <c r="F75" s="30"/>
      <c r="G75" s="1"/>
      <c r="H75" s="1"/>
      <c r="I75" s="1"/>
      <c r="J75" s="1"/>
      <c r="K75" s="1"/>
      <c r="L75" s="1"/>
      <c r="M75" s="1"/>
      <c r="N75" s="1"/>
      <c r="O75" s="1"/>
      <c r="P75" s="1"/>
      <c r="Q75" s="1"/>
      <c r="R75" s="1"/>
      <c r="S75" s="1"/>
      <c r="T75" s="1"/>
      <c r="U75" s="1"/>
      <c r="V75" s="1"/>
      <c r="W75" s="1"/>
      <c r="X75" s="1"/>
      <c r="Y75" s="1"/>
      <c r="Z75" s="1"/>
      <c r="AA75" s="1"/>
      <c r="AB75" s="1"/>
      <c r="AC75" s="1"/>
      <c r="AD75" s="1"/>
      <c r="AE75" s="1"/>
      <c r="AF75" s="1"/>
      <c r="AG75"/>
      <c r="AH75"/>
      <c r="AI75"/>
      <c r="AJ75"/>
      <c r="AK75"/>
      <c r="AL75"/>
      <c r="AM75"/>
      <c r="AN75"/>
      <c r="AO75"/>
      <c r="AP75"/>
    </row>
    <row r="76" spans="2:42" s="67" customFormat="1" ht="12.75" customHeight="1" x14ac:dyDescent="0.2">
      <c r="B76" s="43" t="s">
        <v>475</v>
      </c>
      <c r="C76" s="54">
        <f ca="1">-SUMPRODUCT(C43:AF72,'2.2 Skjult ventetid person B'!C182:AF211)/2</f>
        <v>0</v>
      </c>
      <c r="D76" s="30"/>
      <c r="E76" s="1"/>
      <c r="F76" s="30"/>
      <c r="G76" s="1" t="s">
        <v>476</v>
      </c>
      <c r="H76" s="1"/>
      <c r="I76" s="1"/>
      <c r="J76" s="1"/>
      <c r="K76" s="1"/>
      <c r="L76" s="1"/>
      <c r="M76" s="1"/>
      <c r="N76" s="1"/>
      <c r="O76" s="1"/>
      <c r="P76" s="1"/>
      <c r="Q76" s="1"/>
      <c r="R76" s="1"/>
      <c r="S76" s="1"/>
      <c r="T76" s="1"/>
      <c r="U76" s="1"/>
      <c r="V76" s="1"/>
      <c r="W76" s="1"/>
      <c r="X76" s="1"/>
      <c r="Y76" s="1"/>
      <c r="Z76" s="1"/>
      <c r="AA76" s="1"/>
      <c r="AB76" s="1"/>
      <c r="AC76" s="1"/>
      <c r="AD76" s="1"/>
      <c r="AE76" s="1"/>
      <c r="AF76" s="1"/>
      <c r="AG76"/>
      <c r="AH76"/>
      <c r="AI76"/>
      <c r="AJ76"/>
      <c r="AK76"/>
      <c r="AL76"/>
      <c r="AM76"/>
      <c r="AN76"/>
      <c r="AO76"/>
      <c r="AP76"/>
    </row>
    <row r="77" spans="2:42" s="67" customFormat="1" ht="12.75" customHeight="1" x14ac:dyDescent="0.2">
      <c r="B77" s="43" t="s">
        <v>477</v>
      </c>
      <c r="C77" s="51" cm="1">
        <f t="array" aca="1" ref="C77" ca="1">-(SUMPRODUCT(C43:AF72,--('1.2 Alternativ B'!D236:AG265&lt;70))*'1.4 Øvrige forutsetninger'!C45+SUMPRODUCT(C43:AF72,--('1.2 Alternativ B'!D236:AG265&gt;=70),--('1.2 Alternativ B'!D236:AG265&lt;200))*'1.4 Øvrige forutsetninger'!C46+SUMPRODUCT(C43:AF72,--('1.2 Alternativ B'!D236:AG265&gt;=200))*'1.4 Øvrige forutsetninger'!C47)</f>
        <v>0</v>
      </c>
      <c r="D77" s="30"/>
      <c r="E77" s="1"/>
      <c r="F77" s="30"/>
      <c r="G77" s="1"/>
      <c r="H77" s="1"/>
      <c r="I77" s="1"/>
      <c r="J77" s="1"/>
      <c r="K77" s="1"/>
      <c r="L77" s="1"/>
      <c r="M77" s="1"/>
      <c r="N77" s="1"/>
      <c r="O77" s="1"/>
      <c r="P77" s="1"/>
      <c r="Q77" s="1"/>
      <c r="R77" s="1"/>
      <c r="S77" s="1"/>
      <c r="T77" s="1"/>
      <c r="U77" s="1"/>
      <c r="V77" s="1"/>
      <c r="W77" s="1"/>
      <c r="X77" s="1"/>
      <c r="Y77" s="1"/>
      <c r="Z77" s="1"/>
      <c r="AA77" s="1"/>
      <c r="AB77" s="1"/>
      <c r="AC77" s="1"/>
      <c r="AD77" s="1"/>
      <c r="AE77" s="1"/>
      <c r="AF77" s="1"/>
      <c r="AG77"/>
      <c r="AH77"/>
      <c r="AI77"/>
      <c r="AJ77"/>
      <c r="AK77"/>
      <c r="AL77"/>
      <c r="AM77"/>
      <c r="AN77"/>
      <c r="AO77"/>
      <c r="AP77"/>
    </row>
    <row r="78" spans="2:42" s="67" customFormat="1" ht="12.75" customHeight="1" x14ac:dyDescent="0.2">
      <c r="B78" s="43" t="s">
        <v>478</v>
      </c>
      <c r="C78" s="54" cm="1">
        <f t="array" aca="1" ref="C78" ca="1">-(1/'1.4 Øvrige forutsetninger'!C27)*(SUMPRODUCT('1.2 Alternativ B'!D236:AG265,C43:AF72,--('1.2 Alternativ B'!D236:AG265&lt;70))*'1.4 Øvrige forutsetninger'!C45+SUMPRODUCT('1.2 Alternativ B'!D236:AG265,C43:AF72,--('1.2 Alternativ B'!D236:AG265&gt;=70),--('1.2 Alternativ B'!D236:AG265&lt;200))*'1.4 Øvrige forutsetninger'!C46+SUMPRODUCT('1.2 Alternativ B'!D236:AG265,C43:AF72,--('1.2 Alternativ B'!D236:AG265&gt;=200))*'1.4 Øvrige forutsetninger'!C47)</f>
        <v>0</v>
      </c>
      <c r="D78" s="30"/>
      <c r="E78" s="1"/>
      <c r="F78" s="30"/>
      <c r="G78" s="1"/>
      <c r="H78" s="1"/>
      <c r="I78" s="1"/>
      <c r="J78" s="1"/>
      <c r="K78" s="1"/>
      <c r="L78" s="1"/>
      <c r="M78" s="1"/>
      <c r="N78" s="1"/>
      <c r="O78" s="1"/>
      <c r="P78" s="1"/>
      <c r="Q78" s="1"/>
      <c r="R78" s="1"/>
      <c r="S78" s="1"/>
      <c r="T78" s="1"/>
      <c r="U78" s="1"/>
      <c r="V78" s="1"/>
      <c r="W78" s="1"/>
      <c r="X78" s="1"/>
      <c r="Y78" s="1"/>
      <c r="Z78" s="1"/>
      <c r="AA78" s="1"/>
      <c r="AB78" s="1"/>
      <c r="AC78" s="1"/>
      <c r="AD78" s="1"/>
      <c r="AE78" s="1"/>
      <c r="AF78" s="1"/>
      <c r="AG78"/>
      <c r="AH78"/>
      <c r="AI78"/>
      <c r="AJ78"/>
      <c r="AK78"/>
      <c r="AL78"/>
      <c r="AM78"/>
      <c r="AN78"/>
      <c r="AO78"/>
      <c r="AP78"/>
    </row>
    <row r="79" spans="2:42" s="67" customFormat="1" x14ac:dyDescent="0.2">
      <c r="B79" s="43" t="s">
        <v>479</v>
      </c>
      <c r="C79" s="51" cm="1">
        <f t="array" aca="1" ref="C79" ca="1">-(SUMPRODUCT(C43:AF72,--('1.2 Alternativ B'!D236:AG265&lt;70))*'1.4 Øvrige forutsetninger'!C48+SUMPRODUCT(C43:AF72,--('1.2 Alternativ B'!D236:AG265&gt;=70),--('1.2 Alternativ B'!D236:AG265&lt;200))*'1.4 Øvrige forutsetninger'!C49+SUMPRODUCT(C43:AF72,--('1.2 Alternativ B'!D236:AG265&gt;=200))*'1.4 Øvrige forutsetninger'!C50)</f>
        <v>0</v>
      </c>
      <c r="D79" s="30"/>
      <c r="E79" s="1"/>
      <c r="F79" s="30"/>
      <c r="G79" s="1"/>
      <c r="H79" s="107"/>
      <c r="I79" s="1"/>
      <c r="J79" s="1"/>
      <c r="K79" s="1"/>
      <c r="L79" s="1"/>
      <c r="M79" s="1"/>
      <c r="N79" s="1"/>
      <c r="O79" s="1"/>
      <c r="P79" s="1"/>
      <c r="Q79" s="1"/>
      <c r="R79" s="1"/>
      <c r="S79" s="1"/>
      <c r="T79" s="1"/>
      <c r="U79" s="1"/>
      <c r="V79" s="1"/>
      <c r="W79" s="1"/>
      <c r="X79" s="1"/>
      <c r="Y79" s="1"/>
      <c r="Z79" s="1"/>
      <c r="AA79" s="1"/>
      <c r="AB79" s="1"/>
      <c r="AC79" s="1"/>
      <c r="AD79" s="1"/>
      <c r="AE79" s="1"/>
      <c r="AF79" s="1"/>
      <c r="AG79"/>
      <c r="AH79"/>
      <c r="AI79"/>
      <c r="AJ79"/>
      <c r="AK79"/>
      <c r="AL79"/>
      <c r="AM79"/>
      <c r="AN79"/>
      <c r="AO79"/>
      <c r="AP79"/>
    </row>
    <row r="80" spans="2:42" x14ac:dyDescent="0.2">
      <c r="B80" s="43" t="s">
        <v>480</v>
      </c>
      <c r="C80" s="54" cm="1">
        <f t="array" aca="1" ref="C80" ca="1">-(1/'1.4 Øvrige forutsetninger'!C28)*(SUMPRODUCT('1.2 Alternativ B'!D236:AG265,C43:AF72,--('1.2 Alternativ B'!D236:AG265&lt;70))*'1.4 Øvrige forutsetninger'!C48+SUMPRODUCT('1.2 Alternativ B'!D236:AG265,C43:AF72,--('1.2 Alternativ B'!D236:AG265&gt;=70),--('1.2 Alternativ B'!D236:AG265&lt;200))*'1.4 Øvrige forutsetninger'!C49+SUMPRODUCT('1.2 Alternativ B'!D236:AG265,C43:AF72,--('1.2 Alternativ B'!D236:AG265&gt;=200))*'1.4 Øvrige forutsetninger'!C50)</f>
        <v>0</v>
      </c>
      <c r="D80" s="30"/>
      <c r="E80" s="1"/>
      <c r="F80" s="30"/>
      <c r="G80" s="1"/>
      <c r="H80" s="107"/>
      <c r="I80" s="1"/>
      <c r="J80" s="1"/>
      <c r="K80" s="1"/>
      <c r="L80" s="1"/>
      <c r="M80" s="1"/>
      <c r="N80" s="1"/>
      <c r="O80" s="1"/>
      <c r="P80" s="1"/>
      <c r="Q80" s="1"/>
      <c r="R80" s="1"/>
      <c r="S80" s="1"/>
      <c r="T80" s="1"/>
      <c r="U80" s="1"/>
      <c r="V80" s="1"/>
      <c r="W80" s="1"/>
      <c r="X80" s="1"/>
      <c r="Y80" s="1"/>
      <c r="Z80" s="1"/>
      <c r="AA80" s="1"/>
      <c r="AB80" s="1"/>
      <c r="AC80" s="1"/>
      <c r="AD80" s="1"/>
      <c r="AE80" s="1"/>
      <c r="AF80" s="1"/>
    </row>
    <row r="81" spans="2:32" x14ac:dyDescent="0.2">
      <c r="B81" s="43" t="s">
        <v>481</v>
      </c>
      <c r="C81" s="51" cm="1">
        <f t="array" aca="1" ref="C81" ca="1">-(SUMPRODUCT(C43:AF72,--('1.2 Alternativ B'!D236:AG265&lt;70))*0+SUMPRODUCT(C43:AF72,--('1.2 Alternativ B'!D236:AG265&gt;=70),--('1.2 Alternativ B'!D236:AG265&lt;200))*0+SUMPRODUCT(C43:AF72,--('1.2 Alternativ B'!D236:AG265&gt;=200))*'1.4 Øvrige forutsetninger'!C51)</f>
        <v>0</v>
      </c>
      <c r="D81" s="30"/>
      <c r="E81" s="1"/>
      <c r="F81" s="30"/>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2:32" ht="16.5" customHeight="1" x14ac:dyDescent="0.2">
      <c r="B82" s="43" t="s">
        <v>482</v>
      </c>
      <c r="C82" s="51" cm="1">
        <f t="array" aca="1" ref="C82" ca="1">-(1/'1.4 Øvrige forutsetninger'!C29)*(SUMPRODUCT('1.2 Alternativ B'!D236:AG265,C43:AF72,--('1.2 Alternativ B'!D236:AG265&lt;70))*0+SUMPRODUCT('1.2 Alternativ B'!D236:AG265,C43:AF72,--('1.2 Alternativ B'!D236:AG265&gt;=70),--('1.2 Alternativ B'!D236:AG265&lt;200))*0+SUMPRODUCT('1.2 Alternativ B'!D236:AG265,C43:AF72,--('1.2 Alternativ B'!D236:AG265&gt;=200))*'1.4 Øvrige forutsetninger'!C51)</f>
        <v>0</v>
      </c>
      <c r="D82" s="30"/>
      <c r="E82" s="1"/>
      <c r="F82" s="30"/>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2:32" ht="16.5" customHeight="1" x14ac:dyDescent="0.2">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2:32" ht="16.5" customHeight="1" x14ac:dyDescent="0.2">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2:32" ht="16.5" customHeight="1" x14ac:dyDescent="0.2">
      <c r="B85" s="1" t="s">
        <v>483</v>
      </c>
      <c r="C85" s="1">
        <f>'1.3 Standardsatser fra SAGA'!C64*'1.3 Standardsatser fra SAGA'!D66</f>
        <v>8.0245430718483401</v>
      </c>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2:32" ht="16.5" customHeight="1" x14ac:dyDescent="0.2">
      <c r="B86" s="1" t="s">
        <v>484</v>
      </c>
      <c r="C86" s="81">
        <f>C85*1000000/(365*'1.4 Øvrige forutsetninger'!C53)</f>
        <v>1374.0655944945788</v>
      </c>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2:32" ht="16.5" customHeight="1" x14ac:dyDescent="0.2">
      <c r="B87" s="1" t="s">
        <v>485</v>
      </c>
      <c r="C87" s="81">
        <f>'1.3 Standardsatser fra SAGA'!C63</f>
        <v>946.27287685901558</v>
      </c>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2:32" ht="16.5" customHeight="1" x14ac:dyDescent="0.2">
      <c r="B88" s="1" t="s">
        <v>486</v>
      </c>
      <c r="C88" s="146">
        <f>SUM(C86:C87)/'1.4 Øvrige forutsetninger'!C54</f>
        <v>34.887061665217175</v>
      </c>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2:32" x14ac:dyDescent="0.2">
      <c r="B89" s="1" t="s">
        <v>487</v>
      </c>
      <c r="C89" s="146">
        <f>IF('1.2 Alternativ B'!D4="Elektrisk",'1.3 Standardsatser fra SAGA'!C68,IF('1.2 Alternativ B'!D4="Diesel",'1.3 Standardsatser fra SAGA'!C69,0))</f>
        <v>0</v>
      </c>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2:32" x14ac:dyDescent="0.2">
      <c r="B90" s="1" t="s">
        <v>488</v>
      </c>
      <c r="C90" s="146">
        <f>'1.3 Standardsatser fra SAGA'!C65</f>
        <v>11.287857254399997</v>
      </c>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2:32" x14ac:dyDescent="0.2">
      <c r="B91" s="1" t="s">
        <v>489</v>
      </c>
      <c r="C91" s="1">
        <f>SUM(C88:C90)*'1.3 Standardsatser fra SAGA'!D67</f>
        <v>4.6174918919617172</v>
      </c>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2:32" x14ac:dyDescent="0.2">
      <c r="B92" s="1" t="s">
        <v>490</v>
      </c>
      <c r="C92" s="146">
        <f>SUM(C88:C91)</f>
        <v>50.79241081157889</v>
      </c>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FCD99-720F-4664-835D-CBCD8B977E1D}">
  <sheetPr codeName="Ark16">
    <tabColor rgb="FF6C98CE"/>
  </sheetPr>
  <dimension ref="B1:L62"/>
  <sheetViews>
    <sheetView showGridLines="0" workbookViewId="0">
      <selection activeCell="H4" sqref="H4"/>
    </sheetView>
  </sheetViews>
  <sheetFormatPr baseColWidth="10" defaultColWidth="11" defaultRowHeight="14.25" x14ac:dyDescent="0.2"/>
  <cols>
    <col min="1" max="1" width="5.625" customWidth="1"/>
    <col min="2" max="2" width="35.625" bestFit="1" customWidth="1"/>
    <col min="3" max="3" width="21.625" bestFit="1" customWidth="1"/>
    <col min="4" max="4" width="12" bestFit="1" customWidth="1"/>
    <col min="5" max="5" width="23.125" bestFit="1" customWidth="1"/>
    <col min="7" max="7" width="33.875" customWidth="1"/>
  </cols>
  <sheetData>
    <row r="1" spans="2:8" ht="80.099999999999994" customHeight="1" x14ac:dyDescent="0.2"/>
    <row r="2" spans="2:8" ht="18.75" x14ac:dyDescent="0.3">
      <c r="B2" s="42" t="s">
        <v>491</v>
      </c>
      <c r="C2" s="44"/>
      <c r="D2" s="45"/>
      <c r="E2" s="44"/>
      <c r="G2" s="42" t="s">
        <v>492</v>
      </c>
      <c r="H2" s="44"/>
    </row>
    <row r="3" spans="2:8" x14ac:dyDescent="0.2">
      <c r="B3" s="46" t="s">
        <v>493</v>
      </c>
      <c r="C3" s="47" t="s">
        <v>494</v>
      </c>
      <c r="D3" s="47" t="s">
        <v>495</v>
      </c>
      <c r="E3" s="48" t="s">
        <v>60</v>
      </c>
      <c r="G3" s="46" t="s">
        <v>496</v>
      </c>
      <c r="H3" s="47"/>
    </row>
    <row r="4" spans="2:8" x14ac:dyDescent="0.2">
      <c r="B4" s="43" t="s">
        <v>497</v>
      </c>
      <c r="C4" s="103">
        <f ca="1">'1.1 Alternativ A'!D272*IF('1.1 Alternativ A'!D4="Elektrisk",SUMPRODUCT('1.1 Alternativ A'!$E$286:$E$297,'1.5 Godsvaregrupper'!G81:G92),SUMPRODUCT('1.1 Alternativ A'!$E$286:$E$297,'1.5 Godsvaregrupper'!$H$81:$H$92))+'1.1 Alternativ A'!D273/60*IF('1.1 Alternativ A'!D4="Elektrisk",SUMPRODUCT('1.1 Alternativ A'!$E$286:$E$297,'1.5 Godsvaregrupper'!$I$81:$I$92),SUMPRODUCT('1.1 Alternativ A'!$E$286:$E$297,'1.5 Godsvaregrupper'!$J$81:$J$92))</f>
        <v>0</v>
      </c>
      <c r="D4" s="111">
        <f ca="1">C4*D12</f>
        <v>0</v>
      </c>
      <c r="E4" s="108"/>
      <c r="G4" s="43" t="s">
        <v>498</v>
      </c>
      <c r="H4" s="30" t="e">
        <f ca="1">SUM(D7:D9)*SUM($D$27:$D$38)/SUM('1.1 Alternativ A'!$F$286:$F$297)*(1+D62)</f>
        <v>#DIV/0!</v>
      </c>
    </row>
    <row r="5" spans="2:8" x14ac:dyDescent="0.2">
      <c r="B5" s="43" t="s">
        <v>499</v>
      </c>
      <c r="C5" s="103"/>
      <c r="D5" s="103">
        <f ca="1">IF('1.1 Alternativ A'!D4="Elektrisk",SUMPRODUCT('1.1 Alternativ A'!$F$286:$F$297,'1.5 Godsvaregrupper'!$K$81:$K$92),SUMPRODUCT('1.1 Alternativ A'!$F$286:$F$297,'1.5 Godsvaregrupper'!$L$81:$L$92))*2</f>
        <v>0</v>
      </c>
      <c r="E5" s="108"/>
      <c r="G5" s="43" t="s">
        <v>500</v>
      </c>
      <c r="H5" s="30" t="e">
        <f ca="1">D60*(1+D62)</f>
        <v>#DIV/0!</v>
      </c>
    </row>
    <row r="6" spans="2:8" x14ac:dyDescent="0.2">
      <c r="B6" s="99" t="s">
        <v>501</v>
      </c>
      <c r="C6" s="112"/>
      <c r="D6" s="112">
        <f ca="1">SUM(D4:D5)</f>
        <v>0</v>
      </c>
      <c r="E6" s="109"/>
    </row>
    <row r="7" spans="2:8" x14ac:dyDescent="0.2">
      <c r="B7" s="43" t="s">
        <v>502</v>
      </c>
      <c r="C7" s="103">
        <f ca="1">MAXA(0,'1.1 Alternativ A'!D277-'1.1 Alternativ A'!D273)/60*IF('1.1 Alternativ A'!D4="Elektrisk",SUMPRODUCT('1.1 Alternativ A'!$E$286:$E$297,'1.5 Godsvaregrupper'!$I$81:$I$92),SUMPRODUCT('1.1 Alternativ A'!$E$286:$E$297,'1.5 Godsvaregrupper'!$J$81:$J$92))</f>
        <v>0</v>
      </c>
      <c r="D7" s="103">
        <f ca="1">C7*D12</f>
        <v>0</v>
      </c>
      <c r="E7" s="108"/>
    </row>
    <row r="8" spans="2:8" x14ac:dyDescent="0.2">
      <c r="B8" s="1" t="s">
        <v>503</v>
      </c>
      <c r="C8" s="103"/>
      <c r="D8" s="103">
        <f ca="1">'1.4 Øvrige forutsetninger'!$C$37*SUMPRODUCT('1.1 Alternativ A'!$F$286:$F$297,'1.5 Godsvaregrupper'!$N$81:$N$92)*('1.1 Alternativ A'!$D$276+MAXA(0,'1.1 Alternativ A'!D277-'1.1 Alternativ A'!D273)/'1.4 Øvrige forutsetninger'!$C$37)/60</f>
        <v>0</v>
      </c>
      <c r="E8" s="108"/>
    </row>
    <row r="9" spans="2:8" x14ac:dyDescent="0.2">
      <c r="B9" s="43" t="s">
        <v>504</v>
      </c>
      <c r="C9" s="103"/>
      <c r="D9" s="103">
        <f ca="1">SUMPRODUCT('1.1 Alternativ A'!$F$286:$F$297,'1.5 Godsvaregrupper'!$E$81:$E$92)*'1.1 Alternativ A'!D276/60</f>
        <v>0</v>
      </c>
      <c r="E9" s="108"/>
    </row>
    <row r="10" spans="2:8" x14ac:dyDescent="0.2">
      <c r="B10" s="99" t="s">
        <v>505</v>
      </c>
      <c r="C10" s="112"/>
      <c r="D10" s="113" t="e">
        <f ca="1">(D7+D9+D8)/D6</f>
        <v>#DIV/0!</v>
      </c>
      <c r="E10" s="109"/>
    </row>
    <row r="11" spans="2:8" x14ac:dyDescent="0.2">
      <c r="B11" s="46" t="s">
        <v>506</v>
      </c>
      <c r="C11" s="110"/>
      <c r="D11" s="47" t="s">
        <v>507</v>
      </c>
      <c r="E11" s="48" t="s">
        <v>60</v>
      </c>
    </row>
    <row r="12" spans="2:8" x14ac:dyDescent="0.2">
      <c r="B12" s="43" t="s">
        <v>508</v>
      </c>
      <c r="C12" s="50"/>
      <c r="D12" s="103">
        <f>ROUNDDOWN(('1.1 Alternativ A'!D274-'1.4 Øvrige forutsetninger'!$C$31)/'1.4 Øvrige forutsetninger'!C32,0)</f>
        <v>0</v>
      </c>
      <c r="E12" s="108"/>
    </row>
    <row r="13" spans="2:8" x14ac:dyDescent="0.2">
      <c r="B13" s="46" t="s">
        <v>509</v>
      </c>
      <c r="C13" s="48" t="s">
        <v>510</v>
      </c>
      <c r="D13" s="47" t="s">
        <v>310</v>
      </c>
      <c r="E13" s="48" t="s">
        <v>60</v>
      </c>
    </row>
    <row r="14" spans="2:8" x14ac:dyDescent="0.2">
      <c r="B14" s="1"/>
      <c r="C14" s="108" t="str">
        <f>'1.1 Alternativ A'!B286</f>
        <v>Fersk fisk</v>
      </c>
      <c r="D14" s="103">
        <f ca="1">IF('1.1 Alternativ A'!$D$275="Ja, alt",0,IF('1.1 Alternativ A'!$D$275="Delvis, noe overføres til veg",MAXA($D$10*'1.4 Øvrige forutsetninger'!$C$40*('1.1 Alternativ A'!F286),-'1.1 Alternativ A'!F286),-'1.1 Alternativ A'!F286))</f>
        <v>0</v>
      </c>
      <c r="E14" s="108"/>
    </row>
    <row r="15" spans="2:8" x14ac:dyDescent="0.2">
      <c r="B15" s="43"/>
      <c r="C15" s="108" t="str">
        <f>'1.1 Alternativ A'!B287</f>
        <v>Matvarer</v>
      </c>
      <c r="D15" s="103">
        <f ca="1">IF('1.1 Alternativ A'!$D$275="Ja, alt",0,IF('1.1 Alternativ A'!$D$275="Delvis, noe overføres til veg",MAXA($D$10*'1.4 Øvrige forutsetninger'!$C$40*('1.1 Alternativ A'!F287),-'1.1 Alternativ A'!F287),-'1.1 Alternativ A'!F287))</f>
        <v>0</v>
      </c>
      <c r="E15" s="108"/>
    </row>
    <row r="16" spans="2:8" x14ac:dyDescent="0.2">
      <c r="B16" s="43"/>
      <c r="C16" s="108" t="str">
        <f>'1.1 Alternativ A'!B288</f>
        <v>Fryst fisk</v>
      </c>
      <c r="D16" s="103">
        <f ca="1">IF('1.1 Alternativ A'!$D$275="Ja, alt",0,IF('1.1 Alternativ A'!$D$275="Delvis, noe overføres til veg",MAXA($D$10*'1.4 Øvrige forutsetninger'!$C$40*('1.1 Alternativ A'!F288),-'1.1 Alternativ A'!F288),-'1.1 Alternativ A'!F288))</f>
        <v>0</v>
      </c>
      <c r="E16" s="108"/>
    </row>
    <row r="17" spans="2:12" x14ac:dyDescent="0.2">
      <c r="B17" s="43"/>
      <c r="C17" s="108" t="str">
        <f>'1.1 Alternativ A'!B289</f>
        <v>Termovarer</v>
      </c>
      <c r="D17" s="103">
        <f ca="1">IF('1.1 Alternativ A'!$D$275="Ja, alt",0,IF('1.1 Alternativ A'!$D$275="Delvis, noe overføres til veg",MAXA($D$10*'1.4 Øvrige forutsetninger'!$C$40*('1.1 Alternativ A'!F289),-'1.1 Alternativ A'!F289),-'1.1 Alternativ A'!F289))</f>
        <v>0</v>
      </c>
      <c r="E17" s="108"/>
    </row>
    <row r="18" spans="2:12" x14ac:dyDescent="0.2">
      <c r="B18" s="43"/>
      <c r="C18" s="108" t="str">
        <f>'1.1 Alternativ A'!B290</f>
        <v>Maskiner og transportmidler</v>
      </c>
      <c r="D18" s="103">
        <f ca="1">IF('1.1 Alternativ A'!$D$275="Ja, alt",0,IF('1.1 Alternativ A'!$D$275="Delvis, noe overføres til veg",MAXA($D$10*'1.4 Øvrige forutsetninger'!$C$40*('1.1 Alternativ A'!F290),-'1.1 Alternativ A'!F290),-'1.1 Alternativ A'!F290))</f>
        <v>0</v>
      </c>
      <c r="E18" s="108"/>
    </row>
    <row r="19" spans="2:12" x14ac:dyDescent="0.2">
      <c r="B19" s="43"/>
      <c r="C19" s="108" t="str">
        <f>'1.1 Alternativ A'!B291</f>
        <v>Høyverdivarer</v>
      </c>
      <c r="D19" s="103">
        <f ca="1">IF('1.1 Alternativ A'!$D$275="Ja, alt",0,IF('1.1 Alternativ A'!$D$275="Delvis, noe overføres til veg",MAXA($D$10*'1.4 Øvrige forutsetninger'!$C$40*('1.1 Alternativ A'!F291),-'1.1 Alternativ A'!F291),-'1.1 Alternativ A'!F291))</f>
        <v>0</v>
      </c>
      <c r="E19" s="108"/>
    </row>
    <row r="20" spans="2:12" x14ac:dyDescent="0.2">
      <c r="B20" s="43"/>
      <c r="C20" s="108" t="str">
        <f>'1.1 Alternativ A'!B292</f>
        <v>Div. stykkgods</v>
      </c>
      <c r="D20" s="103">
        <f ca="1">IF('1.1 Alternativ A'!$D$275="Ja, alt",0,IF('1.1 Alternativ A'!$D$275="Delvis, noe overføres til veg",MAXA($D$10*'1.4 Øvrige forutsetninger'!$C$40*('1.1 Alternativ A'!F292),-'1.1 Alternativ A'!F292),-'1.1 Alternativ A'!F292))</f>
        <v>0</v>
      </c>
      <c r="E20" s="108"/>
      <c r="L20" s="93"/>
    </row>
    <row r="21" spans="2:12" x14ac:dyDescent="0.2">
      <c r="B21" s="43"/>
      <c r="C21" s="108" t="str">
        <f>'1.1 Alternativ A'!B293</f>
        <v>Tømmer og trelast</v>
      </c>
      <c r="D21" s="103">
        <f ca="1">IF('1.1 Alternativ A'!$D$275="Ja, alt",0,IF('1.1 Alternativ A'!$D$275="Delvis, noe overføres til veg",MAXA($D$10*'1.4 Øvrige forutsetninger'!$C$40*('1.1 Alternativ A'!F293),-'1.1 Alternativ A'!F293),-'1.1 Alternativ A'!F293))</f>
        <v>0</v>
      </c>
      <c r="E21" s="108"/>
    </row>
    <row r="22" spans="2:12" x14ac:dyDescent="0.2">
      <c r="B22" s="43"/>
      <c r="C22" s="108" t="str">
        <f>'1.1 Alternativ A'!B294</f>
        <v>Massevarer</v>
      </c>
      <c r="D22" s="103">
        <f ca="1">IF('1.1 Alternativ A'!$D$275="Ja, alt",0,IF('1.1 Alternativ A'!$D$275="Delvis, noe overføres til veg",MAXA($D$10*'1.4 Øvrige forutsetninger'!$C$40*('1.1 Alternativ A'!F294),-'1.1 Alternativ A'!F294),-'1.1 Alternativ A'!F294))</f>
        <v>0</v>
      </c>
      <c r="E22" s="108"/>
    </row>
    <row r="23" spans="2:12" x14ac:dyDescent="0.2">
      <c r="B23" s="43"/>
      <c r="C23" s="108" t="str">
        <f>'1.1 Alternativ A'!B295</f>
        <v>Kjemiske produkter</v>
      </c>
      <c r="D23" s="103">
        <f ca="1">IF('1.1 Alternativ A'!$D$275="Ja, alt",0,IF('1.1 Alternativ A'!$D$275="Delvis, noe overføres til veg",MAXA($D$10*'1.4 Øvrige forutsetninger'!$C$40*('1.1 Alternativ A'!F295),-'1.1 Alternativ A'!F295),-'1.1 Alternativ A'!F295))</f>
        <v>0</v>
      </c>
      <c r="E23" s="108"/>
    </row>
    <row r="24" spans="2:12" x14ac:dyDescent="0.2">
      <c r="B24" s="43"/>
      <c r="C24" s="108" t="str">
        <f>'1.1 Alternativ A'!B296</f>
        <v>Metaller</v>
      </c>
      <c r="D24" s="103">
        <f ca="1">IF('1.1 Alternativ A'!$D$275="Ja, alt",0,IF('1.1 Alternativ A'!$D$275="Delvis, noe overføres til veg",MAXA($D$10*'1.4 Øvrige forutsetninger'!$C$40*('1.1 Alternativ A'!F296),-'1.1 Alternativ A'!F296),-'1.1 Alternativ A'!F296))</f>
        <v>0</v>
      </c>
      <c r="E24" s="108"/>
    </row>
    <row r="25" spans="2:12" x14ac:dyDescent="0.2">
      <c r="B25" s="43"/>
      <c r="C25" s="108" t="str">
        <f>'1.1 Alternativ A'!B297</f>
        <v>Petroleumsprodukter</v>
      </c>
      <c r="D25" s="103">
        <f ca="1">IF('1.1 Alternativ A'!$D$275="Ja, alt",0,IF('1.1 Alternativ A'!$D$275="Delvis, noe overføres til veg",MAXA($D$10*'1.4 Øvrige forutsetninger'!$C$40*('1.1 Alternativ A'!F297),-'1.1 Alternativ A'!F297),-'1.1 Alternativ A'!F297))</f>
        <v>0</v>
      </c>
      <c r="E25" s="108"/>
    </row>
    <row r="26" spans="2:12" x14ac:dyDescent="0.2">
      <c r="B26" s="46" t="s">
        <v>511</v>
      </c>
      <c r="C26" s="48" t="s">
        <v>510</v>
      </c>
      <c r="D26" s="47" t="s">
        <v>310</v>
      </c>
      <c r="E26" s="48" t="s">
        <v>60</v>
      </c>
    </row>
    <row r="27" spans="2:12" x14ac:dyDescent="0.2">
      <c r="B27" s="43"/>
      <c r="C27" s="108" t="str">
        <f>'1.1 Alternativ A'!B286</f>
        <v>Fersk fisk</v>
      </c>
      <c r="D27" s="103">
        <f ca="1">('1.1 Alternativ A'!F286)+D14</f>
        <v>0</v>
      </c>
      <c r="E27" s="108"/>
    </row>
    <row r="28" spans="2:12" x14ac:dyDescent="0.2">
      <c r="B28" s="43"/>
      <c r="C28" s="108" t="str">
        <f>'1.1 Alternativ A'!B287</f>
        <v>Matvarer</v>
      </c>
      <c r="D28" s="103">
        <f ca="1">('1.1 Alternativ A'!F287)+D15</f>
        <v>0</v>
      </c>
      <c r="E28" s="108"/>
    </row>
    <row r="29" spans="2:12" x14ac:dyDescent="0.2">
      <c r="B29" s="43"/>
      <c r="C29" s="108" t="str">
        <f>'1.1 Alternativ A'!B288</f>
        <v>Fryst fisk</v>
      </c>
      <c r="D29" s="103">
        <f ca="1">('1.1 Alternativ A'!F288)+D16</f>
        <v>0</v>
      </c>
      <c r="E29" s="108"/>
    </row>
    <row r="30" spans="2:12" x14ac:dyDescent="0.2">
      <c r="B30" s="43"/>
      <c r="C30" s="108" t="str">
        <f>'1.1 Alternativ A'!B289</f>
        <v>Termovarer</v>
      </c>
      <c r="D30" s="103">
        <f ca="1">('1.1 Alternativ A'!F289)+D17</f>
        <v>0</v>
      </c>
      <c r="E30" s="108"/>
    </row>
    <row r="31" spans="2:12" x14ac:dyDescent="0.2">
      <c r="B31" s="43"/>
      <c r="C31" s="108" t="str">
        <f>'1.1 Alternativ A'!B290</f>
        <v>Maskiner og transportmidler</v>
      </c>
      <c r="D31" s="103">
        <f ca="1">('1.1 Alternativ A'!F290)+D18</f>
        <v>0</v>
      </c>
      <c r="E31" s="108"/>
    </row>
    <row r="32" spans="2:12" x14ac:dyDescent="0.2">
      <c r="B32" s="43"/>
      <c r="C32" s="108" t="str">
        <f>'1.1 Alternativ A'!B291</f>
        <v>Høyverdivarer</v>
      </c>
      <c r="D32" s="103">
        <f ca="1">('1.1 Alternativ A'!F291)+D19</f>
        <v>0</v>
      </c>
      <c r="E32" s="108"/>
    </row>
    <row r="33" spans="2:5" x14ac:dyDescent="0.2">
      <c r="B33" s="43"/>
      <c r="C33" s="108" t="str">
        <f>'1.1 Alternativ A'!B292</f>
        <v>Div. stykkgods</v>
      </c>
      <c r="D33" s="103">
        <f ca="1">('1.1 Alternativ A'!F292)+D20</f>
        <v>0</v>
      </c>
      <c r="E33" s="108"/>
    </row>
    <row r="34" spans="2:5" x14ac:dyDescent="0.2">
      <c r="B34" s="43"/>
      <c r="C34" s="108" t="str">
        <f>'1.1 Alternativ A'!B293</f>
        <v>Tømmer og trelast</v>
      </c>
      <c r="D34" s="103">
        <f ca="1">('1.1 Alternativ A'!F293)+D21</f>
        <v>0</v>
      </c>
      <c r="E34" s="108"/>
    </row>
    <row r="35" spans="2:5" x14ac:dyDescent="0.2">
      <c r="B35" s="43"/>
      <c r="C35" s="108" t="str">
        <f>'1.1 Alternativ A'!B294</f>
        <v>Massevarer</v>
      </c>
      <c r="D35" s="103">
        <f ca="1">('1.1 Alternativ A'!F294)+D22</f>
        <v>0</v>
      </c>
      <c r="E35" s="108"/>
    </row>
    <row r="36" spans="2:5" x14ac:dyDescent="0.2">
      <c r="B36" s="43"/>
      <c r="C36" s="108" t="str">
        <f>'1.1 Alternativ A'!B295</f>
        <v>Kjemiske produkter</v>
      </c>
      <c r="D36" s="103">
        <f ca="1">('1.1 Alternativ A'!F295)+D23</f>
        <v>0</v>
      </c>
      <c r="E36" s="108"/>
    </row>
    <row r="37" spans="2:5" x14ac:dyDescent="0.2">
      <c r="B37" s="43"/>
      <c r="C37" s="108" t="str">
        <f>'1.1 Alternativ A'!B296</f>
        <v>Metaller</v>
      </c>
      <c r="D37" s="103">
        <f ca="1">('1.1 Alternativ A'!F296)+D24</f>
        <v>0</v>
      </c>
      <c r="E37" s="108"/>
    </row>
    <row r="38" spans="2:5" x14ac:dyDescent="0.2">
      <c r="B38" s="43"/>
      <c r="C38" s="108" t="str">
        <f>'1.1 Alternativ A'!B297</f>
        <v>Petroleumsprodukter</v>
      </c>
      <c r="D38" s="103">
        <f ca="1">('1.1 Alternativ A'!F297)+D25</f>
        <v>0</v>
      </c>
      <c r="E38" s="108"/>
    </row>
    <row r="39" spans="2:5" x14ac:dyDescent="0.2">
      <c r="B39" s="46" t="s">
        <v>512</v>
      </c>
      <c r="C39" s="48" t="s">
        <v>510</v>
      </c>
      <c r="D39" s="47" t="s">
        <v>310</v>
      </c>
      <c r="E39" s="48" t="s">
        <v>60</v>
      </c>
    </row>
    <row r="40" spans="2:5" x14ac:dyDescent="0.2">
      <c r="B40" s="43"/>
      <c r="C40" s="108" t="str">
        <f>'1.1 Alternativ A'!B286</f>
        <v>Fersk fisk</v>
      </c>
      <c r="D40" s="103">
        <f ca="1">-D14</f>
        <v>0</v>
      </c>
      <c r="E40" s="108"/>
    </row>
    <row r="41" spans="2:5" x14ac:dyDescent="0.2">
      <c r="B41" s="43"/>
      <c r="C41" s="108" t="str">
        <f>'1.1 Alternativ A'!B287</f>
        <v>Matvarer</v>
      </c>
      <c r="D41" s="103">
        <f t="shared" ref="D41:D51" ca="1" si="0">-D15</f>
        <v>0</v>
      </c>
      <c r="E41" s="108"/>
    </row>
    <row r="42" spans="2:5" x14ac:dyDescent="0.2">
      <c r="B42" s="43"/>
      <c r="C42" s="108" t="str">
        <f>'1.1 Alternativ A'!B288</f>
        <v>Fryst fisk</v>
      </c>
      <c r="D42" s="103">
        <f t="shared" ca="1" si="0"/>
        <v>0</v>
      </c>
      <c r="E42" s="108"/>
    </row>
    <row r="43" spans="2:5" x14ac:dyDescent="0.2">
      <c r="B43" s="43"/>
      <c r="C43" s="108" t="str">
        <f>'1.1 Alternativ A'!B289</f>
        <v>Termovarer</v>
      </c>
      <c r="D43" s="103">
        <f t="shared" ca="1" si="0"/>
        <v>0</v>
      </c>
      <c r="E43" s="108"/>
    </row>
    <row r="44" spans="2:5" x14ac:dyDescent="0.2">
      <c r="B44" s="43"/>
      <c r="C44" s="108" t="str">
        <f>'1.1 Alternativ A'!B290</f>
        <v>Maskiner og transportmidler</v>
      </c>
      <c r="D44" s="103">
        <f t="shared" ca="1" si="0"/>
        <v>0</v>
      </c>
      <c r="E44" s="108"/>
    </row>
    <row r="45" spans="2:5" x14ac:dyDescent="0.2">
      <c r="B45" s="43"/>
      <c r="C45" s="108" t="str">
        <f>'1.1 Alternativ A'!B291</f>
        <v>Høyverdivarer</v>
      </c>
      <c r="D45" s="103">
        <f t="shared" ca="1" si="0"/>
        <v>0</v>
      </c>
      <c r="E45" s="108"/>
    </row>
    <row r="46" spans="2:5" x14ac:dyDescent="0.2">
      <c r="B46" s="43"/>
      <c r="C46" s="108" t="str">
        <f>'1.1 Alternativ A'!B292</f>
        <v>Div. stykkgods</v>
      </c>
      <c r="D46" s="103">
        <f t="shared" ca="1" si="0"/>
        <v>0</v>
      </c>
      <c r="E46" s="108"/>
    </row>
    <row r="47" spans="2:5" x14ac:dyDescent="0.2">
      <c r="B47" s="43"/>
      <c r="C47" s="108" t="str">
        <f>'1.1 Alternativ A'!B293</f>
        <v>Tømmer og trelast</v>
      </c>
      <c r="D47" s="103">
        <f t="shared" ca="1" si="0"/>
        <v>0</v>
      </c>
      <c r="E47" s="108"/>
    </row>
    <row r="48" spans="2:5" x14ac:dyDescent="0.2">
      <c r="B48" s="43"/>
      <c r="C48" s="108" t="str">
        <f>'1.1 Alternativ A'!B294</f>
        <v>Massevarer</v>
      </c>
      <c r="D48" s="103">
        <f t="shared" ca="1" si="0"/>
        <v>0</v>
      </c>
      <c r="E48" s="108"/>
    </row>
    <row r="49" spans="2:6" x14ac:dyDescent="0.2">
      <c r="B49" s="43"/>
      <c r="C49" s="108" t="str">
        <f>'1.1 Alternativ A'!B295</f>
        <v>Kjemiske produkter</v>
      </c>
      <c r="D49" s="103">
        <f t="shared" ca="1" si="0"/>
        <v>0</v>
      </c>
      <c r="E49" s="108"/>
    </row>
    <row r="50" spans="2:6" x14ac:dyDescent="0.2">
      <c r="B50" s="43"/>
      <c r="C50" s="108" t="str">
        <f>'1.1 Alternativ A'!B296</f>
        <v>Metaller</v>
      </c>
      <c r="D50" s="103">
        <f t="shared" ca="1" si="0"/>
        <v>0</v>
      </c>
      <c r="E50" s="108"/>
    </row>
    <row r="51" spans="2:6" x14ac:dyDescent="0.2">
      <c r="B51" s="43"/>
      <c r="C51" s="108" t="str">
        <f>'1.1 Alternativ A'!B297</f>
        <v>Petroleumsprodukter</v>
      </c>
      <c r="D51" s="103">
        <f t="shared" ca="1" si="0"/>
        <v>0</v>
      </c>
      <c r="E51" s="108"/>
    </row>
    <row r="52" spans="2:6" x14ac:dyDescent="0.2">
      <c r="B52" s="46" t="s">
        <v>513</v>
      </c>
      <c r="C52" s="48"/>
      <c r="D52" s="47"/>
      <c r="E52" s="48"/>
    </row>
    <row r="53" spans="2:6" x14ac:dyDescent="0.2">
      <c r="B53" s="43" t="s">
        <v>514</v>
      </c>
      <c r="C53" s="108"/>
      <c r="D53" s="103" t="e">
        <f ca="1">D6/SUM('1.1 Alternativ A'!$F$286:$F$297)</f>
        <v>#DIV/0!</v>
      </c>
      <c r="E53" s="108"/>
    </row>
    <row r="54" spans="2:6" x14ac:dyDescent="0.2">
      <c r="B54" s="43" t="s">
        <v>515</v>
      </c>
      <c r="C54" s="108"/>
      <c r="D54" s="103" t="e">
        <f ca="1">D53*SUM(D40:D51)</f>
        <v>#DIV/0!</v>
      </c>
      <c r="E54" s="108"/>
    </row>
    <row r="55" spans="2:6" x14ac:dyDescent="0.2">
      <c r="B55" s="43" t="s">
        <v>516</v>
      </c>
      <c r="C55" s="108"/>
      <c r="D55" s="111">
        <f>IF('1.1 Alternativ A'!D278&gt;0,'1.1 Alternativ A'!D278,'1.1 Alternativ A'!D272)*('1.4 Øvrige forutsetninger'!C34+'1.4 Øvrige forutsetninger'!C35/'1.4 Øvrige forutsetninger'!C33)</f>
        <v>0</v>
      </c>
      <c r="E55" s="108"/>
    </row>
    <row r="56" spans="2:6" x14ac:dyDescent="0.2">
      <c r="B56" s="43" t="s">
        <v>517</v>
      </c>
      <c r="C56" s="108"/>
      <c r="D56" s="111">
        <f ca="1">+SUM(D40:D51)*'1.4 Øvrige forutsetninger'!C36*2</f>
        <v>0</v>
      </c>
      <c r="E56" s="108"/>
    </row>
    <row r="57" spans="2:6" x14ac:dyDescent="0.2">
      <c r="B57" s="43" t="s">
        <v>518</v>
      </c>
      <c r="C57" s="108"/>
      <c r="D57" s="103">
        <f ca="1">SUM(D40:D51)/'1.4 Øvrige forutsetninger'!$C$26</f>
        <v>0</v>
      </c>
      <c r="E57" s="108"/>
    </row>
    <row r="58" spans="2:6" x14ac:dyDescent="0.2">
      <c r="B58" s="43" t="s">
        <v>519</v>
      </c>
      <c r="C58" s="108"/>
      <c r="D58" s="111">
        <f ca="1">D55*D57+D56</f>
        <v>0</v>
      </c>
      <c r="E58" s="108"/>
    </row>
    <row r="59" spans="2:6" x14ac:dyDescent="0.2">
      <c r="B59" s="43" t="s">
        <v>520</v>
      </c>
      <c r="C59" s="108"/>
      <c r="D59" s="128" t="e">
        <f ca="1">D58/D54</f>
        <v>#DIV/0!</v>
      </c>
      <c r="E59" s="108"/>
    </row>
    <row r="60" spans="2:6" x14ac:dyDescent="0.2">
      <c r="B60" s="99" t="s">
        <v>521</v>
      </c>
      <c r="C60" s="109"/>
      <c r="D60" s="114" t="e">
        <f ca="1">D58+(1/2)*SUM(D40:D51)*'1.4 Øvrige forutsetninger'!$C$37*SUMPRODUCT('1.1 Alternativ A'!$E$286:$E$297,'1.5 Godsvaregrupper'!$N$81:$N$92)*'1.1 Alternativ A'!$D$276/60-D54</f>
        <v>#DIV/0!</v>
      </c>
      <c r="E60" s="50"/>
      <c r="F60" s="31"/>
    </row>
    <row r="62" spans="2:6" x14ac:dyDescent="0.2">
      <c r="B62" s="1" t="s">
        <v>522</v>
      </c>
      <c r="C62" s="1"/>
      <c r="D62" s="1">
        <f>IF(AND('1.1 Alternativ A'!D280="Ja",'1.1 Alternativ A'!D275="Nei, alt overføres til veg"),1,0)</f>
        <v>0</v>
      </c>
      <c r="E6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E45C1-66CB-4A9D-9055-CCE5143AB818}">
  <sheetPr codeName="Ark17">
    <tabColor rgb="FF6C98CE"/>
  </sheetPr>
  <dimension ref="B1:L62"/>
  <sheetViews>
    <sheetView showGridLines="0" workbookViewId="0"/>
  </sheetViews>
  <sheetFormatPr baseColWidth="10" defaultColWidth="11" defaultRowHeight="14.25" x14ac:dyDescent="0.2"/>
  <cols>
    <col min="1" max="1" width="5.625" customWidth="1"/>
    <col min="2" max="2" width="35.625" bestFit="1" customWidth="1"/>
    <col min="3" max="3" width="21.625" bestFit="1" customWidth="1"/>
    <col min="4" max="4" width="12" bestFit="1" customWidth="1"/>
    <col min="5" max="5" width="23.125" bestFit="1" customWidth="1"/>
    <col min="7" max="7" width="33.875" customWidth="1"/>
  </cols>
  <sheetData>
    <row r="1" spans="2:10" ht="80.099999999999994" customHeight="1" x14ac:dyDescent="0.2"/>
    <row r="2" spans="2:10" ht="18.75" x14ac:dyDescent="0.3">
      <c r="B2" s="42" t="s">
        <v>523</v>
      </c>
      <c r="C2" s="44"/>
      <c r="D2" s="45"/>
      <c r="E2" s="44"/>
      <c r="G2" s="42" t="s">
        <v>492</v>
      </c>
      <c r="H2" s="44"/>
    </row>
    <row r="3" spans="2:10" x14ac:dyDescent="0.2">
      <c r="B3" s="46" t="s">
        <v>493</v>
      </c>
      <c r="C3" s="47" t="s">
        <v>494</v>
      </c>
      <c r="D3" s="47" t="s">
        <v>495</v>
      </c>
      <c r="E3" s="48" t="s">
        <v>60</v>
      </c>
      <c r="G3" s="46" t="s">
        <v>496</v>
      </c>
      <c r="H3" s="47"/>
    </row>
    <row r="4" spans="2:10" x14ac:dyDescent="0.2">
      <c r="B4" s="43" t="s">
        <v>497</v>
      </c>
      <c r="C4" s="103">
        <f ca="1">'1.2 Alternativ B'!D272*IF('1.2 Alternativ B'!D4="Elektrisk",SUMPRODUCT('1.2 Alternativ B'!$E$286:$E$297,'1.5 Godsvaregrupper'!G81:G92),SUMPRODUCT('1.2 Alternativ B'!$E$286:$E$297,'1.5 Godsvaregrupper'!$H$81:$H$92))+'1.2 Alternativ B'!D273/60*IF('1.2 Alternativ B'!D4="Elektrisk",SUMPRODUCT('1.2 Alternativ B'!$E$286:$E$297,'1.5 Godsvaregrupper'!$I$81:$I$92),SUMPRODUCT('1.2 Alternativ B'!$E$286:$E$297,'1.5 Godsvaregrupper'!$J$81:$J$92))</f>
        <v>0</v>
      </c>
      <c r="D4" s="111">
        <f ca="1">C4*D12</f>
        <v>0</v>
      </c>
      <c r="E4" s="108"/>
      <c r="G4" s="43" t="s">
        <v>498</v>
      </c>
      <c r="H4" s="30" t="e">
        <f ca="1">SUM(D7:D9)*SUM($D$27:$D$38)/SUM('1.2 Alternativ B'!$F$286:$F$297)*(1+(D62))</f>
        <v>#DIV/0!</v>
      </c>
      <c r="J4" t="e">
        <f ca="1">SUM($D$27:$D$38)/SUM('1.2 Alternativ B'!$F$286:$F$297)</f>
        <v>#DIV/0!</v>
      </c>
    </row>
    <row r="5" spans="2:10" x14ac:dyDescent="0.2">
      <c r="B5" s="43" t="s">
        <v>499</v>
      </c>
      <c r="C5" s="103"/>
      <c r="D5" s="103">
        <f ca="1">IF('1.2 Alternativ B'!D4="Elektrisk",SUMPRODUCT('1.2 Alternativ B'!$F$286:$F$297,'1.5 Godsvaregrupper'!$K$81:$K$92),SUMPRODUCT('1.2 Alternativ B'!$F$286:$F$297,'1.5 Godsvaregrupper'!$L$81:$L$92))*2</f>
        <v>0</v>
      </c>
      <c r="E5" s="108"/>
      <c r="G5" s="43" t="s">
        <v>500</v>
      </c>
      <c r="H5" s="30" t="e">
        <f ca="1">D60*(1+(D62))</f>
        <v>#DIV/0!</v>
      </c>
    </row>
    <row r="6" spans="2:10" x14ac:dyDescent="0.2">
      <c r="B6" s="99" t="s">
        <v>501</v>
      </c>
      <c r="C6" s="112"/>
      <c r="D6" s="112">
        <f ca="1">SUM(D4:D5)</f>
        <v>0</v>
      </c>
      <c r="E6" s="109"/>
    </row>
    <row r="7" spans="2:10" x14ac:dyDescent="0.2">
      <c r="B7" s="43" t="s">
        <v>502</v>
      </c>
      <c r="C7" s="103">
        <f ca="1">MAXA(0,'1.2 Alternativ B'!D277-'1.2 Alternativ B'!D273)/60*IF('1.2 Alternativ B'!D4="Elektrisk",SUMPRODUCT('1.2 Alternativ B'!$E$286:$E$297,'1.5 Godsvaregrupper'!$I$81:$I$92),SUMPRODUCT('1.2 Alternativ B'!$E$286:$E$297,'1.5 Godsvaregrupper'!$J$81:$J$92))</f>
        <v>0</v>
      </c>
      <c r="D7" s="103">
        <f ca="1">C7*D12</f>
        <v>0</v>
      </c>
      <c r="E7" s="108">
        <v>0</v>
      </c>
    </row>
    <row r="8" spans="2:10" x14ac:dyDescent="0.2">
      <c r="B8" s="1" t="s">
        <v>503</v>
      </c>
      <c r="C8" s="103"/>
      <c r="D8" s="103">
        <f ca="1">'1.4 Øvrige forutsetninger'!$C$38*SUMPRODUCT('1.2 Alternativ B'!$F$286:$F$297,'1.5 Godsvaregrupper'!$N$81:$N$92)*('1.2 Alternativ B'!$D$276+MAXA(0,'1.2 Alternativ B'!D277-'1.2 Alternativ B'!D273)/'1.4 Øvrige forutsetninger'!$C$38)/60</f>
        <v>0</v>
      </c>
      <c r="E8" s="108">
        <v>32149.914080147755</v>
      </c>
    </row>
    <row r="9" spans="2:10" x14ac:dyDescent="0.2">
      <c r="B9" s="43" t="s">
        <v>504</v>
      </c>
      <c r="C9" s="103"/>
      <c r="D9" s="103">
        <f ca="1">SUMPRODUCT('1.2 Alternativ B'!$F$286:$F$297,'1.5 Godsvaregrupper'!$E$81:$E$92)*'1.2 Alternativ B'!D276/60</f>
        <v>0</v>
      </c>
      <c r="E9" s="108">
        <v>1646.1735205441096</v>
      </c>
      <c r="H9" s="31"/>
    </row>
    <row r="10" spans="2:10" x14ac:dyDescent="0.2">
      <c r="B10" s="99" t="s">
        <v>505</v>
      </c>
      <c r="C10" s="112"/>
      <c r="D10" s="113" t="e">
        <f ca="1">(D7+D9+D8)/D6</f>
        <v>#DIV/0!</v>
      </c>
      <c r="E10" s="109"/>
    </row>
    <row r="11" spans="2:10" x14ac:dyDescent="0.2">
      <c r="B11" s="46" t="s">
        <v>506</v>
      </c>
      <c r="C11" s="110"/>
      <c r="D11" s="47" t="s">
        <v>507</v>
      </c>
      <c r="E11" s="48" t="s">
        <v>60</v>
      </c>
    </row>
    <row r="12" spans="2:10" x14ac:dyDescent="0.2">
      <c r="B12" s="43" t="s">
        <v>508</v>
      </c>
      <c r="C12" s="50"/>
      <c r="D12" s="103">
        <f>ROUNDDOWN(('1.2 Alternativ B'!D274-'1.4 Øvrige forutsetninger'!$C$31)/'1.4 Øvrige forutsetninger'!C32,0)</f>
        <v>0</v>
      </c>
      <c r="E12" s="108"/>
    </row>
    <row r="13" spans="2:10" x14ac:dyDescent="0.2">
      <c r="B13" s="46" t="s">
        <v>509</v>
      </c>
      <c r="C13" s="48" t="s">
        <v>510</v>
      </c>
      <c r="D13" s="47" t="s">
        <v>310</v>
      </c>
      <c r="E13" s="48" t="s">
        <v>60</v>
      </c>
      <c r="H13" t="s">
        <v>495</v>
      </c>
    </row>
    <row r="14" spans="2:10" x14ac:dyDescent="0.2">
      <c r="B14" s="1"/>
      <c r="C14" s="108" t="str">
        <f>'1.2 Alternativ B'!B286</f>
        <v>Fersk fisk</v>
      </c>
      <c r="D14" s="103">
        <f ca="1">IF('1.2 Alternativ B'!$D$275="Ja, alt",0,IF('1.2 Alternativ B'!$D$275="Delvis, noe overføres til veg",MAXA($D$10*'1.4 Øvrige forutsetninger'!$C$40*('1.2 Alternativ B'!F286),-'1.2 Alternativ B'!F286),-'1.2 Alternativ B'!F286))</f>
        <v>0</v>
      </c>
      <c r="E14" s="108"/>
      <c r="F14" s="158"/>
      <c r="G14">
        <v>38259.094391723011</v>
      </c>
      <c r="H14">
        <v>38259.094391723011</v>
      </c>
    </row>
    <row r="15" spans="2:10" x14ac:dyDescent="0.2">
      <c r="B15" s="43"/>
      <c r="C15" s="108" t="str">
        <f>'1.2 Alternativ B'!B287</f>
        <v>Matvarer</v>
      </c>
      <c r="D15" s="103">
        <f ca="1">IF('1.2 Alternativ B'!$D$275="Ja, alt",0,IF('1.2 Alternativ B'!$D$275="Delvis, noe overføres til veg",MAXA($D$10*'1.4 Øvrige forutsetninger'!$C$40*('1.2 Alternativ B'!F287),-'1.2 Alternativ B'!F287),-'1.2 Alternativ B'!F287))</f>
        <v>0</v>
      </c>
      <c r="E15" s="108"/>
      <c r="F15" s="158"/>
      <c r="G15">
        <v>171083.76954443645</v>
      </c>
      <c r="H15">
        <v>342167.5390888729</v>
      </c>
    </row>
    <row r="16" spans="2:10" x14ac:dyDescent="0.2">
      <c r="B16" s="43"/>
      <c r="C16" s="108" t="str">
        <f>'1.2 Alternativ B'!B288</f>
        <v>Fryst fisk</v>
      </c>
      <c r="D16" s="103">
        <f ca="1">IF('1.2 Alternativ B'!$D$275="Ja, alt",0,IF('1.2 Alternativ B'!$D$275="Delvis, noe overføres til veg",MAXA($D$10*'1.4 Øvrige forutsetninger'!$C$40*('1.2 Alternativ B'!F288),-'1.2 Alternativ B'!F288),-'1.2 Alternativ B'!F288))</f>
        <v>0</v>
      </c>
      <c r="E16" s="108"/>
      <c r="F16" s="158"/>
      <c r="G16">
        <v>209342.86393615947</v>
      </c>
      <c r="H16">
        <v>380426.63348059589</v>
      </c>
    </row>
    <row r="17" spans="2:12" x14ac:dyDescent="0.2">
      <c r="B17" s="43"/>
      <c r="C17" s="108" t="str">
        <f>'1.2 Alternativ B'!B289</f>
        <v>Termovarer</v>
      </c>
      <c r="D17" s="103">
        <f ca="1">IF('1.2 Alternativ B'!$D$275="Ja, alt",0,IF('1.2 Alternativ B'!$D$275="Delvis, noe overføres til veg",MAXA($D$10*'1.4 Øvrige forutsetninger'!$C$40*('1.2 Alternativ B'!F289),-'1.2 Alternativ B'!F289),-'1.2 Alternativ B'!F289))</f>
        <v>0</v>
      </c>
      <c r="E17" s="108"/>
      <c r="F17" s="158"/>
      <c r="G17">
        <v>0</v>
      </c>
      <c r="H17">
        <v>0</v>
      </c>
    </row>
    <row r="18" spans="2:12" x14ac:dyDescent="0.2">
      <c r="B18" s="43"/>
      <c r="C18" s="108" t="str">
        <f>'1.2 Alternativ B'!B290</f>
        <v>Maskiner og transportmidler</v>
      </c>
      <c r="D18" s="103">
        <f ca="1">IF('1.2 Alternativ B'!$D$275="Ja, alt",0,IF('1.2 Alternativ B'!$D$275="Delvis, noe overføres til veg",MAXA($D$10*'1.4 Øvrige forutsetninger'!$C$40*('1.2 Alternativ B'!F290),-'1.2 Alternativ B'!F290),-'1.2 Alternativ B'!F290))</f>
        <v>0</v>
      </c>
      <c r="E18" s="108"/>
      <c r="F18" s="158"/>
      <c r="G18">
        <v>16074.957040073878</v>
      </c>
      <c r="H18">
        <v>32149.914080147755</v>
      </c>
    </row>
    <row r="19" spans="2:12" x14ac:dyDescent="0.2">
      <c r="B19" s="43"/>
      <c r="C19" s="108" t="str">
        <f>'1.2 Alternativ B'!B291</f>
        <v>Høyverdivarer</v>
      </c>
      <c r="D19" s="103">
        <f ca="1">IF('1.2 Alternativ B'!$D$275="Ja, alt",0,IF('1.2 Alternativ B'!$D$275="Delvis, noe overføres til veg",MAXA($D$10*'1.4 Øvrige forutsetninger'!$C$40*('1.2 Alternativ B'!F291),-'1.2 Alternativ B'!F291),-'1.2 Alternativ B'!F291))</f>
        <v>0</v>
      </c>
      <c r="E19" s="108"/>
      <c r="F19" s="158"/>
      <c r="G19">
        <v>823.08676027205479</v>
      </c>
      <c r="H19">
        <v>1646.1735205441096</v>
      </c>
    </row>
    <row r="20" spans="2:12" x14ac:dyDescent="0.2">
      <c r="B20" s="43"/>
      <c r="C20" s="108" t="str">
        <f>'1.2 Alternativ B'!B292</f>
        <v>Div. stykkgods</v>
      </c>
      <c r="D20" s="103">
        <f ca="1">IF('1.2 Alternativ B'!$D$275="Ja, alt",0,IF('1.2 Alternativ B'!$D$275="Delvis, noe overføres til veg",MAXA($D$10*'1.4 Øvrige forutsetninger'!$C$40*('1.2 Alternativ B'!F292),-'1.2 Alternativ B'!F292),-'1.2 Alternativ B'!F292))</f>
        <v>0</v>
      </c>
      <c r="E20" s="108"/>
      <c r="F20" s="158"/>
      <c r="G20">
        <v>8.0719464149010142E-2</v>
      </c>
      <c r="H20">
        <v>8.883733321057205E-2</v>
      </c>
      <c r="L20" s="93"/>
    </row>
    <row r="21" spans="2:12" x14ac:dyDescent="0.2">
      <c r="B21" s="43"/>
      <c r="C21" s="108" t="str">
        <f>'1.2 Alternativ B'!B293</f>
        <v>Tømmer og trelast</v>
      </c>
      <c r="D21" s="103">
        <f ca="1">IF('1.2 Alternativ B'!$D$275="Ja, alt",0,IF('1.2 Alternativ B'!$D$275="Delvis, noe overføres til veg",MAXA($D$10*'1.4 Øvrige forutsetninger'!$C$40*('1.2 Alternativ B'!F293),-'1.2 Alternativ B'!F293),-'1.2 Alternativ B'!F293))</f>
        <v>0</v>
      </c>
      <c r="E21" s="108"/>
      <c r="F21" s="158"/>
    </row>
    <row r="22" spans="2:12" x14ac:dyDescent="0.2">
      <c r="B22" s="43"/>
      <c r="C22" s="108" t="str">
        <f>'1.2 Alternativ B'!B294</f>
        <v>Massevarer</v>
      </c>
      <c r="D22" s="103">
        <f ca="1">IF('1.2 Alternativ B'!$D$275="Ja, alt",0,IF('1.2 Alternativ B'!$D$275="Delvis, noe overføres til veg",MAXA($D$10*'1.4 Øvrige forutsetninger'!$C$40*('1.2 Alternativ B'!F294),-'1.2 Alternativ B'!F294),-'1.2 Alternativ B'!F294))</f>
        <v>0</v>
      </c>
      <c r="E22" s="108"/>
      <c r="F22" s="158"/>
    </row>
    <row r="23" spans="2:12" x14ac:dyDescent="0.2">
      <c r="B23" s="43"/>
      <c r="C23" s="108" t="str">
        <f>'1.2 Alternativ B'!B295</f>
        <v>Kjemiske produkter</v>
      </c>
      <c r="D23" s="103">
        <f ca="1">IF('1.2 Alternativ B'!$D$275="Ja, alt",0,IF('1.2 Alternativ B'!$D$275="Delvis, noe overføres til veg",MAXA($D$10*'1.4 Øvrige forutsetninger'!$C$40*('1.2 Alternativ B'!F295),-'1.2 Alternativ B'!F295),-'1.2 Alternativ B'!F295))</f>
        <v>0</v>
      </c>
      <c r="E23" s="108"/>
      <c r="F23" s="158"/>
    </row>
    <row r="24" spans="2:12" x14ac:dyDescent="0.2">
      <c r="B24" s="43"/>
      <c r="C24" s="108" t="str">
        <f>'1.2 Alternativ B'!B296</f>
        <v>Metaller</v>
      </c>
      <c r="D24" s="103">
        <f ca="1">IF('1.2 Alternativ B'!$D$275="Ja, alt",0,IF('1.2 Alternativ B'!$D$275="Delvis, noe overføres til veg",MAXA($D$10*'1.4 Øvrige forutsetninger'!$C$40*('1.2 Alternativ B'!F296),-'1.2 Alternativ B'!F296),-'1.2 Alternativ B'!F296))</f>
        <v>0</v>
      </c>
      <c r="E24" s="108"/>
      <c r="F24" s="158"/>
    </row>
    <row r="25" spans="2:12" x14ac:dyDescent="0.2">
      <c r="B25" s="43"/>
      <c r="C25" s="108" t="str">
        <f>'1.2 Alternativ B'!B297</f>
        <v>Petroleumsprodukter</v>
      </c>
      <c r="D25" s="103">
        <f ca="1">IF('1.2 Alternativ B'!$D$275="Ja, alt",0,IF('1.2 Alternativ B'!$D$275="Delvis, noe overføres til veg",MAXA($D$10*'1.4 Øvrige forutsetninger'!$C$40*('1.2 Alternativ B'!F297),-'1.2 Alternativ B'!F297),-'1.2 Alternativ B'!F297))</f>
        <v>0</v>
      </c>
      <c r="E25" s="108"/>
      <c r="F25" s="158"/>
    </row>
    <row r="26" spans="2:12" x14ac:dyDescent="0.2">
      <c r="B26" s="46" t="s">
        <v>511</v>
      </c>
      <c r="C26" s="48" t="s">
        <v>510</v>
      </c>
      <c r="D26" s="47" t="s">
        <v>310</v>
      </c>
      <c r="E26" s="48" t="s">
        <v>60</v>
      </c>
    </row>
    <row r="27" spans="2:12" x14ac:dyDescent="0.2">
      <c r="B27" s="43"/>
      <c r="C27" s="108" t="str">
        <f>'1.2 Alternativ B'!B286</f>
        <v>Fersk fisk</v>
      </c>
      <c r="D27" s="103">
        <f ca="1">('1.2 Alternativ B'!F286)+D14</f>
        <v>0</v>
      </c>
      <c r="E27" s="108"/>
    </row>
    <row r="28" spans="2:12" x14ac:dyDescent="0.2">
      <c r="B28" s="43"/>
      <c r="C28" s="108" t="str">
        <f>'1.2 Alternativ B'!B287</f>
        <v>Matvarer</v>
      </c>
      <c r="D28" s="103">
        <f ca="1">('1.2 Alternativ B'!F287)+D15</f>
        <v>0</v>
      </c>
      <c r="E28" s="108"/>
    </row>
    <row r="29" spans="2:12" x14ac:dyDescent="0.2">
      <c r="B29" s="43"/>
      <c r="C29" s="108" t="str">
        <f>'1.2 Alternativ B'!B288</f>
        <v>Fryst fisk</v>
      </c>
      <c r="D29" s="103">
        <f ca="1">('1.2 Alternativ B'!F288)+D16</f>
        <v>0</v>
      </c>
      <c r="E29" s="108"/>
    </row>
    <row r="30" spans="2:12" x14ac:dyDescent="0.2">
      <c r="B30" s="43"/>
      <c r="C30" s="108" t="str">
        <f>'1.2 Alternativ B'!B289</f>
        <v>Termovarer</v>
      </c>
      <c r="D30" s="103">
        <f ca="1">('1.2 Alternativ B'!F289)+D17</f>
        <v>0</v>
      </c>
      <c r="E30" s="108"/>
    </row>
    <row r="31" spans="2:12" x14ac:dyDescent="0.2">
      <c r="B31" s="43"/>
      <c r="C31" s="108" t="str">
        <f>'1.2 Alternativ B'!B290</f>
        <v>Maskiner og transportmidler</v>
      </c>
      <c r="D31" s="103">
        <f ca="1">('1.2 Alternativ B'!F290)+D18</f>
        <v>0</v>
      </c>
      <c r="E31" s="108"/>
    </row>
    <row r="32" spans="2:12" x14ac:dyDescent="0.2">
      <c r="B32" s="43"/>
      <c r="C32" s="108" t="str">
        <f>'1.2 Alternativ B'!B291</f>
        <v>Høyverdivarer</v>
      </c>
      <c r="D32" s="103">
        <f ca="1">('1.2 Alternativ B'!F291)+D19</f>
        <v>0</v>
      </c>
      <c r="E32" s="108"/>
    </row>
    <row r="33" spans="2:5" x14ac:dyDescent="0.2">
      <c r="B33" s="43"/>
      <c r="C33" s="108" t="str">
        <f>'1.2 Alternativ B'!B292</f>
        <v>Div. stykkgods</v>
      </c>
      <c r="D33" s="103">
        <f ca="1">('1.2 Alternativ B'!F292)+D20</f>
        <v>0</v>
      </c>
      <c r="E33" s="108"/>
    </row>
    <row r="34" spans="2:5" x14ac:dyDescent="0.2">
      <c r="B34" s="43"/>
      <c r="C34" s="108" t="str">
        <f>'1.2 Alternativ B'!B293</f>
        <v>Tømmer og trelast</v>
      </c>
      <c r="D34" s="103">
        <f ca="1">('1.2 Alternativ B'!F293)+D21</f>
        <v>0</v>
      </c>
      <c r="E34" s="108"/>
    </row>
    <row r="35" spans="2:5" x14ac:dyDescent="0.2">
      <c r="B35" s="43"/>
      <c r="C35" s="108" t="str">
        <f>'1.2 Alternativ B'!B294</f>
        <v>Massevarer</v>
      </c>
      <c r="D35" s="103">
        <f ca="1">('1.2 Alternativ B'!F294)+D22</f>
        <v>0</v>
      </c>
      <c r="E35" s="108"/>
    </row>
    <row r="36" spans="2:5" x14ac:dyDescent="0.2">
      <c r="B36" s="43"/>
      <c r="C36" s="108" t="str">
        <f>'1.2 Alternativ B'!B295</f>
        <v>Kjemiske produkter</v>
      </c>
      <c r="D36" s="103">
        <f ca="1">('1.2 Alternativ B'!F295)+D23</f>
        <v>0</v>
      </c>
      <c r="E36" s="108"/>
    </row>
    <row r="37" spans="2:5" x14ac:dyDescent="0.2">
      <c r="B37" s="43"/>
      <c r="C37" s="108" t="str">
        <f>'1.2 Alternativ B'!B296</f>
        <v>Metaller</v>
      </c>
      <c r="D37" s="103">
        <f ca="1">('1.2 Alternativ B'!F296)+D24</f>
        <v>0</v>
      </c>
      <c r="E37" s="108"/>
    </row>
    <row r="38" spans="2:5" x14ac:dyDescent="0.2">
      <c r="B38" s="43"/>
      <c r="C38" s="108" t="str">
        <f>'1.2 Alternativ B'!B297</f>
        <v>Petroleumsprodukter</v>
      </c>
      <c r="D38" s="103">
        <f ca="1">('1.2 Alternativ B'!F297)+D25</f>
        <v>0</v>
      </c>
      <c r="E38" s="108"/>
    </row>
    <row r="39" spans="2:5" x14ac:dyDescent="0.2">
      <c r="B39" s="46" t="s">
        <v>512</v>
      </c>
      <c r="C39" s="48" t="s">
        <v>510</v>
      </c>
      <c r="D39" s="47" t="s">
        <v>310</v>
      </c>
      <c r="E39" s="48" t="s">
        <v>60</v>
      </c>
    </row>
    <row r="40" spans="2:5" x14ac:dyDescent="0.2">
      <c r="B40" s="43"/>
      <c r="C40" s="108" t="str">
        <f>'1.2 Alternativ B'!B286</f>
        <v>Fersk fisk</v>
      </c>
      <c r="D40" s="103">
        <f ca="1">-D14</f>
        <v>0</v>
      </c>
      <c r="E40" s="108"/>
    </row>
    <row r="41" spans="2:5" x14ac:dyDescent="0.2">
      <c r="B41" s="43"/>
      <c r="C41" s="108" t="str">
        <f>'1.2 Alternativ B'!B287</f>
        <v>Matvarer</v>
      </c>
      <c r="D41" s="103">
        <f t="shared" ref="D41:D51" ca="1" si="0">-D15</f>
        <v>0</v>
      </c>
      <c r="E41" s="108"/>
    </row>
    <row r="42" spans="2:5" x14ac:dyDescent="0.2">
      <c r="B42" s="43"/>
      <c r="C42" s="108" t="str">
        <f>'1.2 Alternativ B'!B288</f>
        <v>Fryst fisk</v>
      </c>
      <c r="D42" s="103">
        <f t="shared" ca="1" si="0"/>
        <v>0</v>
      </c>
      <c r="E42" s="108"/>
    </row>
    <row r="43" spans="2:5" x14ac:dyDescent="0.2">
      <c r="B43" s="43"/>
      <c r="C43" s="108" t="str">
        <f>'1.2 Alternativ B'!B289</f>
        <v>Termovarer</v>
      </c>
      <c r="D43" s="103">
        <f t="shared" ca="1" si="0"/>
        <v>0</v>
      </c>
      <c r="E43" s="108"/>
    </row>
    <row r="44" spans="2:5" x14ac:dyDescent="0.2">
      <c r="B44" s="43"/>
      <c r="C44" s="108" t="str">
        <f>'1.2 Alternativ B'!B290</f>
        <v>Maskiner og transportmidler</v>
      </c>
      <c r="D44" s="103">
        <f t="shared" ca="1" si="0"/>
        <v>0</v>
      </c>
      <c r="E44" s="108"/>
    </row>
    <row r="45" spans="2:5" x14ac:dyDescent="0.2">
      <c r="B45" s="43"/>
      <c r="C45" s="108" t="str">
        <f>'1.2 Alternativ B'!B291</f>
        <v>Høyverdivarer</v>
      </c>
      <c r="D45" s="103">
        <f t="shared" ca="1" si="0"/>
        <v>0</v>
      </c>
      <c r="E45" s="108"/>
    </row>
    <row r="46" spans="2:5" x14ac:dyDescent="0.2">
      <c r="B46" s="43"/>
      <c r="C46" s="108" t="str">
        <f>'1.2 Alternativ B'!B292</f>
        <v>Div. stykkgods</v>
      </c>
      <c r="D46" s="103">
        <f t="shared" ca="1" si="0"/>
        <v>0</v>
      </c>
      <c r="E46" s="108"/>
    </row>
    <row r="47" spans="2:5" x14ac:dyDescent="0.2">
      <c r="B47" s="43"/>
      <c r="C47" s="108" t="str">
        <f>'1.2 Alternativ B'!B293</f>
        <v>Tømmer og trelast</v>
      </c>
      <c r="D47" s="103">
        <f t="shared" ca="1" si="0"/>
        <v>0</v>
      </c>
      <c r="E47" s="108"/>
    </row>
    <row r="48" spans="2:5" x14ac:dyDescent="0.2">
      <c r="B48" s="43"/>
      <c r="C48" s="108" t="str">
        <f>'1.2 Alternativ B'!B294</f>
        <v>Massevarer</v>
      </c>
      <c r="D48" s="103">
        <f t="shared" ca="1" si="0"/>
        <v>0</v>
      </c>
      <c r="E48" s="108"/>
    </row>
    <row r="49" spans="2:6" x14ac:dyDescent="0.2">
      <c r="B49" s="43"/>
      <c r="C49" s="108" t="str">
        <f>'1.2 Alternativ B'!B295</f>
        <v>Kjemiske produkter</v>
      </c>
      <c r="D49" s="103">
        <f t="shared" ca="1" si="0"/>
        <v>0</v>
      </c>
      <c r="E49" s="108"/>
    </row>
    <row r="50" spans="2:6" x14ac:dyDescent="0.2">
      <c r="B50" s="43"/>
      <c r="C50" s="108" t="str">
        <f>'1.2 Alternativ B'!B296</f>
        <v>Metaller</v>
      </c>
      <c r="D50" s="103">
        <f t="shared" ca="1" si="0"/>
        <v>0</v>
      </c>
      <c r="E50" s="108"/>
    </row>
    <row r="51" spans="2:6" x14ac:dyDescent="0.2">
      <c r="B51" s="43"/>
      <c r="C51" s="108" t="str">
        <f>'1.2 Alternativ B'!B297</f>
        <v>Petroleumsprodukter</v>
      </c>
      <c r="D51" s="103">
        <f t="shared" ca="1" si="0"/>
        <v>0</v>
      </c>
      <c r="E51" s="108"/>
    </row>
    <row r="52" spans="2:6" x14ac:dyDescent="0.2">
      <c r="B52" s="46" t="s">
        <v>513</v>
      </c>
      <c r="C52" s="48"/>
      <c r="D52" s="47"/>
      <c r="E52" s="48"/>
    </row>
    <row r="53" spans="2:6" x14ac:dyDescent="0.2">
      <c r="B53" s="43" t="s">
        <v>514</v>
      </c>
      <c r="C53" s="108"/>
      <c r="D53" s="103" t="e">
        <f ca="1">D6/SUM('1.2 Alternativ B'!$F$286:$F$297)</f>
        <v>#DIV/0!</v>
      </c>
      <c r="E53" s="108"/>
    </row>
    <row r="54" spans="2:6" x14ac:dyDescent="0.2">
      <c r="B54" s="43" t="s">
        <v>515</v>
      </c>
      <c r="C54" s="108"/>
      <c r="D54" s="103" t="e">
        <f ca="1">D53*SUM(D40:D51)</f>
        <v>#DIV/0!</v>
      </c>
      <c r="E54" s="108"/>
    </row>
    <row r="55" spans="2:6" x14ac:dyDescent="0.2">
      <c r="B55" s="43" t="s">
        <v>516</v>
      </c>
      <c r="C55" s="108"/>
      <c r="D55" s="111">
        <f>IF('1.2 Alternativ B'!D278&gt;0,'1.2 Alternativ B'!D278,'1.2 Alternativ B'!D272)*('1.4 Øvrige forutsetninger'!C34+'1.4 Øvrige forutsetninger'!C35/'1.4 Øvrige forutsetninger'!C33)</f>
        <v>0</v>
      </c>
      <c r="E55" s="108"/>
    </row>
    <row r="56" spans="2:6" x14ac:dyDescent="0.2">
      <c r="B56" s="43" t="s">
        <v>517</v>
      </c>
      <c r="C56" s="108"/>
      <c r="D56" s="111">
        <f ca="1">+SUM(D40:D51)*'1.4 Øvrige forutsetninger'!C36*2</f>
        <v>0</v>
      </c>
      <c r="E56" s="108"/>
    </row>
    <row r="57" spans="2:6" x14ac:dyDescent="0.2">
      <c r="B57" s="43" t="s">
        <v>518</v>
      </c>
      <c r="C57" s="108"/>
      <c r="D57" s="95">
        <f ca="1">SUM(D40:D51)/'1.4 Øvrige forutsetninger'!$C$26</f>
        <v>0</v>
      </c>
      <c r="E57" s="108"/>
    </row>
    <row r="58" spans="2:6" x14ac:dyDescent="0.2">
      <c r="B58" s="43" t="s">
        <v>519</v>
      </c>
      <c r="C58" s="108"/>
      <c r="D58" s="111">
        <f ca="1">D55*D57+D56</f>
        <v>0</v>
      </c>
      <c r="E58" s="108"/>
    </row>
    <row r="59" spans="2:6" x14ac:dyDescent="0.2">
      <c r="B59" s="43" t="s">
        <v>520</v>
      </c>
      <c r="C59" s="108"/>
      <c r="D59" s="128" t="e">
        <f ca="1">D58/D54</f>
        <v>#DIV/0!</v>
      </c>
      <c r="E59" s="108"/>
    </row>
    <row r="60" spans="2:6" x14ac:dyDescent="0.2">
      <c r="B60" s="99" t="s">
        <v>521</v>
      </c>
      <c r="C60" s="109"/>
      <c r="D60" s="114" t="e">
        <f ca="1">D58+(1/2)*SUM(D40:D51)*'1.4 Øvrige forutsetninger'!$C$38*SUMPRODUCT('1.2 Alternativ B'!$E$286:$E$297,'1.5 Godsvaregrupper'!$N$81:$N$92)*'1.2 Alternativ B'!$D$276/60-D54</f>
        <v>#DIV/0!</v>
      </c>
      <c r="E60" s="50"/>
      <c r="F60" s="31"/>
    </row>
    <row r="62" spans="2:6" x14ac:dyDescent="0.2">
      <c r="B62" s="1" t="s">
        <v>522</v>
      </c>
      <c r="C62" s="1"/>
      <c r="D62" s="1">
        <f>IF(AND('1.2 Alternativ B'!D280="Ja",'1.2 Alternativ B'!D275="Nei, alt overføres til veg"),1,0)</f>
        <v>0</v>
      </c>
      <c r="E6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292B5-AB58-43DA-AD84-1361BCF12FFB}">
  <sheetPr codeName="Ark12">
    <tabColor rgb="FF6C98CE"/>
  </sheetPr>
  <dimension ref="B1:H84"/>
  <sheetViews>
    <sheetView showGridLines="0" workbookViewId="0"/>
  </sheetViews>
  <sheetFormatPr baseColWidth="10" defaultColWidth="11.25" defaultRowHeight="14.25" x14ac:dyDescent="0.2"/>
  <cols>
    <col min="1" max="1" width="5.625" customWidth="1"/>
    <col min="2" max="2" width="32.5" customWidth="1"/>
    <col min="3" max="3" width="25.125" bestFit="1" customWidth="1"/>
    <col min="4" max="4" width="11.25" bestFit="1" customWidth="1"/>
    <col min="5" max="5" width="43.375" customWidth="1"/>
    <col min="6" max="6" width="12.5" customWidth="1"/>
    <col min="7" max="7" width="33.375" customWidth="1"/>
    <col min="8" max="8" width="20.75" customWidth="1"/>
  </cols>
  <sheetData>
    <row r="1" spans="2:8" ht="80.099999999999994" customHeight="1" x14ac:dyDescent="0.2"/>
    <row r="2" spans="2:8" ht="18.75" x14ac:dyDescent="0.3">
      <c r="B2" s="42" t="str">
        <f>"Alternativ A - "&amp;'1.1 Alternativ A'!D3</f>
        <v xml:space="preserve">Alternativ A - </v>
      </c>
      <c r="C2" s="44"/>
      <c r="D2" s="45"/>
      <c r="E2" s="44"/>
      <c r="G2" s="42" t="s">
        <v>524</v>
      </c>
      <c r="H2" s="49"/>
    </row>
    <row r="3" spans="2:8" x14ac:dyDescent="0.2">
      <c r="B3" s="45" t="s">
        <v>525</v>
      </c>
      <c r="C3" s="45"/>
      <c r="D3" s="45"/>
      <c r="E3" s="45"/>
      <c r="G3" s="1" t="str">
        <f>"Togalternativ A - "&amp;'1.1 Alternativ A'!D3</f>
        <v xml:space="preserve">Togalternativ A - </v>
      </c>
      <c r="H3" s="30">
        <f ca="1">IF('1.1 Alternativ A'!D3="Persontog",SUM('2.7 Eksternaliteter'!E5:E9)+SUM(E12:E28),SUM('2.7 Eksternaliteter'!E31:E35)+SUM(E38:E42))</f>
        <v>0</v>
      </c>
    </row>
    <row r="4" spans="2:8" x14ac:dyDescent="0.2">
      <c r="B4" s="46" t="s">
        <v>219</v>
      </c>
      <c r="C4" s="47" t="s">
        <v>171</v>
      </c>
      <c r="D4" s="48" t="s">
        <v>98</v>
      </c>
      <c r="E4" s="47" t="s">
        <v>526</v>
      </c>
      <c r="G4" s="1" t="str">
        <f>"Togalternativ B - "&amp;'1.2 Alternativ B'!D3</f>
        <v xml:space="preserve">Togalternativ B - </v>
      </c>
      <c r="H4" s="30">
        <f ca="1">IF('1.2 Alternativ B'!D3="Persontog",SUM('2.7 Eksternaliteter'!E47:E51)+SUM(E54:E70),SUM('2.7 Eksternaliteter'!E73:E77)+SUM(E80:E84))</f>
        <v>0</v>
      </c>
    </row>
    <row r="5" spans="2:8" x14ac:dyDescent="0.2">
      <c r="B5" s="43" t="s">
        <v>527</v>
      </c>
      <c r="C5" s="52">
        <f>IF('1.1 Alternativ A'!D4="Elektrisk",'1.3 Standardsatser fra SAGA'!$C$22,'1.3 Standardsatser fra SAGA'!$C$23)</f>
        <v>0.81439155870967728</v>
      </c>
      <c r="D5" s="1" t="s">
        <v>528</v>
      </c>
      <c r="E5" s="30">
        <f>IF('1.1 Alternativ A'!$D$14="Kjøres tomt til start for neste avgang",0,-C5*'1.1 Alternativ A'!$D$8)</f>
        <v>0</v>
      </c>
    </row>
    <row r="6" spans="2:8" x14ac:dyDescent="0.2">
      <c r="B6" s="43" t="s">
        <v>529</v>
      </c>
      <c r="C6" s="52">
        <f>'1.3 Standardsatser fra SAGA'!$C$30</f>
        <v>1.1070521855999997</v>
      </c>
      <c r="D6" s="1" t="s">
        <v>528</v>
      </c>
      <c r="E6" s="30">
        <f>IF('1.1 Alternativ A'!$D$14="Kjøres tomt til start for neste avgang",0,-C6*'1.1 Alternativ A'!$D$8)</f>
        <v>0</v>
      </c>
    </row>
    <row r="7" spans="2:8" x14ac:dyDescent="0.2">
      <c r="B7" s="43" t="s">
        <v>230</v>
      </c>
      <c r="C7" s="52">
        <f>'1.3 Standardsatser fra SAGA'!$C$38</f>
        <v>3.8561205161623615</v>
      </c>
      <c r="D7" s="1" t="s">
        <v>528</v>
      </c>
      <c r="E7" s="30">
        <f>IF('1.1 Alternativ A'!$D$14="Kjøres tomt til start for neste avgang",0,-C7*'1.1 Alternativ A'!$D$8)</f>
        <v>0</v>
      </c>
    </row>
    <row r="8" spans="2:8" x14ac:dyDescent="0.2">
      <c r="B8" s="43" t="s">
        <v>530</v>
      </c>
      <c r="C8" s="52">
        <f>IF('1.1 Alternativ A'!D4="Elektrisk",'1.3 Standardsatser fra SAGA'!$C$45,'1.3 Standardsatser fra SAGA'!$C$46)</f>
        <v>7.9717169365767591</v>
      </c>
      <c r="D8" s="1" t="s">
        <v>528</v>
      </c>
      <c r="E8" s="30">
        <f>IF('1.1 Alternativ A'!$D$14="Kjøres tomt til start for neste avgang",0,-C8*'1.1 Alternativ A'!$D$8)</f>
        <v>0</v>
      </c>
    </row>
    <row r="9" spans="2:8" x14ac:dyDescent="0.2">
      <c r="B9" s="43" t="s">
        <v>531</v>
      </c>
      <c r="C9" s="52">
        <f>IF('1.1 Alternativ A'!D4="Elektrisk",0,'1.3 Standardsatser fra SAGA'!$C$59)</f>
        <v>3.0171945093281254</v>
      </c>
      <c r="D9" s="1" t="s">
        <v>528</v>
      </c>
      <c r="E9" s="30">
        <f>IF('1.1 Alternativ A'!$D$14="Kjøres tomt til start for neste avgang",0,-C9*'1.1 Alternativ A'!$D$8)</f>
        <v>0</v>
      </c>
    </row>
    <row r="10" spans="2:8" x14ac:dyDescent="0.2">
      <c r="B10" s="45" t="s">
        <v>532</v>
      </c>
      <c r="C10" s="45"/>
      <c r="D10" s="45"/>
      <c r="E10" s="45"/>
    </row>
    <row r="11" spans="2:8" x14ac:dyDescent="0.2">
      <c r="B11" s="46" t="s">
        <v>211</v>
      </c>
      <c r="C11" s="47" t="s">
        <v>171</v>
      </c>
      <c r="D11" s="48" t="s">
        <v>98</v>
      </c>
      <c r="E11" s="47" t="s">
        <v>526</v>
      </c>
    </row>
    <row r="12" spans="2:8" x14ac:dyDescent="0.2">
      <c r="B12" s="43" t="s">
        <v>527</v>
      </c>
      <c r="C12" s="52">
        <f>'1.3 Standardsatser fra SAGA'!C26</f>
        <v>0.1510349854808159</v>
      </c>
      <c r="D12" s="1" t="s">
        <v>195</v>
      </c>
      <c r="E12" s="30">
        <f ca="1">C12*'2.3 Overføring person A'!$C$78</f>
        <v>0</v>
      </c>
    </row>
    <row r="13" spans="2:8" x14ac:dyDescent="0.2">
      <c r="B13" s="43" t="s">
        <v>529</v>
      </c>
      <c r="C13" s="52">
        <f>'1.3 Standardsatser fra SAGA'!C32</f>
        <v>0.12340192404566606</v>
      </c>
      <c r="D13" s="1" t="s">
        <v>195</v>
      </c>
      <c r="E13" s="30">
        <f ca="1">C13*'2.3 Overføring person A'!$C$78</f>
        <v>0</v>
      </c>
    </row>
    <row r="14" spans="2:8" x14ac:dyDescent="0.2">
      <c r="B14" s="43" t="s">
        <v>230</v>
      </c>
      <c r="C14" s="52">
        <f>'1.3 Standardsatser fra SAGA'!C40</f>
        <v>3.1836239999999995E-2</v>
      </c>
      <c r="D14" s="1" t="s">
        <v>195</v>
      </c>
      <c r="E14" s="30">
        <f ca="1">C14*'2.3 Overføring person A'!$C$78</f>
        <v>0</v>
      </c>
    </row>
    <row r="15" spans="2:8" x14ac:dyDescent="0.2">
      <c r="B15" s="43" t="s">
        <v>530</v>
      </c>
      <c r="C15" s="52">
        <f>'1.3 Standardsatser fra SAGA'!C49</f>
        <v>9.8098281410879076E-2</v>
      </c>
      <c r="D15" s="1" t="s">
        <v>195</v>
      </c>
      <c r="E15" s="30">
        <f ca="1">C15*'2.3 Overføring person A'!$C$78</f>
        <v>0</v>
      </c>
    </row>
    <row r="16" spans="2:8" x14ac:dyDescent="0.2">
      <c r="B16" s="43" t="s">
        <v>531</v>
      </c>
      <c r="C16" s="52">
        <f>'1.3 Standardsatser fra SAGA'!C55</f>
        <v>0.11314189955674069</v>
      </c>
      <c r="D16" s="1" t="s">
        <v>195</v>
      </c>
      <c r="E16" s="30">
        <f ca="1">C16*'2.3 Overføring person A'!$C$78</f>
        <v>0</v>
      </c>
    </row>
    <row r="17" spans="2:5" x14ac:dyDescent="0.2">
      <c r="B17" s="46" t="s">
        <v>214</v>
      </c>
      <c r="C17" s="47" t="s">
        <v>171</v>
      </c>
      <c r="D17" s="48" t="s">
        <v>98</v>
      </c>
      <c r="E17" s="47" t="s">
        <v>526</v>
      </c>
    </row>
    <row r="18" spans="2:5" x14ac:dyDescent="0.2">
      <c r="B18" s="43" t="s">
        <v>527</v>
      </c>
      <c r="C18" s="52">
        <f>'1.3 Standardsatser fra SAGA'!C27</f>
        <v>1.3051679279999999</v>
      </c>
      <c r="D18" s="1" t="s">
        <v>195</v>
      </c>
      <c r="E18" s="30">
        <f ca="1">C18*'2.3 Overføring person A'!$C$80</f>
        <v>0</v>
      </c>
    </row>
    <row r="19" spans="2:5" x14ac:dyDescent="0.2">
      <c r="B19" s="43" t="s">
        <v>529</v>
      </c>
      <c r="C19" s="52">
        <f>'1.3 Standardsatser fra SAGA'!C33</f>
        <v>0.37800228959999993</v>
      </c>
      <c r="D19" s="1" t="s">
        <v>195</v>
      </c>
      <c r="E19" s="30">
        <f ca="1">C19*'2.3 Overføring person A'!$C$80</f>
        <v>0</v>
      </c>
    </row>
    <row r="20" spans="2:5" x14ac:dyDescent="0.2">
      <c r="B20" s="43" t="s">
        <v>230</v>
      </c>
      <c r="C20" s="52">
        <f>'1.3 Standardsatser fra SAGA'!C41</f>
        <v>3.1836239999999995E-2</v>
      </c>
      <c r="D20" s="1" t="s">
        <v>195</v>
      </c>
      <c r="E20" s="30">
        <f ca="1">C20*'2.3 Overføring person A'!$C$80</f>
        <v>0</v>
      </c>
    </row>
    <row r="21" spans="2:5" x14ac:dyDescent="0.2">
      <c r="B21" s="43" t="s">
        <v>530</v>
      </c>
      <c r="C21" s="52">
        <f>'1.3 Standardsatser fra SAGA'!C50</f>
        <v>1.3117120440000001</v>
      </c>
      <c r="D21" s="1" t="s">
        <v>195</v>
      </c>
      <c r="E21" s="30">
        <f ca="1">C21*'2.3 Overføring person A'!$C$80</f>
        <v>0</v>
      </c>
    </row>
    <row r="22" spans="2:5" x14ac:dyDescent="0.2">
      <c r="B22" s="43" t="s">
        <v>531</v>
      </c>
      <c r="C22" s="52">
        <f>'1.3 Standardsatser fra SAGA'!C58</f>
        <v>0.61007683460459283</v>
      </c>
      <c r="D22" s="1" t="s">
        <v>195</v>
      </c>
      <c r="E22" s="30">
        <f ca="1">C22*'2.3 Overføring person A'!$C$80</f>
        <v>0</v>
      </c>
    </row>
    <row r="23" spans="2:5" x14ac:dyDescent="0.2">
      <c r="B23" s="46" t="s">
        <v>225</v>
      </c>
      <c r="C23" s="47" t="s">
        <v>171</v>
      </c>
      <c r="D23" s="48" t="s">
        <v>98</v>
      </c>
      <c r="E23" s="47" t="s">
        <v>526</v>
      </c>
    </row>
    <row r="24" spans="2:5" x14ac:dyDescent="0.2">
      <c r="B24" s="43" t="s">
        <v>527</v>
      </c>
      <c r="C24" s="52">
        <v>0</v>
      </c>
      <c r="D24" s="1" t="s">
        <v>533</v>
      </c>
      <c r="E24" s="30">
        <f ca="1">C24*'2.3 Overføring person A'!$C$82</f>
        <v>0</v>
      </c>
    </row>
    <row r="25" spans="2:5" x14ac:dyDescent="0.2">
      <c r="B25" s="43" t="s">
        <v>529</v>
      </c>
      <c r="C25" s="52">
        <f>'1.3 Standardsatser fra SAGA'!C34</f>
        <v>0.24089421599999999</v>
      </c>
      <c r="D25" s="1" t="s">
        <v>533</v>
      </c>
      <c r="E25" s="30">
        <f ca="1">C25*'2.3 Overføring person A'!$C$82</f>
        <v>0</v>
      </c>
    </row>
    <row r="26" spans="2:5" x14ac:dyDescent="0.2">
      <c r="B26" s="43" t="s">
        <v>230</v>
      </c>
      <c r="C26" s="52">
        <v>0</v>
      </c>
      <c r="D26" s="1" t="s">
        <v>533</v>
      </c>
      <c r="E26" s="30">
        <f ca="1">C26*'2.3 Overføring person A'!$C$82</f>
        <v>0</v>
      </c>
    </row>
    <row r="27" spans="2:5" x14ac:dyDescent="0.2">
      <c r="B27" s="43" t="s">
        <v>530</v>
      </c>
      <c r="C27" s="52">
        <v>0</v>
      </c>
      <c r="D27" s="1" t="s">
        <v>533</v>
      </c>
      <c r="E27" s="30">
        <f ca="1">C27*'2.3 Overføring person A'!$C$82</f>
        <v>0</v>
      </c>
    </row>
    <row r="28" spans="2:5" x14ac:dyDescent="0.2">
      <c r="B28" s="43" t="s">
        <v>531</v>
      </c>
      <c r="C28" s="52">
        <f>'1.3 Standardsatser fra SAGA'!C61</f>
        <v>11.036742300550705</v>
      </c>
      <c r="D28" s="1" t="s">
        <v>533</v>
      </c>
      <c r="E28" s="30">
        <f ca="1">C28*'2.3 Overføring person A'!$C$82</f>
        <v>0</v>
      </c>
    </row>
    <row r="29" spans="2:5" x14ac:dyDescent="0.2">
      <c r="B29" s="45" t="s">
        <v>534</v>
      </c>
      <c r="C29" s="45"/>
      <c r="D29" s="45"/>
      <c r="E29" s="45"/>
    </row>
    <row r="30" spans="2:5" x14ac:dyDescent="0.2">
      <c r="B30" s="46" t="s">
        <v>221</v>
      </c>
      <c r="C30" s="47" t="s">
        <v>171</v>
      </c>
      <c r="D30" s="48" t="s">
        <v>98</v>
      </c>
      <c r="E30" s="47" t="s">
        <v>526</v>
      </c>
    </row>
    <row r="31" spans="2:5" x14ac:dyDescent="0.2">
      <c r="B31" s="43" t="s">
        <v>527</v>
      </c>
      <c r="C31" s="52">
        <f>IF('1.1 Alternativ A'!D4="Elektrisk",'1.3 Standardsatser fra SAGA'!$C$24,'1.3 Standardsatser fra SAGA'!$C$25)</f>
        <v>3.008204725788</v>
      </c>
      <c r="D31" s="1" t="s">
        <v>528</v>
      </c>
      <c r="E31" s="30">
        <f ca="1">(IF('1.1 Alternativ A'!D275="Ja, alt",0,IF('1.1 Alternativ A'!$D$279="Kjøres tomt til start for neste avgang",0,IF('1.1 Alternativ A'!$D$279="Returavgang strykes fra ruteplan, neste avgang blir i samme retning som omsøkt ruteleie",-C31*'1.1 Alternativ A'!$D$272,IFERROR(-C31*'1.1 Alternativ A'!$D$272*(SUM('2.5 Kostnadsberegning gods A'!$D$40:$D$51)/SUM('1.1 Alternativ A'!$F$286:$F$297)),0))*(1+'2.5 Kostnadsberegning gods A'!$D$62))))</f>
        <v>0</v>
      </c>
    </row>
    <row r="32" spans="2:5" x14ac:dyDescent="0.2">
      <c r="B32" s="43" t="s">
        <v>529</v>
      </c>
      <c r="C32" s="52">
        <f>'1.3 Standardsatser fra SAGA'!$C$31</f>
        <v>1.4384674439999998</v>
      </c>
      <c r="D32" s="1" t="s">
        <v>528</v>
      </c>
      <c r="E32" s="30">
        <f ca="1">(IF('1.1 Alternativ A'!D276="Ja, alt",0,IF('1.1 Alternativ A'!$D$279="Kjøres tomt til start for neste avgang",0,IF('1.1 Alternativ A'!$D$279="Returavgang strykes fra ruteplan, neste avgang blir i samme retning som omsøkt ruteleie",-C32*'1.1 Alternativ A'!$D$272,IFERROR(-C32*'1.1 Alternativ A'!$D$272*(SUM('2.5 Kostnadsberegning gods A'!$D$40:$D$51)/SUM('1.1 Alternativ A'!$F$286:$F$297)),0))*(1+'2.5 Kostnadsberegning gods A'!$D$62))))</f>
        <v>0</v>
      </c>
    </row>
    <row r="33" spans="2:5" x14ac:dyDescent="0.2">
      <c r="B33" s="43" t="s">
        <v>230</v>
      </c>
      <c r="C33" s="52">
        <f>'1.3 Standardsatser fra SAGA'!$C$39</f>
        <v>18.810431999999999</v>
      </c>
      <c r="D33" s="1" t="s">
        <v>528</v>
      </c>
      <c r="E33" s="30">
        <f ca="1">(IF('1.1 Alternativ A'!D277="Ja, alt",0,IF('1.1 Alternativ A'!$D$279="Kjøres tomt til start for neste avgang",0,IF('1.1 Alternativ A'!$D$279="Returavgang strykes fra ruteplan, neste avgang blir i samme retning som omsøkt ruteleie",-C33*'1.1 Alternativ A'!$D$272,IFERROR(-C33*'1.1 Alternativ A'!$D$272*(SUM('2.5 Kostnadsberegning gods A'!$D$40:$D$51)/SUM('1.1 Alternativ A'!$F$286:$F$297)),0))*(1+'2.5 Kostnadsberegning gods A'!$D$62))))</f>
        <v>0</v>
      </c>
    </row>
    <row r="34" spans="2:5" x14ac:dyDescent="0.2">
      <c r="B34" s="43" t="s">
        <v>530</v>
      </c>
      <c r="C34" s="52">
        <f>IF('1.1 Alternativ A'!D4="Elektrisk",'1.3 Standardsatser fra SAGA'!$C$47,'1.3 Standardsatser fra SAGA'!$C$48)</f>
        <v>11.50657270465517</v>
      </c>
      <c r="D34" s="1" t="s">
        <v>528</v>
      </c>
      <c r="E34" s="30">
        <f ca="1">(IF('1.1 Alternativ A'!D278="Ja, alt",0,IF('1.1 Alternativ A'!$D$279="Kjøres tomt til start for neste avgang",0,IF('1.1 Alternativ A'!$D$279="Returavgang strykes fra ruteplan, neste avgang blir i samme retning som omsøkt ruteleie",-C34*'1.1 Alternativ A'!$D$272,IFERROR(-C34*'1.1 Alternativ A'!$D$272*(SUM('2.5 Kostnadsberegning gods A'!$D$40:$D$51)/SUM('1.1 Alternativ A'!$F$286:$F$297)),0))*(1+'2.5 Kostnadsberegning gods A'!$D$62))))</f>
        <v>0</v>
      </c>
    </row>
    <row r="35" spans="2:5" x14ac:dyDescent="0.2">
      <c r="B35" s="43" t="s">
        <v>531</v>
      </c>
      <c r="C35" s="52">
        <f>IF('1.1 Alternativ A'!D4="Elektrisk",0,'1.3 Standardsatser fra SAGA'!C60)</f>
        <v>16.225717772539326</v>
      </c>
      <c r="D35" s="1" t="s">
        <v>528</v>
      </c>
      <c r="E35" s="30">
        <f ca="1">(IF('1.1 Alternativ A'!D279="Ja, alt",0,IF('1.1 Alternativ A'!$D$279="Kjøres tomt til start for neste avgang",0,IF('1.1 Alternativ A'!$D$279="Returavgang strykes fra ruteplan, neste avgang blir i samme retning som omsøkt ruteleie",-C35*'1.1 Alternativ A'!$D$272,IFERROR(-C35*'1.1 Alternativ A'!$D$272*(SUM('2.5 Kostnadsberegning gods A'!$D$40:$D$51)/SUM('1.1 Alternativ A'!$F$286:$F$297)),0))*(1+'2.5 Kostnadsberegning gods A'!$D$62))))</f>
        <v>0</v>
      </c>
    </row>
    <row r="36" spans="2:5" x14ac:dyDescent="0.2">
      <c r="B36" s="45" t="s">
        <v>535</v>
      </c>
      <c r="C36" s="45"/>
      <c r="D36" s="45"/>
      <c r="E36" s="45"/>
    </row>
    <row r="37" spans="2:5" x14ac:dyDescent="0.2">
      <c r="B37" s="46" t="s">
        <v>536</v>
      </c>
      <c r="C37" s="47" t="s">
        <v>171</v>
      </c>
      <c r="D37" s="48" t="s">
        <v>98</v>
      </c>
      <c r="E37" s="47" t="s">
        <v>526</v>
      </c>
    </row>
    <row r="38" spans="2:5" x14ac:dyDescent="0.2">
      <c r="B38" s="43" t="s">
        <v>527</v>
      </c>
      <c r="C38" s="52">
        <f>'1.3 Standardsatser fra SAGA'!C28</f>
        <v>0.7338578179591837</v>
      </c>
      <c r="D38" s="1" t="s">
        <v>195</v>
      </c>
      <c r="E38" s="30">
        <f ca="1">IFERROR(C38*'2.5 Kostnadsberegning gods A'!$D$57*IF('1.1 Alternativ A'!$D$278&gt;0,'1.1 Alternativ A'!$D$278,'1.1 Alternativ A'!$D$272),0)*(1+'2.6 Kostnadsberegning gods B'!$D$62)</f>
        <v>0</v>
      </c>
    </row>
    <row r="39" spans="2:5" x14ac:dyDescent="0.2">
      <c r="B39" s="43" t="s">
        <v>529</v>
      </c>
      <c r="C39" s="52">
        <f>'1.3 Standardsatser fra SAGA'!C36</f>
        <v>0.42411032417677047</v>
      </c>
      <c r="D39" s="1" t="s">
        <v>195</v>
      </c>
      <c r="E39" s="30">
        <f ca="1">IFERROR(C39*'2.5 Kostnadsberegning gods A'!$D$57*IF('1.1 Alternativ A'!$D$278&gt;0,'1.1 Alternativ A'!$D$278,'1.1 Alternativ A'!$D$272),0)*(1+'2.6 Kostnadsberegning gods B'!$D$62)</f>
        <v>0</v>
      </c>
    </row>
    <row r="40" spans="2:5" x14ac:dyDescent="0.2">
      <c r="B40" s="43" t="s">
        <v>230</v>
      </c>
      <c r="C40" s="52">
        <f>'1.3 Standardsatser fra SAGA'!C43</f>
        <v>0.82243619999999984</v>
      </c>
      <c r="D40" s="1" t="s">
        <v>195</v>
      </c>
      <c r="E40" s="30">
        <f ca="1">IFERROR(C40*'2.5 Kostnadsberegning gods A'!$D$57*IF('1.1 Alternativ A'!$D$278&gt;0,'1.1 Alternativ A'!$D$278,'1.1 Alternativ A'!$D$272),0)*(1+'2.6 Kostnadsberegning gods B'!$D$62)</f>
        <v>0</v>
      </c>
    </row>
    <row r="41" spans="2:5" x14ac:dyDescent="0.2">
      <c r="B41" s="43" t="s">
        <v>530</v>
      </c>
      <c r="C41" s="52">
        <f>'1.3 Standardsatser fra SAGA'!C53</f>
        <v>0.62502985469387751</v>
      </c>
      <c r="D41" s="1" t="s">
        <v>195</v>
      </c>
      <c r="E41" s="30">
        <f ca="1">IFERROR(C41*'2.5 Kostnadsberegning gods A'!$D$57*IF('1.1 Alternativ A'!$D$278&gt;0,'1.1 Alternativ A'!$D$278,'1.1 Alternativ A'!$D$272),0)*(1+'2.6 Kostnadsberegning gods B'!$D$62)</f>
        <v>0</v>
      </c>
    </row>
    <row r="42" spans="2:5" x14ac:dyDescent="0.2">
      <c r="B42" s="43" t="s">
        <v>531</v>
      </c>
      <c r="C42" s="52">
        <f>'1.3 Standardsatser fra SAGA'!C56</f>
        <v>0.89461304434440192</v>
      </c>
      <c r="D42" s="1" t="s">
        <v>195</v>
      </c>
      <c r="E42" s="30">
        <f ca="1">IFERROR(C42*'2.5 Kostnadsberegning gods A'!$D$57*IF('1.1 Alternativ A'!$D$278&gt;0,'1.1 Alternativ A'!$D$278,'1.1 Alternativ A'!$D$272),0)*(1+'2.6 Kostnadsberegning gods B'!$D$62)</f>
        <v>0</v>
      </c>
    </row>
    <row r="44" spans="2:5" ht="18.75" x14ac:dyDescent="0.3">
      <c r="B44" s="42" t="str">
        <f>"Alternativ B - "&amp;'1.2 Alternativ B'!D3</f>
        <v xml:space="preserve">Alternativ B - </v>
      </c>
      <c r="C44" s="44"/>
      <c r="D44" s="45"/>
      <c r="E44" s="44"/>
    </row>
    <row r="45" spans="2:5" x14ac:dyDescent="0.2">
      <c r="B45" s="45" t="s">
        <v>525</v>
      </c>
      <c r="C45" s="45"/>
      <c r="D45" s="45"/>
      <c r="E45" s="45"/>
    </row>
    <row r="46" spans="2:5" x14ac:dyDescent="0.2">
      <c r="B46" s="46" t="s">
        <v>219</v>
      </c>
      <c r="C46" s="47" t="s">
        <v>171</v>
      </c>
      <c r="D46" s="48" t="s">
        <v>98</v>
      </c>
      <c r="E46" s="47" t="s">
        <v>526</v>
      </c>
    </row>
    <row r="47" spans="2:5" x14ac:dyDescent="0.2">
      <c r="B47" s="43" t="s">
        <v>527</v>
      </c>
      <c r="C47" s="52">
        <f>IF('1.2 Alternativ B'!D4="Elektrisk",'1.3 Standardsatser fra SAGA'!$C$22,'1.3 Standardsatser fra SAGA'!$C$23)</f>
        <v>0.81439155870967728</v>
      </c>
      <c r="D47" s="1" t="s">
        <v>528</v>
      </c>
      <c r="E47" s="30">
        <f>IF('1.2 Alternativ B'!$D$14="Kjøres tomt til start for neste avgang",0,-C47*'1.2 Alternativ B'!$D$8)</f>
        <v>0</v>
      </c>
    </row>
    <row r="48" spans="2:5" x14ac:dyDescent="0.2">
      <c r="B48" s="43" t="s">
        <v>529</v>
      </c>
      <c r="C48" s="52">
        <f>'1.3 Standardsatser fra SAGA'!$C$30</f>
        <v>1.1070521855999997</v>
      </c>
      <c r="D48" s="1" t="s">
        <v>528</v>
      </c>
      <c r="E48" s="30">
        <f>IF('1.2 Alternativ B'!$D$14="Kjøres tomt til start for neste avgang",0,-C48*'1.2 Alternativ B'!$D$8)</f>
        <v>0</v>
      </c>
    </row>
    <row r="49" spans="2:5" x14ac:dyDescent="0.2">
      <c r="B49" s="43" t="s">
        <v>230</v>
      </c>
      <c r="C49" s="52">
        <f>'1.3 Standardsatser fra SAGA'!$C$38</f>
        <v>3.8561205161623615</v>
      </c>
      <c r="D49" s="1" t="s">
        <v>528</v>
      </c>
      <c r="E49" s="30">
        <f>IF('1.2 Alternativ B'!$D$14="Kjøres tomt til start for neste avgang",0,-C49*'1.2 Alternativ B'!$D$8)</f>
        <v>0</v>
      </c>
    </row>
    <row r="50" spans="2:5" x14ac:dyDescent="0.2">
      <c r="B50" s="43" t="s">
        <v>530</v>
      </c>
      <c r="C50" s="52">
        <f>IF('1.2 Alternativ B'!D4="Elektrisk",'1.3 Standardsatser fra SAGA'!$C$45,'1.3 Standardsatser fra SAGA'!$C$46)</f>
        <v>7.9717169365767591</v>
      </c>
      <c r="D50" s="1" t="s">
        <v>528</v>
      </c>
      <c r="E50" s="30">
        <f>IF('1.2 Alternativ B'!$D$14="Kjøres tomt til start for neste avgang",0,-C50*'1.2 Alternativ B'!$D$8)</f>
        <v>0</v>
      </c>
    </row>
    <row r="51" spans="2:5" x14ac:dyDescent="0.2">
      <c r="B51" s="43" t="s">
        <v>531</v>
      </c>
      <c r="C51" s="52">
        <f>IF('1.2 Alternativ B'!D4="Elektrisk",0,'1.3 Standardsatser fra SAGA'!$C$59)</f>
        <v>3.0171945093281254</v>
      </c>
      <c r="D51" s="1" t="s">
        <v>528</v>
      </c>
      <c r="E51" s="30">
        <f>IF('1.2 Alternativ B'!$D$14="Kjøres tomt til start for neste avgang",0,-C51*'1.2 Alternativ B'!$D$8)</f>
        <v>0</v>
      </c>
    </row>
    <row r="52" spans="2:5" x14ac:dyDescent="0.2">
      <c r="B52" s="45" t="s">
        <v>532</v>
      </c>
      <c r="C52" s="45"/>
      <c r="D52" s="45"/>
      <c r="E52" s="45"/>
    </row>
    <row r="53" spans="2:5" x14ac:dyDescent="0.2">
      <c r="B53" s="46" t="s">
        <v>211</v>
      </c>
      <c r="C53" s="47" t="s">
        <v>171</v>
      </c>
      <c r="D53" s="48" t="s">
        <v>98</v>
      </c>
      <c r="E53" s="47" t="s">
        <v>537</v>
      </c>
    </row>
    <row r="54" spans="2:5" x14ac:dyDescent="0.2">
      <c r="B54" s="43" t="s">
        <v>527</v>
      </c>
      <c r="C54" s="52">
        <f>'1.3 Standardsatser fra SAGA'!C26</f>
        <v>0.1510349854808159</v>
      </c>
      <c r="D54" s="1" t="s">
        <v>195</v>
      </c>
      <c r="E54" s="30">
        <f ca="1">C54*'2.4 Overføring person B'!$C$78</f>
        <v>0</v>
      </c>
    </row>
    <row r="55" spans="2:5" x14ac:dyDescent="0.2">
      <c r="B55" s="43" t="s">
        <v>529</v>
      </c>
      <c r="C55" s="52">
        <f>'1.3 Standardsatser fra SAGA'!C32</f>
        <v>0.12340192404566606</v>
      </c>
      <c r="D55" s="1" t="s">
        <v>195</v>
      </c>
      <c r="E55" s="30">
        <f ca="1">C55*'2.4 Overføring person B'!$C$78</f>
        <v>0</v>
      </c>
    </row>
    <row r="56" spans="2:5" x14ac:dyDescent="0.2">
      <c r="B56" s="43" t="s">
        <v>230</v>
      </c>
      <c r="C56" s="52">
        <f>'1.3 Standardsatser fra SAGA'!C40</f>
        <v>3.1836239999999995E-2</v>
      </c>
      <c r="D56" s="1" t="s">
        <v>195</v>
      </c>
      <c r="E56" s="30">
        <f ca="1">C56*'2.4 Overføring person B'!$C$78</f>
        <v>0</v>
      </c>
    </row>
    <row r="57" spans="2:5" x14ac:dyDescent="0.2">
      <c r="B57" s="43" t="s">
        <v>530</v>
      </c>
      <c r="C57" s="52">
        <f>'1.3 Standardsatser fra SAGA'!C49</f>
        <v>9.8098281410879076E-2</v>
      </c>
      <c r="D57" s="1" t="s">
        <v>195</v>
      </c>
      <c r="E57" s="30">
        <f ca="1">C57*'2.4 Overføring person B'!$C$78</f>
        <v>0</v>
      </c>
    </row>
    <row r="58" spans="2:5" x14ac:dyDescent="0.2">
      <c r="B58" s="43" t="s">
        <v>531</v>
      </c>
      <c r="C58" s="52">
        <f>'1.3 Standardsatser fra SAGA'!C55</f>
        <v>0.11314189955674069</v>
      </c>
      <c r="D58" s="1" t="s">
        <v>195</v>
      </c>
      <c r="E58" s="30">
        <f ca="1">C58*'2.4 Overføring person B'!$C$78</f>
        <v>0</v>
      </c>
    </row>
    <row r="59" spans="2:5" x14ac:dyDescent="0.2">
      <c r="B59" s="46" t="s">
        <v>214</v>
      </c>
      <c r="C59" s="47" t="s">
        <v>171</v>
      </c>
      <c r="D59" s="48" t="s">
        <v>98</v>
      </c>
      <c r="E59" s="47" t="s">
        <v>537</v>
      </c>
    </row>
    <row r="60" spans="2:5" x14ac:dyDescent="0.2">
      <c r="B60" s="43" t="s">
        <v>527</v>
      </c>
      <c r="C60" s="52">
        <f>'1.3 Standardsatser fra SAGA'!C27</f>
        <v>1.3051679279999999</v>
      </c>
      <c r="D60" s="1" t="s">
        <v>195</v>
      </c>
      <c r="E60" s="30">
        <f ca="1">C60*'2.4 Overføring person B'!$C$80</f>
        <v>0</v>
      </c>
    </row>
    <row r="61" spans="2:5" x14ac:dyDescent="0.2">
      <c r="B61" s="43" t="s">
        <v>529</v>
      </c>
      <c r="C61" s="52">
        <f>'1.3 Standardsatser fra SAGA'!C33</f>
        <v>0.37800228959999993</v>
      </c>
      <c r="D61" s="1" t="s">
        <v>195</v>
      </c>
      <c r="E61" s="30">
        <f ca="1">C61*'2.4 Overføring person B'!$C$80</f>
        <v>0</v>
      </c>
    </row>
    <row r="62" spans="2:5" x14ac:dyDescent="0.2">
      <c r="B62" s="43" t="s">
        <v>230</v>
      </c>
      <c r="C62" s="52">
        <f>'1.3 Standardsatser fra SAGA'!C41</f>
        <v>3.1836239999999995E-2</v>
      </c>
      <c r="D62" s="1" t="s">
        <v>195</v>
      </c>
      <c r="E62" s="30">
        <f ca="1">C62*'2.4 Overføring person B'!$C$80</f>
        <v>0</v>
      </c>
    </row>
    <row r="63" spans="2:5" x14ac:dyDescent="0.2">
      <c r="B63" s="43" t="s">
        <v>530</v>
      </c>
      <c r="C63" s="52">
        <f>'1.3 Standardsatser fra SAGA'!C50</f>
        <v>1.3117120440000001</v>
      </c>
      <c r="D63" s="1" t="s">
        <v>195</v>
      </c>
      <c r="E63" s="30">
        <f ca="1">C63*'2.4 Overføring person B'!$C$80</f>
        <v>0</v>
      </c>
    </row>
    <row r="64" spans="2:5" x14ac:dyDescent="0.2">
      <c r="B64" s="43" t="s">
        <v>531</v>
      </c>
      <c r="C64" s="52">
        <f>'1.3 Standardsatser fra SAGA'!C58</f>
        <v>0.61007683460459283</v>
      </c>
      <c r="D64" s="1" t="s">
        <v>195</v>
      </c>
      <c r="E64" s="30">
        <f ca="1">C64*'2.4 Overføring person B'!$C$80</f>
        <v>0</v>
      </c>
    </row>
    <row r="65" spans="2:5" x14ac:dyDescent="0.2">
      <c r="B65" s="46" t="s">
        <v>225</v>
      </c>
      <c r="C65" s="47" t="s">
        <v>171</v>
      </c>
      <c r="D65" s="48" t="s">
        <v>98</v>
      </c>
      <c r="E65" s="47" t="s">
        <v>537</v>
      </c>
    </row>
    <row r="66" spans="2:5" x14ac:dyDescent="0.2">
      <c r="B66" s="43" t="s">
        <v>527</v>
      </c>
      <c r="C66" s="52">
        <v>0</v>
      </c>
      <c r="D66" s="1" t="s">
        <v>533</v>
      </c>
      <c r="E66" s="30">
        <f ca="1">C66*'2.4 Overføring person B'!$C$82</f>
        <v>0</v>
      </c>
    </row>
    <row r="67" spans="2:5" x14ac:dyDescent="0.2">
      <c r="B67" s="43" t="s">
        <v>529</v>
      </c>
      <c r="C67" s="52">
        <f>'1.3 Standardsatser fra SAGA'!C34</f>
        <v>0.24089421599999999</v>
      </c>
      <c r="D67" s="1" t="s">
        <v>533</v>
      </c>
      <c r="E67" s="30">
        <f ca="1">C67*'2.4 Overføring person B'!$C$82</f>
        <v>0</v>
      </c>
    </row>
    <row r="68" spans="2:5" x14ac:dyDescent="0.2">
      <c r="B68" s="43" t="s">
        <v>230</v>
      </c>
      <c r="C68" s="52">
        <v>0</v>
      </c>
      <c r="D68" s="1" t="s">
        <v>533</v>
      </c>
      <c r="E68" s="30">
        <f ca="1">C68*'2.4 Overføring person B'!$C$82</f>
        <v>0</v>
      </c>
    </row>
    <row r="69" spans="2:5" x14ac:dyDescent="0.2">
      <c r="B69" s="43" t="s">
        <v>530</v>
      </c>
      <c r="C69" s="52">
        <v>0</v>
      </c>
      <c r="D69" s="1" t="s">
        <v>533</v>
      </c>
      <c r="E69" s="30">
        <f ca="1">C69*'2.4 Overføring person B'!$C$82</f>
        <v>0</v>
      </c>
    </row>
    <row r="70" spans="2:5" x14ac:dyDescent="0.2">
      <c r="B70" s="43" t="s">
        <v>531</v>
      </c>
      <c r="C70" s="52">
        <f>'1.3 Standardsatser fra SAGA'!C61</f>
        <v>11.036742300550705</v>
      </c>
      <c r="D70" s="1" t="s">
        <v>533</v>
      </c>
      <c r="E70" s="30">
        <f ca="1">C70*'2.4 Overføring person B'!$C$82</f>
        <v>0</v>
      </c>
    </row>
    <row r="71" spans="2:5" x14ac:dyDescent="0.2">
      <c r="B71" s="45" t="s">
        <v>534</v>
      </c>
      <c r="C71" s="45"/>
      <c r="D71" s="45"/>
      <c r="E71" s="45"/>
    </row>
    <row r="72" spans="2:5" x14ac:dyDescent="0.2">
      <c r="B72" s="46" t="s">
        <v>221</v>
      </c>
      <c r="C72" s="47" t="s">
        <v>171</v>
      </c>
      <c r="D72" s="48" t="s">
        <v>98</v>
      </c>
      <c r="E72" s="47" t="s">
        <v>526</v>
      </c>
    </row>
    <row r="73" spans="2:5" x14ac:dyDescent="0.2">
      <c r="B73" s="43" t="s">
        <v>527</v>
      </c>
      <c r="C73" s="52">
        <f>IF('1.2 Alternativ B'!D4="Elektrisk",'1.3 Standardsatser fra SAGA'!$C$24,'1.3 Standardsatser fra SAGA'!$C$25)</f>
        <v>3.008204725788</v>
      </c>
      <c r="D73" s="1" t="s">
        <v>528</v>
      </c>
      <c r="E73" s="30">
        <f ca="1">(IF('1.2 Alternativ B'!D275="Ja, alt",0,IF('1.2 Alternativ B'!$D$279="Kjøres tomt til start for neste avgang",0,IF('1.2 Alternativ B'!$D$279="Returavgang strykes fra ruteplan, neste avgang blir i samme retning som omsøkt ruteleie",-C73*'1.2 Alternativ B'!$D$272,IFERROR(-C73*'1.2 Alternativ B'!$D$272*(SUM('2.6 Kostnadsberegning gods B'!$D$40:$D$51)/SUM('1.2 Alternativ B'!$F$286:$F$297)),0))*(1+'2.6 Kostnadsberegning gods B'!$D$62))))</f>
        <v>0</v>
      </c>
    </row>
    <row r="74" spans="2:5" x14ac:dyDescent="0.2">
      <c r="B74" s="43" t="s">
        <v>529</v>
      </c>
      <c r="C74" s="52">
        <f>'1.3 Standardsatser fra SAGA'!$C$31</f>
        <v>1.4384674439999998</v>
      </c>
      <c r="D74" s="1" t="s">
        <v>528</v>
      </c>
      <c r="E74" s="30">
        <f ca="1">(IF('1.2 Alternativ B'!D276="Ja, alt",0,IF('1.2 Alternativ B'!$D$279="Kjøres tomt til start for neste avgang",0,IF('1.2 Alternativ B'!$D$279="Returavgang strykes fra ruteplan, neste avgang blir i samme retning som omsøkt ruteleie",-C74*'1.2 Alternativ B'!$D$272,IFERROR(-C74*'1.2 Alternativ B'!$D$272*(SUM('2.6 Kostnadsberegning gods B'!$D$40:$D$51)/SUM('1.2 Alternativ B'!$F$286:$F$297)),0))*(1+'2.6 Kostnadsberegning gods B'!$D$62))))</f>
        <v>0</v>
      </c>
    </row>
    <row r="75" spans="2:5" x14ac:dyDescent="0.2">
      <c r="B75" s="43" t="s">
        <v>230</v>
      </c>
      <c r="C75" s="52">
        <f>'1.3 Standardsatser fra SAGA'!$C$39</f>
        <v>18.810431999999999</v>
      </c>
      <c r="D75" s="1" t="s">
        <v>528</v>
      </c>
      <c r="E75" s="30">
        <f ca="1">(IF('1.2 Alternativ B'!D277="Ja, alt",0,IF('1.2 Alternativ B'!$D$279="Kjøres tomt til start for neste avgang",0,IF('1.2 Alternativ B'!$D$279="Returavgang strykes fra ruteplan, neste avgang blir i samme retning som omsøkt ruteleie",-C75*'1.2 Alternativ B'!$D$272,IFERROR(-C75*'1.2 Alternativ B'!$D$272*(SUM('2.6 Kostnadsberegning gods B'!$D$40:$D$51)/SUM('1.2 Alternativ B'!$F$286:$F$297)),0))*(1+'2.6 Kostnadsberegning gods B'!$D$62))))</f>
        <v>0</v>
      </c>
    </row>
    <row r="76" spans="2:5" x14ac:dyDescent="0.2">
      <c r="B76" s="43" t="s">
        <v>530</v>
      </c>
      <c r="C76" s="52">
        <f>IF('1.2 Alternativ B'!D4="Elektrisk",'1.3 Standardsatser fra SAGA'!$C$47,'1.3 Standardsatser fra SAGA'!$C$48)</f>
        <v>11.50657270465517</v>
      </c>
      <c r="D76" s="1" t="s">
        <v>528</v>
      </c>
      <c r="E76" s="30">
        <f ca="1">(IF('1.2 Alternativ B'!D278="Ja, alt",0,IF('1.2 Alternativ B'!$D$279="Kjøres tomt til start for neste avgang",0,IF('1.2 Alternativ B'!$D$279="Returavgang strykes fra ruteplan, neste avgang blir i samme retning som omsøkt ruteleie",-C76*'1.2 Alternativ B'!$D$272,IFERROR(-C76*'1.2 Alternativ B'!$D$272*(SUM('2.6 Kostnadsberegning gods B'!$D$40:$D$51)/SUM('1.2 Alternativ B'!$F$286:$F$297)),0))*(1+'2.6 Kostnadsberegning gods B'!$D$62))))</f>
        <v>0</v>
      </c>
    </row>
    <row r="77" spans="2:5" x14ac:dyDescent="0.2">
      <c r="B77" s="43" t="s">
        <v>531</v>
      </c>
      <c r="C77" s="52">
        <f>IF('1.2 Alternativ B'!D4="Elektrisk",0,'1.3 Standardsatser fra SAGA'!C60)</f>
        <v>16.225717772539326</v>
      </c>
      <c r="D77" s="1" t="s">
        <v>528</v>
      </c>
      <c r="E77" s="30">
        <f ca="1">(IF('1.2 Alternativ B'!D279="Ja, alt",0,IF('1.2 Alternativ B'!$D$279="Kjøres tomt til start for neste avgang",0,IF('1.2 Alternativ B'!$D$279="Returavgang strykes fra ruteplan, neste avgang blir i samme retning som omsøkt ruteleie",-C77*'1.2 Alternativ B'!$D$272,IFERROR(-C77*'1.2 Alternativ B'!$D$272*(SUM('2.6 Kostnadsberegning gods B'!$D$40:$D$51)/SUM('1.2 Alternativ B'!$F$286:$F$297)),0))*(1+'2.6 Kostnadsberegning gods B'!$D$62))))</f>
        <v>0</v>
      </c>
    </row>
    <row r="78" spans="2:5" x14ac:dyDescent="0.2">
      <c r="B78" s="45" t="s">
        <v>538</v>
      </c>
      <c r="C78" s="45"/>
      <c r="D78" s="45"/>
      <c r="E78" s="45"/>
    </row>
    <row r="79" spans="2:5" x14ac:dyDescent="0.2">
      <c r="B79" s="46" t="s">
        <v>536</v>
      </c>
      <c r="C79" s="47" t="s">
        <v>171</v>
      </c>
      <c r="D79" s="48" t="s">
        <v>98</v>
      </c>
      <c r="E79" s="47" t="s">
        <v>526</v>
      </c>
    </row>
    <row r="80" spans="2:5" x14ac:dyDescent="0.2">
      <c r="B80" s="43" t="s">
        <v>527</v>
      </c>
      <c r="C80" s="52">
        <f>'1.3 Standardsatser fra SAGA'!C28</f>
        <v>0.7338578179591837</v>
      </c>
      <c r="D80" s="1" t="s">
        <v>195</v>
      </c>
      <c r="E80" s="30">
        <f ca="1">IFERROR(C80*'2.6 Kostnadsberegning gods B'!$D$57*IF('1.2 Alternativ B'!$D$278&gt;0,'1.2 Alternativ B'!$D$278,'1.2 Alternativ B'!$D$272),0)*(1+'2.6 Kostnadsberegning gods B'!$D$62)</f>
        <v>0</v>
      </c>
    </row>
    <row r="81" spans="2:5" x14ac:dyDescent="0.2">
      <c r="B81" s="43" t="s">
        <v>529</v>
      </c>
      <c r="C81" s="52">
        <f>'1.3 Standardsatser fra SAGA'!C36</f>
        <v>0.42411032417677047</v>
      </c>
      <c r="D81" s="1" t="s">
        <v>195</v>
      </c>
      <c r="E81" s="30">
        <f ca="1">IFERROR(C81*'2.6 Kostnadsberegning gods B'!$D$57*IF('1.2 Alternativ B'!$D$278&gt;0,'1.2 Alternativ B'!$D$278,'1.2 Alternativ B'!$D$272),0)*(1+'2.6 Kostnadsberegning gods B'!$D$62)</f>
        <v>0</v>
      </c>
    </row>
    <row r="82" spans="2:5" x14ac:dyDescent="0.2">
      <c r="B82" s="43" t="s">
        <v>230</v>
      </c>
      <c r="C82" s="52">
        <f>'1.3 Standardsatser fra SAGA'!C43</f>
        <v>0.82243619999999984</v>
      </c>
      <c r="D82" s="1" t="s">
        <v>195</v>
      </c>
      <c r="E82" s="30">
        <f ca="1">IFERROR(C82*'2.6 Kostnadsberegning gods B'!$D$57*IF('1.2 Alternativ B'!$D$278&gt;0,'1.2 Alternativ B'!$D$278,'1.2 Alternativ B'!$D$272),0)*(1+'2.6 Kostnadsberegning gods B'!$D$62)</f>
        <v>0</v>
      </c>
    </row>
    <row r="83" spans="2:5" x14ac:dyDescent="0.2">
      <c r="B83" s="43" t="s">
        <v>530</v>
      </c>
      <c r="C83" s="52">
        <f>'1.3 Standardsatser fra SAGA'!C53</f>
        <v>0.62502985469387751</v>
      </c>
      <c r="D83" s="1" t="s">
        <v>195</v>
      </c>
      <c r="E83" s="30">
        <f ca="1">IFERROR(C83*'2.6 Kostnadsberegning gods B'!$D$57*IF('1.2 Alternativ B'!$D$278&gt;0,'1.2 Alternativ B'!$D$278,'1.2 Alternativ B'!$D$272),0)*(1+'2.6 Kostnadsberegning gods B'!$D$62)</f>
        <v>0</v>
      </c>
    </row>
    <row r="84" spans="2:5" x14ac:dyDescent="0.2">
      <c r="B84" s="43" t="s">
        <v>531</v>
      </c>
      <c r="C84" s="52">
        <f>'1.3 Standardsatser fra SAGA'!C56</f>
        <v>0.89461304434440192</v>
      </c>
      <c r="D84" s="1" t="s">
        <v>195</v>
      </c>
      <c r="E84" s="30">
        <f ca="1">IFERROR(C84*'2.6 Kostnadsberegning gods B'!$D$57*IF('1.2 Alternativ B'!$D$278&gt;0,'1.2 Alternativ B'!$D$278,'1.2 Alternativ B'!$D$272),0)*(1+'2.6 Kostnadsberegning gods B'!$D$62)</f>
        <v>0</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CF9B4-A822-4823-8986-AD31FB92034C}">
  <sheetPr codeName="Ark11">
    <tabColor rgb="FF2E578B"/>
  </sheetPr>
  <dimension ref="B1:H24"/>
  <sheetViews>
    <sheetView showGridLines="0" workbookViewId="0">
      <selection activeCell="C31" sqref="C31"/>
    </sheetView>
  </sheetViews>
  <sheetFormatPr baseColWidth="10" defaultColWidth="11.25" defaultRowHeight="14.25" x14ac:dyDescent="0.2"/>
  <cols>
    <col min="1" max="1" width="5.625" customWidth="1"/>
    <col min="2" max="2" width="71.125" customWidth="1"/>
    <col min="3" max="3" width="29.5" customWidth="1"/>
    <col min="4" max="4" width="12.375" customWidth="1"/>
    <col min="5" max="5" width="43" bestFit="1" customWidth="1"/>
    <col min="8" max="8" width="32.375" customWidth="1"/>
  </cols>
  <sheetData>
    <row r="1" spans="2:8" ht="80.099999999999994" customHeight="1" thickBot="1" x14ac:dyDescent="0.25"/>
    <row r="2" spans="2:8" ht="18.75" x14ac:dyDescent="0.3">
      <c r="B2" s="25" t="s">
        <v>539</v>
      </c>
      <c r="C2" s="19"/>
    </row>
    <row r="3" spans="2:8" x14ac:dyDescent="0.2">
      <c r="B3" s="35" t="str">
        <f>"Togalternativ A - "&amp;'1.1 Alternativ A'!D3</f>
        <v xml:space="preserve">Togalternativ A - </v>
      </c>
      <c r="C3" s="32" t="e">
        <f ca="1">IF('1.1 Alternativ A'!D3="Persontog",'2.1 Skjult ventetid person A'!E7,'2.5 Kostnadsberegning gods A'!H4)</f>
        <v>#DIV/0!</v>
      </c>
    </row>
    <row r="4" spans="2:8" ht="15" thickBot="1" x14ac:dyDescent="0.25">
      <c r="B4" s="24" t="str">
        <f>"Togalternativ B - "&amp;'1.2 Alternativ B'!D3</f>
        <v xml:space="preserve">Togalternativ B - </v>
      </c>
      <c r="C4" s="34" t="e">
        <f ca="1">IF('1.2 Alternativ B'!D3="Persontog",'2.2 Skjult ventetid person B'!E7,'2.6 Kostnadsberegning gods B'!H4)</f>
        <v>#DIV/0!</v>
      </c>
    </row>
    <row r="5" spans="2:8" ht="15" thickBot="1" x14ac:dyDescent="0.25"/>
    <row r="6" spans="2:8" ht="18.75" x14ac:dyDescent="0.3">
      <c r="B6" s="25" t="s">
        <v>540</v>
      </c>
      <c r="C6" s="19"/>
    </row>
    <row r="7" spans="2:8" x14ac:dyDescent="0.2">
      <c r="B7" s="35" t="str">
        <f>"Togalternativ A - "&amp;'1.1 Alternativ A'!D3</f>
        <v xml:space="preserve">Togalternativ A - </v>
      </c>
      <c r="C7" s="32" t="e">
        <f ca="1">IF('1.1 Alternativ A'!D3="Persontog",'2.3 Overføring person A'!C3,'2.5 Kostnadsberegning gods A'!H5)</f>
        <v>#DIV/0!</v>
      </c>
    </row>
    <row r="8" spans="2:8" ht="15" thickBot="1" x14ac:dyDescent="0.25">
      <c r="B8" s="24" t="str">
        <f>"Togalternativ B - "&amp;'1.2 Alternativ B'!D3</f>
        <v xml:space="preserve">Togalternativ B - </v>
      </c>
      <c r="C8" s="34" t="e">
        <f ca="1">IF('1.2 Alternativ B'!D3="Persontog",'2.4 Overføring person B'!C3,'2.6 Kostnadsberegning gods B'!H5)</f>
        <v>#DIV/0!</v>
      </c>
    </row>
    <row r="9" spans="2:8" ht="15" thickBot="1" x14ac:dyDescent="0.25"/>
    <row r="10" spans="2:8" ht="18.75" x14ac:dyDescent="0.3">
      <c r="B10" s="25" t="s">
        <v>541</v>
      </c>
      <c r="C10" s="19"/>
    </row>
    <row r="11" spans="2:8" x14ac:dyDescent="0.2">
      <c r="B11" s="35" t="str">
        <f>"Togalternativ A - "&amp;'1.1 Alternativ A'!D3</f>
        <v xml:space="preserve">Togalternativ A - </v>
      </c>
      <c r="C11" s="32">
        <f ca="1">'2.7 Eksternaliteter'!H3</f>
        <v>0</v>
      </c>
      <c r="D11" t="str">
        <f ca="1">IF(C11&lt;0,"Negative verdier betyr at eksterne kostnader reduseres mer av at toget ikke gis ruteleie enn økningen i ekstene kostnader fra transportoverføring. Å ikke gi ruteleie gir dermed en gevinst for samfunnet for øvrig","")</f>
        <v/>
      </c>
      <c r="H11" s="31"/>
    </row>
    <row r="12" spans="2:8" ht="15" thickBot="1" x14ac:dyDescent="0.25">
      <c r="B12" s="24" t="str">
        <f>"Togalternativ B - "&amp;'1.2 Alternativ B'!D3</f>
        <v xml:space="preserve">Togalternativ B - </v>
      </c>
      <c r="C12" s="34">
        <f ca="1">'2.7 Eksternaliteter'!H4</f>
        <v>0</v>
      </c>
      <c r="D12" t="str">
        <f ca="1">IF(C12&lt;0,"Negative verdier betyr at eksterne kostnader reduseres mer av at toget ikke gis ruteleie enn økningen i ekstene kostnader fra transportoverføring. Å ikke gi ruteleie gir dermed en gevinst for samfunnet for øvrig","")</f>
        <v/>
      </c>
    </row>
    <row r="13" spans="2:8" ht="15" thickBot="1" x14ac:dyDescent="0.25"/>
    <row r="14" spans="2:8" ht="18.75" x14ac:dyDescent="0.3">
      <c r="B14" s="25" t="s">
        <v>542</v>
      </c>
      <c r="C14" s="19"/>
    </row>
    <row r="15" spans="2:8" x14ac:dyDescent="0.2">
      <c r="B15" s="35" t="str">
        <f>"Togalternativ A - "&amp;'1.1 Alternativ A'!D3</f>
        <v xml:space="preserve">Togalternativ A - </v>
      </c>
      <c r="C15" s="32">
        <f>IF('1.1 Alternativ A'!D3="Persontog",IF('1.1 Alternativ A'!D14="Kjøres tomt til start for neste avgang",'2.3 Overføring person A'!C92*'1.1 Alternativ A'!D8,0),IF('1.1 Alternativ A'!D279="Kjøres tomt til start for neste avgang",'2.5 Kostnadsberegning gods A'!D4,0))</f>
        <v>0</v>
      </c>
    </row>
    <row r="16" spans="2:8" ht="15" thickBot="1" x14ac:dyDescent="0.25">
      <c r="B16" s="24" t="str">
        <f>"Togalternativ B - "&amp;'1.2 Alternativ B'!D3</f>
        <v xml:space="preserve">Togalternativ B - </v>
      </c>
      <c r="C16" s="34">
        <f>IF('1.2 Alternativ B'!D3="Persontog",IF('1.2 Alternativ B'!D14="Kjøres tomt til start for neste avgang",'2.4 Overføring person B'!C92*'1.2 Alternativ B'!D8,0),IF('1.2 Alternativ B'!D279="Kjøres tomt til start for neste avgang",'2.6 Kostnadsberegning gods B'!D4,0))</f>
        <v>0</v>
      </c>
    </row>
    <row r="17" spans="2:3" ht="15" thickBot="1" x14ac:dyDescent="0.25"/>
    <row r="18" spans="2:3" ht="18.75" x14ac:dyDescent="0.3">
      <c r="B18" s="25" t="s">
        <v>543</v>
      </c>
      <c r="C18" s="19"/>
    </row>
    <row r="19" spans="2:3" x14ac:dyDescent="0.2">
      <c r="B19" s="35" t="str">
        <f>"Nyttetap som følger av at togalternativ A ikke får tildelt ruteleiet"</f>
        <v>Nyttetap som følger av at togalternativ A ikke får tildelt ruteleiet</v>
      </c>
      <c r="C19" s="32" t="e">
        <f ca="1">C3+C7+C11+C15</f>
        <v>#DIV/0!</v>
      </c>
    </row>
    <row r="20" spans="2:3" x14ac:dyDescent="0.2">
      <c r="B20" s="35" t="str">
        <f>"Nyttetap som følger av at togalternativ B ikke får tildelt ruteleiet"</f>
        <v>Nyttetap som følger av at togalternativ B ikke får tildelt ruteleiet</v>
      </c>
      <c r="C20" s="32" t="e">
        <f ca="1">C4+C8+C12+C16</f>
        <v>#DIV/0!</v>
      </c>
    </row>
    <row r="21" spans="2:3" ht="15" thickBot="1" x14ac:dyDescent="0.25">
      <c r="B21" s="24" t="s">
        <v>544</v>
      </c>
      <c r="C21" s="65" t="e">
        <f ca="1">IF(C19&gt;C20,"Togalternativ A ","Togalternativ B")</f>
        <v>#DIV/0!</v>
      </c>
    </row>
    <row r="24" spans="2:3" x14ac:dyDescent="0.2">
      <c r="C24" s="3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76B2F-7388-4504-8382-FCA925A9DACF}">
  <sheetPr codeName="Ark13">
    <tabColor rgb="FFD8E4BC"/>
  </sheetPr>
  <dimension ref="B1:AD67"/>
  <sheetViews>
    <sheetView showGridLines="0" zoomScale="85" zoomScaleNormal="85" workbookViewId="0"/>
  </sheetViews>
  <sheetFormatPr baseColWidth="10" defaultColWidth="11.25" defaultRowHeight="14.25" x14ac:dyDescent="0.2"/>
  <cols>
    <col min="1" max="1" width="5.625" customWidth="1"/>
    <col min="2" max="2" width="29.5" customWidth="1"/>
    <col min="3" max="4" width="23.375" customWidth="1"/>
    <col min="5" max="5" width="25.125" customWidth="1"/>
    <col min="6" max="6" width="10.75" bestFit="1" customWidth="1"/>
  </cols>
  <sheetData>
    <row r="1" spans="2:30" ht="80.099999999999994" customHeight="1" x14ac:dyDescent="0.2"/>
    <row r="2" spans="2:30" ht="18.75" x14ac:dyDescent="0.3">
      <c r="B2" s="42" t="s">
        <v>545</v>
      </c>
      <c r="C2" s="160" t="s">
        <v>546</v>
      </c>
      <c r="D2" s="160" t="s">
        <v>547</v>
      </c>
      <c r="E2" s="160" t="s">
        <v>548</v>
      </c>
      <c r="H2" s="163"/>
      <c r="I2" s="31"/>
    </row>
    <row r="3" spans="2:30" x14ac:dyDescent="0.2">
      <c r="B3" s="1" t="s">
        <v>576</v>
      </c>
      <c r="C3" s="119"/>
      <c r="D3" s="82"/>
      <c r="E3" s="165"/>
      <c r="H3" s="163"/>
      <c r="I3" s="31"/>
    </row>
    <row r="4" spans="2:30" x14ac:dyDescent="0.2">
      <c r="B4" s="1" t="s">
        <v>573</v>
      </c>
      <c r="C4" s="119"/>
      <c r="D4" s="82"/>
      <c r="E4" s="165"/>
      <c r="H4" s="163"/>
      <c r="I4" s="31"/>
    </row>
    <row r="5" spans="2:30" x14ac:dyDescent="0.2">
      <c r="B5" s="1" t="s">
        <v>549</v>
      </c>
      <c r="C5" s="119"/>
      <c r="D5" s="82"/>
      <c r="E5" s="165"/>
    </row>
    <row r="6" spans="2:30" x14ac:dyDescent="0.2">
      <c r="B6" s="1" t="s">
        <v>550</v>
      </c>
      <c r="C6" s="119"/>
      <c r="D6" s="82"/>
      <c r="E6" s="165"/>
      <c r="N6" s="201"/>
      <c r="O6" s="201"/>
      <c r="P6" s="157"/>
    </row>
    <row r="7" spans="2:30" x14ac:dyDescent="0.2">
      <c r="B7" s="1" t="s">
        <v>551</v>
      </c>
      <c r="C7" s="119"/>
      <c r="D7" s="82"/>
      <c r="E7" s="119"/>
      <c r="N7" s="201"/>
      <c r="O7" s="192"/>
    </row>
    <row r="8" spans="2:30" ht="43.5" customHeight="1" x14ac:dyDescent="0.2">
      <c r="B8" s="1"/>
      <c r="C8" s="198" t="s">
        <v>571</v>
      </c>
      <c r="D8" s="82"/>
      <c r="E8" s="199" t="s">
        <v>572</v>
      </c>
      <c r="N8" s="201"/>
      <c r="O8" s="201"/>
      <c r="P8" s="163"/>
    </row>
    <row r="9" spans="2:30" x14ac:dyDescent="0.2">
      <c r="B9" s="139" t="s">
        <v>552</v>
      </c>
      <c r="C9" s="161" t="s">
        <v>546</v>
      </c>
      <c r="D9" s="161" t="s">
        <v>547</v>
      </c>
      <c r="E9" s="162" t="s">
        <v>548</v>
      </c>
      <c r="N9" s="201"/>
      <c r="O9" s="192"/>
    </row>
    <row r="10" spans="2:30" x14ac:dyDescent="0.2">
      <c r="B10" s="1" t="s">
        <v>553</v>
      </c>
      <c r="C10" s="54" t="e" vm="1">
        <f ca="1">C55
+C57</f>
        <v>#NAME?</v>
      </c>
      <c r="D10" s="54" t="e">
        <f ca="1">'3.1 Resultatark'!C3</f>
        <v>#DIV/0!</v>
      </c>
      <c r="E10" s="54" t="e" vm="1">
        <f ca="1">E55
+E57</f>
        <v>#NAME?</v>
      </c>
      <c r="F10" s="156"/>
      <c r="G10" s="156"/>
      <c r="H10" s="156"/>
      <c r="I10" s="156"/>
      <c r="J10" s="156"/>
      <c r="K10" s="156"/>
      <c r="N10" s="201"/>
      <c r="O10" s="192"/>
      <c r="R10" s="156"/>
      <c r="S10" s="156"/>
      <c r="T10" s="156"/>
      <c r="U10" s="156"/>
      <c r="V10" s="156"/>
      <c r="W10" s="156"/>
      <c r="X10" s="156"/>
      <c r="Y10" s="156"/>
      <c r="Z10" s="156"/>
      <c r="AA10" s="156"/>
      <c r="AB10" s="156"/>
      <c r="AC10" s="156"/>
      <c r="AD10" s="156"/>
    </row>
    <row r="11" spans="2:30" x14ac:dyDescent="0.2">
      <c r="B11" s="1" t="s">
        <v>558</v>
      </c>
      <c r="C11" s="54" cm="1">
        <f t="array" aca="1" ref="C11" ca="1">MIN('2.3 Overføring person A'!$C$3*(1+'4.1 Følsomhetsanalyse'!C5),SUMPRODUCT('1.1 Alternativ A'!D32:AG61,'2.1 Skjult ventetid person A'!C182:AF211)/2)*MAXA(0,1+C3)
+IF(AND('1.1 Alternativ A'!D3="Godstog",'1.1 Alternativ A'!D275="Delvis, noe overføres til veg"),IFERROR(MIN(IFERROR(
SUM('1.1 Alternativ A'!F286:F297*MAXA(0,1+C4))
*(1-C59)
*(1/'1.4 Øvrige forutsetninger'!C26*'2.5 Kostnadsberegning gods A'!D55+'1.4 Øvrige forutsetninger'!C36*2)
+(1/2)*SUM('1.1 Alternativ A'!F286:F297*MAXA(0,1+C4))
*(1-C59)*'1.4 Øvrige forutsetninger'!$C$37*(1+C7)*SUMPRODUCT('1.1 Alternativ A'!$E$286:$E$297,'1.5 Godsvaregrupper'!$N$81:$N$92)*'1.1 Alternativ A'!$D$276/60-('2.5 Kostnadsberegning gods A'!D4+'2.5 Kostnadsberegning gods A'!D5*MAXA(0,1+C4))/('1.1 Alternativ A'!D284*MAXA(0,1+C4))*(SUM('1.1 Alternativ A'!F286:F297*MAXA(0,1+C4))
*(1-C59)),0)
*(1+C6),
(SUM('1.1 Alternativ A'!F286:F297*MAXA(0,1+C4))
*(1-C59)*(1/'1.4 Øvrige forutsetninger'!C26*'2.5 Kostnadsberegning gods A'!D55+'1.4 Øvrige forutsetninger'!C36*2)+(1/2)*SUM('1.1 Alternativ A'!F286:F297*MAXA(0,1+C4))
*(1-C59)*'1.4 Øvrige forutsetninger'!$C$37*(1+C7)*SUMPRODUCT('1.1 Alternativ A'!$E$286:$E$297,'1.5 Godsvaregrupper'!$N$81:$N$92)*'1.1 Alternativ A'!$D$276/60-('2.5 Kostnadsberegning gods A'!D4+'2.5 Kostnadsberegning gods A'!D5*MAXA(0,1+C4))/('1.1 Alternativ A'!D284*MAXA(0,1+C4))*('1.1 Alternativ A'!D284*(1-C59)*MAXA(0,1+C4)))/((SUM('1.1 Alternativ A'!F286:F297*MAXA(0,1+C4))
*(1-C59))/SUM('1.1 Alternativ A'!F286:F297*MAXA(0,1+C4)))),0),IF('1.1 Alternativ A'!D275="Nei, alt overføres til veg",(1+'2.5 Kostnadsberegning gods A'!D62)*MAXA(0,SUM('1.1 Alternativ A'!F286:F297*MAXA(0,1+C4))
*(1-C59)
*(1/'1.4 Øvrige forutsetninger'!C26*'2.5 Kostnadsberegning gods A'!D55+'1.4 Øvrige forutsetninger'!C36*2)+(1/2)*SUM('1.1 Alternativ A'!$F$286:$F$297*MAXA(0,1+C4))*'1.4 Øvrige forutsetninger'!$C$37*(1-C7)*SUMPRODUCT('1.1 Alternativ A'!$E$286:$E$297,'1.5 Godsvaregrupper'!$N$81:$N$92)*'1.1 Alternativ A'!$D$276/60-('2.5 Kostnadsberegning gods A'!D4+'2.5 Kostnadsberegning gods A'!D5*MAXA(0,1+C4))/('1.1 Alternativ A'!D284*MAXA(0,1+C4))*(SUM('1.1 Alternativ A'!F286:F297*MAXA(0,1+C4))
*(1-C59))),0))</f>
        <v>0</v>
      </c>
      <c r="D11" s="54" t="e">
        <f ca="1">'3.1 Resultatark'!C7</f>
        <v>#DIV/0!</v>
      </c>
      <c r="E11" s="54" cm="1">
        <f t="array" aca="1" ref="E11" ca="1">MIN('2.3 Overføring person A'!$C$3*(1+'4.1 Følsomhetsanalyse'!E5),SUMPRODUCT('1.1 Alternativ A'!D32:AG61,'2.1 Skjult ventetid person A'!C182:AF211)/2)*MAXA(0,1+E3)
+IF(AND('1.1 Alternativ A'!D3="Godstog",'1.1 Alternativ A'!D275="Delvis, noe overføres til veg"),IFERROR(MIN(IFERROR(
SUM('1.1 Alternativ A'!F286:F297*MAXA(0,1+E4))
*(1-E59)
*(1/'1.4 Øvrige forutsetninger'!C26*'2.5 Kostnadsberegning gods A'!D55+'1.4 Øvrige forutsetninger'!C36*2)
+(1/2)*SUM('1.1 Alternativ A'!F286:F297*MAXA(0,1+E4))
*(1-E59)*'1.4 Øvrige forutsetninger'!$C$37*(1+E7)*SUMPRODUCT('1.1 Alternativ A'!$E$286:$E$297,'1.5 Godsvaregrupper'!$N$81:$N$92)*'1.1 Alternativ A'!$D$276/60-('2.5 Kostnadsberegning gods A'!D4+'2.5 Kostnadsberegning gods A'!D5*MAXA(0,1+E4))/('1.1 Alternativ A'!D284*MAXA(0,1+E4))*(SUM('1.1 Alternativ A'!F286:F297*MAXA(0,1+E4))
*(1-E59)),0)
*(1+E6),
(SUM('1.1 Alternativ A'!F286:F297*MAXA(0,1+E4))
*(1-E59)*(1/'1.4 Øvrige forutsetninger'!C26*'2.5 Kostnadsberegning gods A'!D55+'1.4 Øvrige forutsetninger'!C36*2)+(1/2)*SUM('1.1 Alternativ A'!F286:F297*MAXA(0,1+E4))
*(1-E59)*'1.4 Øvrige forutsetninger'!$C$37*(1+E7)*SUMPRODUCT('1.1 Alternativ A'!$E$286:$E$297,'1.5 Godsvaregrupper'!$N$81:$N$92)*'1.1 Alternativ A'!$D$276/60-('2.5 Kostnadsberegning gods A'!D4+'2.5 Kostnadsberegning gods A'!D5*MAXA(0,1+E4))/('1.1 Alternativ A'!D284*MAXA(0,1+E4))*('1.1 Alternativ A'!D284*(1-E59)*MAXA(0,1+E4)))/((SUM('1.1 Alternativ A'!F286:F297*MAXA(0,1+E4))
*(1-E59))/SUM('1.1 Alternativ A'!F286:F297*MAXA(0,1+E4)))),0),IF('1.1 Alternativ A'!D275="Nei, alt overføres til veg",(1+'2.5 Kostnadsberegning gods A'!D62)*MAXA(0,SUM('1.1 Alternativ A'!F286:F297*MAXA(0,1+E4))
*(1-E59)
*(1/'1.4 Øvrige forutsetninger'!C26*'2.5 Kostnadsberegning gods A'!D55+'1.4 Øvrige forutsetninger'!C36*2)+(1/2)*SUM('1.1 Alternativ A'!$F$286:$F$297*MAXA(0,1+E4))*'1.4 Øvrige forutsetninger'!$C$37*(1-E7)*SUMPRODUCT('1.1 Alternativ A'!$E$286:$E$297,'1.5 Godsvaregrupper'!$N$81:$N$92)*'1.1 Alternativ A'!$D$276/60-('2.5 Kostnadsberegning gods A'!D4+'2.5 Kostnadsberegning gods A'!D5*MAXA(0,1+E4))/('1.1 Alternativ A'!D284*MAXA(0,1+E4))*(SUM('1.1 Alternativ A'!F286:F297*MAXA(0,1+E4))
*(1-E59))),0))</f>
        <v>0</v>
      </c>
      <c r="G11" s="156"/>
      <c r="H11" s="156"/>
      <c r="I11" s="156"/>
      <c r="J11" s="156"/>
      <c r="K11" s="156"/>
      <c r="N11" s="193"/>
      <c r="O11" s="193"/>
      <c r="R11" s="156"/>
      <c r="S11" s="156"/>
      <c r="T11" s="156"/>
      <c r="U11" s="156"/>
      <c r="V11" s="156"/>
      <c r="W11" s="156"/>
      <c r="X11" s="156"/>
      <c r="Y11" s="156"/>
      <c r="Z11" s="156"/>
      <c r="AA11" s="156"/>
      <c r="AB11" s="156"/>
      <c r="AC11" s="156"/>
      <c r="AD11" s="156"/>
    </row>
    <row r="12" spans="2:30" x14ac:dyDescent="0.2">
      <c r="B12" s="1" t="s">
        <v>554</v>
      </c>
      <c r="C12" s="54" cm="1">
        <f t="array" aca="1" ref="C12" ca="1">SUM('2.7 Eksternaliteter'!$E$5:$E$9)
+MAXA(0,1+C3)*MIN(SUM('2.7 Eksternaliteter'!$E$12:$E$16,'2.7 Eksternaliteter'!$E$18:$E$22,'2.7 Eksternaliteter'!$E$24:$E$28)*(1+'4.1 Følsomhetsanalyse'!C5),SUMPRODUCT(--('1.1 Alternativ A'!D236:AG265&lt;70),'1.1 Alternativ A'!D236:AG265,'1.1 Alternativ A'!D32:AG61)*('1.4 Øvrige forutsetninger'!C45/'1.4 Øvrige forutsetninger'!C27*SUM('2.7 Eksternaliteter'!C12:C16)+'1.4 Øvrige forutsetninger'!C48/'1.4 Øvrige forutsetninger'!C28*SUM('2.7 Eksternaliteter'!C18:C22))
+SUMPRODUCT(--('1.1 Alternativ A'!D236:AG265&gt;=70),--('1.1 Alternativ A'!D236:AG265&lt;200),'1.1 Alternativ A'!D236:AG265,'1.1 Alternativ A'!D32:AG61)*('1.4 Øvrige forutsetninger'!C46/'1.4 Øvrige forutsetninger'!C27*SUM('2.7 Eksternaliteter'!C12:C16)+'1.4 Øvrige forutsetninger'!C49/'1.4 Øvrige forutsetninger'!C28*SUM('2.7 Eksternaliteter'!C18:C22))+SUMPRODUCT(--('1.1 Alternativ A'!D236:AG265&gt;200),'1.1 Alternativ A'!D236:AG265,'1.1 Alternativ A'!D32:AG61)*('1.4 Øvrige forutsetninger'!C47/'1.4 Øvrige forutsetninger'!C27*SUM('2.7 Eksternaliteter'!C12:C16)+'1.4 Øvrige forutsetninger'!C50/'1.4 Øvrige forutsetninger'!C28*SUM('2.7 Eksternaliteter'!C18:C22)+'1.4 Øvrige forutsetninger'!C51/'1.4 Øvrige forutsetninger'!C29*SUM('2.7 Eksternaliteter'!C24:C28)))
+
IF('1.1 Alternativ A'!D275="Ja, alt",0,(IF('1.1 Alternativ A'!$D$279="Kjøres tomt til start for neste avgang",0,IF('1.1 Alternativ A'!$D$279="Returavgang strykes fra ruteplan, neste avgang blir i samme retning som omsøkt ruteleie",-SUM('2.7 Eksternaliteter'!C31:C35)*'1.1 Alternativ A'!$D$272,IFERROR(-SUM('2.7 Eksternaliteter'!C31:C35)*'1.1 Alternativ A'!$D$272*(1-C59),0)
)))+IFERROR(SUM('2.7 Eksternaliteter'!C38:C42)*SUM('1.1 Alternativ A'!F286:F297*MAXA(0,1+C4))
*(1-C59)/('1.4 Øvrige forutsetninger'!C26)*IF('1.1 Alternativ A'!$D$278&gt;0,'1.1 Alternativ A'!$D$278,'1.1 Alternativ A'!$D$272),0))*(1+'2.5 Kostnadsberegning gods A'!D62)</f>
        <v>0</v>
      </c>
      <c r="D12" s="54">
        <f ca="1">'3.1 Resultatark'!C11</f>
        <v>0</v>
      </c>
      <c r="E12" s="54" cm="1">
        <f t="array" aca="1" ref="E12" ca="1">SUM('2.7 Eksternaliteter'!$E$5:$E$9)
+MAXA(0,1+E3)*MIN(SUM('2.7 Eksternaliteter'!$E$12:$E$16,'2.7 Eksternaliteter'!$E$18:$E$22,'2.7 Eksternaliteter'!$E$24:$E$28)*(1+'4.1 Følsomhetsanalyse'!E5),SUMPRODUCT(--('1.1 Alternativ A'!D236:AG265&lt;70),'1.1 Alternativ A'!D236:AG265,'1.1 Alternativ A'!D32:AG61)*('1.4 Øvrige forutsetninger'!C45/'1.4 Øvrige forutsetninger'!C27*SUM('2.7 Eksternaliteter'!C12:C16)+'1.4 Øvrige forutsetninger'!C48/'1.4 Øvrige forutsetninger'!C28*SUM('2.7 Eksternaliteter'!C18:C22))
+SUMPRODUCT(--('1.1 Alternativ A'!D236:AG265&gt;=70),--('1.1 Alternativ A'!D236:AG265&lt;200),'1.1 Alternativ A'!D236:AG265,'1.1 Alternativ A'!D32:AG61)*('1.4 Øvrige forutsetninger'!C46/'1.4 Øvrige forutsetninger'!C27*SUM('2.7 Eksternaliteter'!C12:C16)+'1.4 Øvrige forutsetninger'!C49/'1.4 Øvrige forutsetninger'!C28*SUM('2.7 Eksternaliteter'!C18:C22))+SUMPRODUCT(--('1.1 Alternativ A'!D236:AG265&gt;200),'1.1 Alternativ A'!D236:AG265,'1.1 Alternativ A'!D32:AG61)*('1.4 Øvrige forutsetninger'!C47/'1.4 Øvrige forutsetninger'!C27*SUM('2.7 Eksternaliteter'!C12:C16)+'1.4 Øvrige forutsetninger'!C50/'1.4 Øvrige forutsetninger'!C28*SUM('2.7 Eksternaliteter'!C18:C22)+'1.4 Øvrige forutsetninger'!C51/'1.4 Øvrige forutsetninger'!C29*SUM('2.7 Eksternaliteter'!C24:C28)))
+
IF('1.1 Alternativ A'!D275="Ja, alt",0,(IF('1.1 Alternativ A'!$D$279="Kjøres tomt til start for neste avgang",0,IF('1.1 Alternativ A'!$D$279="Returavgang strykes fra ruteplan, neste avgang blir i samme retning som omsøkt ruteleie",-SUM('2.7 Eksternaliteter'!C31:C35)*'1.1 Alternativ A'!$D$272,IFERROR(-SUM('2.7 Eksternaliteter'!C31:C35)*'1.1 Alternativ A'!$D$272*(1-E59),0)
)))+IFERROR(SUM('2.7 Eksternaliteter'!C38:C42)*SUM('1.1 Alternativ A'!F286:F297*MAXA(0,1+E4))
*(1-E59)/('1.4 Øvrige forutsetninger'!C26)*IF('1.1 Alternativ A'!$D$278&gt;0,'1.1 Alternativ A'!$D$278,'1.1 Alternativ A'!$D$272),0))*(1+'2.5 Kostnadsberegning gods A'!D62)</f>
        <v>0</v>
      </c>
      <c r="G12" s="156"/>
      <c r="H12" s="156"/>
      <c r="I12" s="156"/>
      <c r="J12" s="156"/>
      <c r="K12" s="156"/>
      <c r="N12" s="193"/>
      <c r="O12" s="193"/>
      <c r="R12" s="156"/>
      <c r="S12" s="156"/>
      <c r="T12" s="156"/>
      <c r="U12" s="156"/>
      <c r="V12" s="156"/>
      <c r="W12" s="156"/>
      <c r="X12" s="156"/>
      <c r="Y12" s="156"/>
      <c r="Z12" s="156"/>
      <c r="AA12" s="156"/>
      <c r="AB12" s="156"/>
      <c r="AC12" s="156"/>
      <c r="AD12" s="156"/>
    </row>
    <row r="13" spans="2:30" x14ac:dyDescent="0.2">
      <c r="B13" s="1" t="s">
        <v>555</v>
      </c>
      <c r="C13" s="54">
        <f>'3.1 Resultatark'!$C$15</f>
        <v>0</v>
      </c>
      <c r="D13" s="54">
        <f>'3.1 Resultatark'!$C$15</f>
        <v>0</v>
      </c>
      <c r="E13" s="54">
        <f>'3.1 Resultatark'!$C$15</f>
        <v>0</v>
      </c>
      <c r="G13" s="156"/>
      <c r="H13" s="156"/>
      <c r="I13" s="156"/>
      <c r="J13" s="156"/>
      <c r="K13" s="156"/>
      <c r="N13" s="193"/>
      <c r="O13" s="193"/>
      <c r="R13" s="156"/>
      <c r="S13" s="156"/>
      <c r="T13" s="156"/>
      <c r="U13" s="156"/>
      <c r="V13" s="156"/>
      <c r="W13" s="156"/>
      <c r="X13" s="156"/>
      <c r="Y13" s="156"/>
      <c r="Z13" s="156"/>
      <c r="AA13" s="156"/>
      <c r="AB13" s="156"/>
      <c r="AC13" s="156"/>
      <c r="AD13" s="156"/>
    </row>
    <row r="14" spans="2:30" x14ac:dyDescent="0.2">
      <c r="B14" s="75" t="s">
        <v>556</v>
      </c>
      <c r="C14" s="159" t="e" vm="1">
        <f ca="1">SUM(C10:C13)</f>
        <v>#NAME?</v>
      </c>
      <c r="D14" s="159" t="e">
        <f ca="1">SUM(D10:D13)</f>
        <v>#DIV/0!</v>
      </c>
      <c r="E14" s="154" t="e" vm="1">
        <f ca="1">SUM(E10:E13)</f>
        <v>#NAME?</v>
      </c>
      <c r="G14" s="156"/>
      <c r="H14" s="156"/>
      <c r="I14" s="156"/>
      <c r="J14" s="156"/>
      <c r="K14" s="156"/>
      <c r="N14" s="193"/>
      <c r="O14" s="193"/>
      <c r="R14" s="156"/>
      <c r="S14" s="156"/>
      <c r="T14" s="156"/>
      <c r="U14" s="156"/>
      <c r="V14" s="156"/>
      <c r="W14" s="156"/>
      <c r="X14" s="156"/>
      <c r="Y14" s="156"/>
      <c r="Z14" s="156"/>
      <c r="AA14" s="156"/>
      <c r="AB14" s="156"/>
      <c r="AC14" s="156"/>
      <c r="AD14" s="156"/>
    </row>
    <row r="15" spans="2:30" x14ac:dyDescent="0.2">
      <c r="B15" s="1"/>
      <c r="C15" s="82"/>
      <c r="D15" s="82"/>
      <c r="E15" s="155"/>
      <c r="G15" s="156"/>
      <c r="H15" s="156"/>
      <c r="I15" s="156"/>
      <c r="J15" s="156"/>
      <c r="K15" s="156"/>
      <c r="N15" s="193"/>
      <c r="O15" s="193"/>
      <c r="R15" s="156"/>
      <c r="S15" s="156"/>
      <c r="T15" s="156"/>
      <c r="U15" s="156"/>
      <c r="V15" s="156"/>
      <c r="W15" s="156"/>
      <c r="X15" s="156"/>
      <c r="Y15" s="156"/>
      <c r="Z15" s="156"/>
      <c r="AA15" s="156"/>
      <c r="AB15" s="156"/>
      <c r="AC15" s="156"/>
      <c r="AD15" s="156"/>
    </row>
    <row r="16" spans="2:30" x14ac:dyDescent="0.2">
      <c r="B16" s="139" t="s">
        <v>557</v>
      </c>
      <c r="C16" s="161" t="s">
        <v>546</v>
      </c>
      <c r="D16" s="161" t="s">
        <v>547</v>
      </c>
      <c r="E16" s="162" t="s">
        <v>548</v>
      </c>
      <c r="G16" s="156"/>
      <c r="H16" s="156"/>
      <c r="I16" s="156"/>
      <c r="J16" s="156"/>
      <c r="K16" s="156"/>
      <c r="N16" s="201"/>
      <c r="O16" s="203"/>
      <c r="R16" s="156"/>
      <c r="S16" s="156"/>
      <c r="T16" s="156"/>
      <c r="U16" s="156"/>
      <c r="V16" s="156"/>
      <c r="W16" s="156"/>
      <c r="X16" s="156"/>
      <c r="Y16" s="156"/>
      <c r="Z16" s="156"/>
      <c r="AA16" s="156"/>
      <c r="AB16" s="156"/>
      <c r="AC16" s="156"/>
      <c r="AD16" s="156"/>
    </row>
    <row r="17" spans="2:30" x14ac:dyDescent="0.2">
      <c r="B17" s="1" t="s">
        <v>553</v>
      </c>
      <c r="C17" s="54" t="e" vm="1">
        <f ca="1">C63
+C65</f>
        <v>#NAME?</v>
      </c>
      <c r="D17" s="54" t="e">
        <f ca="1">'3.1 Resultatark'!C4</f>
        <v>#DIV/0!</v>
      </c>
      <c r="E17" s="54" t="e" vm="1">
        <f ca="1">E63
+E65</f>
        <v>#NAME?</v>
      </c>
      <c r="F17" s="157"/>
      <c r="G17" s="156"/>
      <c r="H17" s="156"/>
      <c r="I17" s="156"/>
      <c r="J17" s="156"/>
      <c r="K17" s="157"/>
      <c r="N17" s="201"/>
      <c r="O17" s="203"/>
      <c r="R17" s="156"/>
      <c r="S17" s="156"/>
      <c r="T17" s="156"/>
      <c r="U17" s="156"/>
      <c r="V17" s="156"/>
      <c r="W17" s="156"/>
      <c r="X17" s="156"/>
      <c r="Y17" s="156"/>
      <c r="Z17" s="156"/>
      <c r="AA17" s="156"/>
      <c r="AB17" s="156"/>
      <c r="AC17" s="156"/>
      <c r="AD17" s="156"/>
    </row>
    <row r="18" spans="2:30" x14ac:dyDescent="0.2">
      <c r="B18" s="1" t="s">
        <v>558</v>
      </c>
      <c r="C18" s="54" cm="1">
        <f t="array" aca="1" ref="C18" ca="1">MIN('2.4 Overføring person B'!$C$3*(1+'4.1 Følsomhetsanalyse'!C5),SUMPRODUCT('1.2 Alternativ B'!D32:AG61,'2.2 Skjult ventetid person B'!C182:AF211)/2)*MAXA(0,1+C3)
+IF(AND('1.2 Alternativ B'!D3="Godstog",'1.2 Alternativ B'!D275="Delvis, noe overføres til veg"),IFERROR(MIN(IFERROR(
SUM('1.2 Alternativ B'!F286:F297*MAXA(0,1+C4))
*(1-C67)
*(1/'1.4 Øvrige forutsetninger'!C26*'2.6 Kostnadsberegning gods B'!D55+'1.4 Øvrige forutsetninger'!C36*2)
+(1/2)*SUM('1.2 Alternativ B'!F286:F297*MAXA(0,1+C4))
*(1-C67)*'1.4 Øvrige forutsetninger'!$C$38*(1+C7)*SUMPRODUCT('1.2 Alternativ B'!$E$286:$E$297,'1.5 Godsvaregrupper'!$N$81:$N$92)*'1.2 Alternativ B'!$D$276/60-('2.6 Kostnadsberegning gods B'!D4+'2.6 Kostnadsberegning gods B'!D5*MAXA(0,1+C4))/('1.2 Alternativ B'!D284*MAXA(0,1+C4))*(SUM('1.2 Alternativ B'!F286:F297*MAXA(0,1+C4))
*(1-C67)),0)
*(1+C6),
(SUM('1.2 Alternativ B'!F286:F297*MAXA(0,1+C4))
*(1-C67)*(1/'1.4 Øvrige forutsetninger'!C26*'2.6 Kostnadsberegning gods B'!D55+'1.4 Øvrige forutsetninger'!C36*2)+(1/2)*SUM('1.2 Alternativ B'!F286:F297*MAXA(0,1+C4))
*(1-C67)*'1.4 Øvrige forutsetninger'!$C$38*(1+C7)*SUMPRODUCT('1.2 Alternativ B'!$E$286:$E$297,'1.5 Godsvaregrupper'!$N$81:$N$92)*'1.2 Alternativ B'!$D$276/60-('2.6 Kostnadsberegning gods B'!D4+'2.6 Kostnadsberegning gods B'!D5*MAXA(0,1+C4))/('1.2 Alternativ B'!D284*MAXA(0,1+C4))*('1.2 Alternativ B'!D284*(1-C67)*MAXA(0,1+C4)))/((SUM('1.2 Alternativ B'!F286:F297*MAXA(0,1+C4))
*(1-C67))/SUM('1.2 Alternativ B'!F286:F297*MAXA(0,1+C4)))),0),IF('1.2 Alternativ B'!D275="Nei, alt overføres til veg",(1+'2.6 Kostnadsberegning gods B'!D62)*MAXA(0,SUM('1.2 Alternativ B'!F286:F297*MAXA(0,1+C4))
*(1-C67)
*(1/'1.4 Øvrige forutsetninger'!C26*'2.6 Kostnadsberegning gods B'!D55+'1.4 Øvrige forutsetninger'!C36*2)+(1/2)*SUM('1.2 Alternativ B'!$F$286:$F$297*MAXA(0,1+C4))*'1.4 Øvrige forutsetninger'!$C$38*(1-C7)*SUMPRODUCT('1.2 Alternativ B'!$E$286:$E$297,'1.5 Godsvaregrupper'!$N$81:$N$92)*'1.2 Alternativ B'!$D$276/60-('2.6 Kostnadsberegning gods B'!D4+'2.6 Kostnadsberegning gods B'!D5*MAXA(0,1+C4))/('1.2 Alternativ B'!D284*MAXA(0,1+C4))*(SUM('1.2 Alternativ B'!F286:F297*MAXA(0,1+C4))
*(1-C67))),0))</f>
        <v>0</v>
      </c>
      <c r="D18" s="54" t="e">
        <f ca="1">'3.1 Resultatark'!C8</f>
        <v>#DIV/0!</v>
      </c>
      <c r="E18" s="54" cm="1">
        <f t="array" aca="1" ref="E18" ca="1">MIN('2.4 Overføring person B'!$C$3*(1+'4.1 Følsomhetsanalyse'!E5),SUMPRODUCT('1.2 Alternativ B'!D32:AG61,'2.2 Skjult ventetid person B'!C182:AF211)/2)*MAXA(0,1+E3)
+IF(AND('1.2 Alternativ B'!D3="Godstog",'1.2 Alternativ B'!D275="Delvis, noe overføres til veg"),IFERROR(MIN(IFERROR(
SUM('1.2 Alternativ B'!F286:F297*MAXA(0,1+E4))
*(1-E67)
*(1/'1.4 Øvrige forutsetninger'!C26*'2.6 Kostnadsberegning gods B'!D55+'1.4 Øvrige forutsetninger'!C36*2)
+(1/2)*SUM('1.2 Alternativ B'!F286:F297*MAXA(0,1+E4))
*(1-E67)*'1.4 Øvrige forutsetninger'!$C$38*(1+E7)*SUMPRODUCT('1.2 Alternativ B'!$E$286:$E$297,'1.5 Godsvaregrupper'!$N$81:$N$92)*'1.2 Alternativ B'!$D$276/60-('2.6 Kostnadsberegning gods B'!D4+'2.6 Kostnadsberegning gods B'!D5*MAXA(0,1+E4))/('1.2 Alternativ B'!D284*MAXA(0,1+E4))*(SUM('1.2 Alternativ B'!F286:F297*MAXA(0,1+E4))
*(1-E67)),0)
*(1+E6),
(SUM('1.2 Alternativ B'!F286:F297*MAXA(0,1+E4))
*(1-E67)*(1/'1.4 Øvrige forutsetninger'!C26*'2.6 Kostnadsberegning gods B'!D55+'1.4 Øvrige forutsetninger'!C36*2)+(1/2)*SUM('1.2 Alternativ B'!F286:F297*MAXA(0,1+E4))
*(1-E67)*'1.4 Øvrige forutsetninger'!$C$38*(1+E7)*SUMPRODUCT('1.2 Alternativ B'!$E$286:$E$297,'1.5 Godsvaregrupper'!$N$81:$N$92)*'1.2 Alternativ B'!$D$276/60-('2.6 Kostnadsberegning gods B'!D4+'2.6 Kostnadsberegning gods B'!D5*MAXA(0,1+E4))/('1.2 Alternativ B'!D284*MAXA(0,1+E4))*('1.2 Alternativ B'!D284*(1-E67)*MAXA(0,1+E4)))/((SUM('1.2 Alternativ B'!F286:F297*MAXA(0,1+E4))
*(1-E67))/SUM('1.2 Alternativ B'!F286:F297*MAXA(0,1+E4)))),0),IF('1.2 Alternativ B'!D275="Nei, alt overføres til veg",(1+'2.6 Kostnadsberegning gods B'!D62)*MAXA(0,SUM('1.2 Alternativ B'!F286:F297*MAXA(0,1+E4))
*(1-E67)
*(1/'1.4 Øvrige forutsetninger'!C26*'2.6 Kostnadsberegning gods B'!D55+'1.4 Øvrige forutsetninger'!C36*2)+(1/2)*SUM('1.2 Alternativ B'!$F$286:$F$297*MAXA(0,1+E4))*'1.4 Øvrige forutsetninger'!$C$38*(1-E7)*SUMPRODUCT('1.2 Alternativ B'!$E$286:$E$297,'1.5 Godsvaregrupper'!$N$81:$N$92)*'1.2 Alternativ B'!$D$276/60-('2.6 Kostnadsberegning gods B'!D4+'2.6 Kostnadsberegning gods B'!D5*MAXA(0,1+E4))/('1.2 Alternativ B'!D284*MAXA(0,1+E4))*(SUM('1.2 Alternativ B'!F286:F297*MAXA(0,1+E4))
*(1-E67))),0))</f>
        <v>0</v>
      </c>
      <c r="F18" s="172"/>
      <c r="G18" s="156"/>
      <c r="H18" s="156"/>
      <c r="I18" s="156"/>
      <c r="J18" s="156"/>
      <c r="K18" s="156"/>
      <c r="N18" s="201"/>
      <c r="O18" s="203"/>
      <c r="R18" s="156"/>
      <c r="S18" s="156"/>
      <c r="T18" s="156"/>
      <c r="U18" s="156"/>
      <c r="V18" s="156"/>
      <c r="W18" s="156"/>
      <c r="X18" s="156"/>
      <c r="Y18" s="156"/>
      <c r="Z18" s="156"/>
      <c r="AA18" s="156"/>
      <c r="AB18" s="156"/>
      <c r="AC18" s="156"/>
      <c r="AD18" s="156"/>
    </row>
    <row r="19" spans="2:30" x14ac:dyDescent="0.2">
      <c r="B19" s="1" t="s">
        <v>554</v>
      </c>
      <c r="C19" s="54" cm="1">
        <f t="array" aca="1" ref="C19" ca="1">SUM('2.7 Eksternaliteter'!$E$47:$E$51)
+MAXA(0,1+C3)*MIN(SUM('2.7 Eksternaliteter'!$E$54:$E$58,'2.7 Eksternaliteter'!$E$60:$E$64,'2.7 Eksternaliteter'!$E$66:$E$70)*(1+'4.1 Følsomhetsanalyse'!C5),SUMPRODUCT(--('1.2 Alternativ B'!D236:AG265&lt;70),'1.2 Alternativ B'!D236:AG265,'1.2 Alternativ B'!D32:AG61)*('1.4 Øvrige forutsetninger'!C45/'1.4 Øvrige forutsetninger'!C27*SUM('2.7 Eksternaliteter'!C54:C58)+'1.4 Øvrige forutsetninger'!C48/'1.4 Øvrige forutsetninger'!C28*SUM('2.7 Eksternaliteter'!C60:C64))
+SUMPRODUCT(--('1.2 Alternativ B'!D236:AG265&gt;=70),--('1.2 Alternativ B'!D236:AG265&lt;200),'1.2 Alternativ B'!D236:AG265,'1.2 Alternativ B'!D32:AG61)*('1.4 Øvrige forutsetninger'!C46/'1.4 Øvrige forutsetninger'!C27*SUM('2.7 Eksternaliteter'!C54:C58)+'1.4 Øvrige forutsetninger'!C49/'1.4 Øvrige forutsetninger'!C28*SUM('2.7 Eksternaliteter'!C60:C64))
+SUMPRODUCT(--('1.2 Alternativ B'!D236:AG265&gt;200),'1.2 Alternativ B'!D236:AG265,'1.2 Alternativ B'!D32:AG61)*('1.4 Øvrige forutsetninger'!C47/'1.4 Øvrige forutsetninger'!C27*SUM('2.7 Eksternaliteter'!C54:C58)+'1.4 Øvrige forutsetninger'!C50/'1.4 Øvrige forutsetninger'!C28*SUM('2.7 Eksternaliteter'!C60:C64)+'1.4 Øvrige forutsetninger'!C51/'1.4 Øvrige forutsetninger'!C29*SUM('2.7 Eksternaliteter'!C66:C70)))
+
IF('1.2 Alternativ B'!D275="Ja, alt",0,(IF('1.2 Alternativ B'!$D$279="Kjøres tomt til start for neste avgang",0,IF('1.2 Alternativ B'!$D$279="Returavgang strykes fra ruteplan, neste avgang blir i samme retning som omsøkt ruteleie",-SUM('2.7 Eksternaliteter'!C73:C77)*'1.2 Alternativ B'!$D$272,IFERROR(-SUM('2.7 Eksternaliteter'!C73:C77)*'1.2 Alternativ B'!$D$272*(1-C67),0)
)))+IFERROR(SUM('2.7 Eksternaliteter'!C80:C84)*SUM('1.2 Alternativ B'!F286:F297*MAXA(0,1+C4))
*(1-C67)/('1.4 Øvrige forutsetninger'!C26)*IF('1.2 Alternativ B'!$D$278&gt;0,'1.2 Alternativ B'!$D$278,'1.2 Alternativ B'!$D$272),0))*(1+'2.6 Kostnadsberegning gods B'!D62)</f>
        <v>0</v>
      </c>
      <c r="D19" s="54">
        <f ca="1">'3.1 Resultatark'!C12</f>
        <v>0</v>
      </c>
      <c r="E19" s="202" cm="1">
        <f t="array" aca="1" ref="E19" ca="1">SUM('2.7 Eksternaliteter'!$E$47:$E$51)
+MAXA(0,1+E3)*MIN(SUM('2.7 Eksternaliteter'!$E$54:$E$58,'2.7 Eksternaliteter'!$E$60:$E$64,'2.7 Eksternaliteter'!$E$66:$E$70)*(1+'4.1 Følsomhetsanalyse'!E5),SUMPRODUCT(--('1.2 Alternativ B'!D236:AG265&lt;70),'1.2 Alternativ B'!D236:AG265,'1.2 Alternativ B'!D32:AG61)*('1.4 Øvrige forutsetninger'!C45/'1.4 Øvrige forutsetninger'!C27*SUM('2.7 Eksternaliteter'!C54:C58)+'1.4 Øvrige forutsetninger'!C48/'1.4 Øvrige forutsetninger'!C28*SUM('2.7 Eksternaliteter'!C60:C64))
+SUMPRODUCT(--('1.2 Alternativ B'!D236:AG265&gt;=70),--('1.2 Alternativ B'!D236:AG265&lt;200),'1.2 Alternativ B'!D236:AG265,'1.2 Alternativ B'!D32:AG61)*('1.4 Øvrige forutsetninger'!C46/'1.4 Øvrige forutsetninger'!C27*SUM('2.7 Eksternaliteter'!C54:C58)+'1.4 Øvrige forutsetninger'!C49/'1.4 Øvrige forutsetninger'!C28*SUM('2.7 Eksternaliteter'!C60:C64))
+SUMPRODUCT(--('1.2 Alternativ B'!D236:AG265&gt;200),'1.2 Alternativ B'!D236:AG265,'1.2 Alternativ B'!D32:AG61)*('1.4 Øvrige forutsetninger'!C47/'1.4 Øvrige forutsetninger'!C27*SUM('2.7 Eksternaliteter'!C54:C58)+'1.4 Øvrige forutsetninger'!C50/'1.4 Øvrige forutsetninger'!C28*SUM('2.7 Eksternaliteter'!C60:C64)+'1.4 Øvrige forutsetninger'!C51/'1.4 Øvrige forutsetninger'!C29*SUM('2.7 Eksternaliteter'!C66:C70)))
+
IF('1.2 Alternativ B'!D275="Ja, alt",0,(IF('1.2 Alternativ B'!$D$279="Kjøres tomt til start for neste avgang",0,IF('1.2 Alternativ B'!$D$279="Returavgang strykes fra ruteplan, neste avgang blir i samme retning som omsøkt ruteleie",-SUM('2.7 Eksternaliteter'!C73:C77)*'1.2 Alternativ B'!$D$272,IFERROR(-SUM('2.7 Eksternaliteter'!C73:C77)*'1.2 Alternativ B'!$D$272*(1-E67),0)
)))+IFERROR(SUM('2.7 Eksternaliteter'!C80:C84)*SUM('1.2 Alternativ B'!F286:F297*MAXA(0,1+E4))
*(1-E67)/('1.4 Øvrige forutsetninger'!C26)*IF('1.2 Alternativ B'!$D$278&gt;0,'1.2 Alternativ B'!$D$278,'1.2 Alternativ B'!$D$272),0))*(1+'2.6 Kostnadsberegning gods B'!D62)</f>
        <v>0</v>
      </c>
      <c r="F19" s="172"/>
      <c r="G19" s="156" t="e" cm="1">
        <f t="array" aca="1" ref="G19" ca="1">SUM('1.2 Alternativ B'!F286:F297*MAXA(0,1+E4))
*(1-E67)*(1/'1.4 Øvrige forutsetninger'!C26*'2.6 Kostnadsberegning gods B'!D55+'1.4 Øvrige forutsetninger'!C36*2)+(1/2)*SUM('1.2 Alternativ B'!F286:F297*MAXA(0,1+E4))
*(1-E67)*'1.4 Øvrige forutsetninger'!$C$38*(1+E7)*SUMPRODUCT('1.2 Alternativ B'!$E$286:$E$297,'1.5 Godsvaregrupper'!$N$81:$N$92)*'1.2 Alternativ B'!$D$276/60</f>
        <v>#DIV/0!</v>
      </c>
      <c r="H19" s="156"/>
      <c r="I19" s="156"/>
      <c r="J19" s="156"/>
      <c r="K19" s="156"/>
      <c r="N19" s="201"/>
      <c r="O19" s="163"/>
      <c r="R19" s="156"/>
      <c r="S19" s="156"/>
      <c r="T19" s="156"/>
      <c r="U19" s="156"/>
      <c r="V19" s="156"/>
      <c r="W19" s="156"/>
      <c r="X19" s="156"/>
      <c r="Y19" s="156"/>
      <c r="Z19" s="156"/>
      <c r="AA19" s="156"/>
      <c r="AB19" s="156"/>
      <c r="AC19" s="156"/>
      <c r="AD19" s="156"/>
    </row>
    <row r="20" spans="2:30" x14ac:dyDescent="0.2">
      <c r="B20" s="1" t="s">
        <v>555</v>
      </c>
      <c r="C20" s="54">
        <f>'3.1 Resultatark'!$C$16</f>
        <v>0</v>
      </c>
      <c r="D20" s="54">
        <f>'3.1 Resultatark'!$C$16</f>
        <v>0</v>
      </c>
      <c r="E20" s="54">
        <f>'3.1 Resultatark'!$C$16</f>
        <v>0</v>
      </c>
      <c r="F20" s="172"/>
      <c r="G20" s="156"/>
      <c r="H20" s="156"/>
      <c r="I20" s="156"/>
      <c r="J20" s="156"/>
      <c r="K20" s="156"/>
      <c r="N20" s="201"/>
      <c r="O20" s="203"/>
      <c r="R20" s="156"/>
      <c r="S20" s="156"/>
      <c r="T20" s="156"/>
      <c r="U20" s="156"/>
      <c r="V20" s="156"/>
      <c r="W20" s="156"/>
      <c r="X20" s="156"/>
      <c r="Y20" s="156"/>
      <c r="Z20" s="156"/>
      <c r="AA20" s="156"/>
      <c r="AB20" s="156"/>
      <c r="AC20" s="156"/>
      <c r="AD20" s="156"/>
    </row>
    <row r="21" spans="2:30" x14ac:dyDescent="0.2">
      <c r="B21" s="75" t="s">
        <v>556</v>
      </c>
      <c r="C21" s="154" t="e" vm="1">
        <f ca="1">C17+'4.1 Følsomhetsanalyse'!C18+'4.1 Følsomhetsanalyse'!C19+'3.1 Resultatark'!$C$16</f>
        <v>#NAME?</v>
      </c>
      <c r="D21" s="154" t="e">
        <f ca="1">SUM(D17:D20)</f>
        <v>#DIV/0!</v>
      </c>
      <c r="E21" s="154" t="e" vm="1">
        <f ca="1">E17+'4.1 Følsomhetsanalyse'!E18+'4.1 Følsomhetsanalyse'!E19+'3.1 Resultatark'!$C$16</f>
        <v>#NAME?</v>
      </c>
      <c r="F21" s="172"/>
      <c r="G21" s="156"/>
      <c r="H21" s="156"/>
      <c r="I21" s="156"/>
      <c r="J21" s="156"/>
      <c r="K21" s="156"/>
      <c r="N21" s="193"/>
      <c r="O21" s="193"/>
      <c r="R21" s="156"/>
      <c r="S21" s="156"/>
      <c r="T21" s="156"/>
      <c r="U21" s="156"/>
      <c r="V21" s="156"/>
      <c r="W21" s="156"/>
      <c r="X21" s="156"/>
      <c r="Y21" s="156"/>
      <c r="Z21" s="156"/>
      <c r="AA21" s="156"/>
      <c r="AB21" s="156"/>
      <c r="AC21" s="156"/>
      <c r="AD21" s="156"/>
    </row>
    <row r="22" spans="2:30" x14ac:dyDescent="0.2">
      <c r="B22" s="1"/>
      <c r="C22" s="1"/>
      <c r="D22" s="1"/>
      <c r="E22" s="1"/>
      <c r="G22" s="31"/>
      <c r="K22" s="156"/>
      <c r="N22" s="193"/>
      <c r="O22" s="193"/>
      <c r="R22" s="156"/>
      <c r="S22" s="156"/>
      <c r="T22" s="156"/>
      <c r="U22" s="156"/>
      <c r="V22" s="156"/>
      <c r="W22" s="156"/>
      <c r="X22" s="156"/>
      <c r="Y22" s="156"/>
      <c r="Z22" s="156"/>
      <c r="AA22" s="156"/>
      <c r="AB22" s="156"/>
      <c r="AC22" s="156"/>
      <c r="AD22" s="156"/>
    </row>
    <row r="23" spans="2:30" x14ac:dyDescent="0.2">
      <c r="B23" s="139" t="s">
        <v>559</v>
      </c>
      <c r="C23" s="161" t="s">
        <v>546</v>
      </c>
      <c r="D23" s="161" t="s">
        <v>547</v>
      </c>
      <c r="E23" s="162" t="s">
        <v>548</v>
      </c>
      <c r="K23" s="156"/>
      <c r="R23" s="156"/>
      <c r="S23" s="156"/>
      <c r="T23" s="156"/>
      <c r="U23" s="156"/>
      <c r="V23" s="156"/>
      <c r="W23" s="156"/>
      <c r="X23" s="156"/>
      <c r="Y23" s="156"/>
      <c r="Z23" s="156"/>
      <c r="AA23" s="156"/>
      <c r="AB23" s="156"/>
      <c r="AC23" s="156"/>
      <c r="AD23" s="156"/>
    </row>
    <row r="24" spans="2:30" x14ac:dyDescent="0.2">
      <c r="B24" s="75" t="s">
        <v>560</v>
      </c>
      <c r="C24" s="154" t="e" vm="1">
        <f ca="1">IF(C14&gt;C21,"Alternativ A","Alternativ B")</f>
        <v>#NAME?</v>
      </c>
      <c r="D24" s="154"/>
      <c r="E24" s="154" t="e" vm="1">
        <f ca="1">IF(E14&gt;E21,"Alternativ A","Alternativ B")</f>
        <v>#NAME?</v>
      </c>
      <c r="K24" s="156"/>
      <c r="R24" s="156"/>
      <c r="S24" s="156"/>
      <c r="T24" s="156"/>
      <c r="U24" s="156"/>
      <c r="V24" s="156"/>
      <c r="W24" s="156"/>
      <c r="X24" s="156"/>
      <c r="Y24" s="156"/>
      <c r="Z24" s="156"/>
      <c r="AA24" s="156"/>
      <c r="AB24" s="156"/>
      <c r="AC24" s="156"/>
      <c r="AD24" s="156"/>
    </row>
    <row r="25" spans="2:30" x14ac:dyDescent="0.2">
      <c r="B25" s="1"/>
      <c r="C25" s="1"/>
      <c r="D25" s="1"/>
      <c r="E25" s="1"/>
      <c r="K25" s="156"/>
      <c r="R25" s="156"/>
      <c r="S25" s="156"/>
      <c r="T25" s="156"/>
      <c r="U25" s="156"/>
      <c r="V25" s="156"/>
      <c r="W25" s="156"/>
      <c r="X25" s="156"/>
      <c r="Y25" s="156"/>
      <c r="Z25" s="156"/>
      <c r="AA25" s="156"/>
      <c r="AB25" s="156"/>
      <c r="AC25" s="156"/>
      <c r="AD25" s="156"/>
    </row>
    <row r="26" spans="2:30" x14ac:dyDescent="0.2">
      <c r="B26" s="75" t="s">
        <v>561</v>
      </c>
      <c r="C26" s="75" t="e" vm="1">
        <f ca="1">IF(C24=E24,"Følsomhetsanalysen viser at anbefalingen er robust","Følsomhetsanalysen viser at anbefalingen er følsom for endring i forutsetninger")</f>
        <v>#NAME?</v>
      </c>
      <c r="D26" s="1"/>
      <c r="E26" s="1"/>
      <c r="K26" s="156"/>
      <c r="R26" s="156"/>
      <c r="S26" s="156"/>
      <c r="T26" s="156"/>
      <c r="U26" s="156"/>
      <c r="V26" s="156"/>
      <c r="W26" s="156"/>
      <c r="X26" s="156"/>
      <c r="Y26" s="156"/>
      <c r="Z26" s="156"/>
      <c r="AA26" s="156"/>
      <c r="AB26" s="156"/>
      <c r="AC26" s="156"/>
      <c r="AD26" s="156"/>
    </row>
    <row r="27" spans="2:30" x14ac:dyDescent="0.2">
      <c r="K27" s="156"/>
      <c r="R27" s="156"/>
      <c r="S27" s="156"/>
      <c r="T27" s="156"/>
      <c r="U27" s="156"/>
      <c r="V27" s="156"/>
      <c r="W27" s="156"/>
      <c r="X27" s="156"/>
      <c r="Y27" s="156"/>
      <c r="Z27" s="156"/>
      <c r="AA27" s="156"/>
      <c r="AB27" s="156"/>
      <c r="AC27" s="156"/>
      <c r="AD27" s="156"/>
    </row>
    <row r="28" spans="2:30" x14ac:dyDescent="0.2">
      <c r="K28" s="156"/>
      <c r="R28" s="156"/>
      <c r="S28" s="156"/>
      <c r="T28" s="156"/>
      <c r="U28" s="156"/>
      <c r="V28" s="156"/>
      <c r="W28" s="156"/>
      <c r="X28" s="156"/>
      <c r="Y28" s="156"/>
      <c r="Z28" s="156"/>
      <c r="AA28" s="156"/>
      <c r="AB28" s="156"/>
      <c r="AC28" s="156"/>
      <c r="AD28" s="156"/>
    </row>
    <row r="29" spans="2:30" x14ac:dyDescent="0.2">
      <c r="K29" s="156"/>
      <c r="R29" s="156"/>
      <c r="S29" s="156"/>
      <c r="T29" s="156"/>
      <c r="U29" s="156"/>
      <c r="V29" s="156"/>
      <c r="W29" s="156"/>
      <c r="X29" s="156"/>
      <c r="Y29" s="156"/>
      <c r="Z29" s="156"/>
      <c r="AA29" s="156"/>
      <c r="AB29" s="156"/>
      <c r="AC29" s="156"/>
      <c r="AD29" s="156"/>
    </row>
    <row r="30" spans="2:30" x14ac:dyDescent="0.2">
      <c r="G30" s="156"/>
      <c r="H30" s="156"/>
      <c r="I30" s="156"/>
      <c r="J30" s="156"/>
      <c r="K30" s="156"/>
      <c r="R30" s="156"/>
      <c r="S30" s="156"/>
      <c r="T30" s="156"/>
      <c r="U30" s="156"/>
      <c r="V30" s="156"/>
      <c r="W30" s="156"/>
      <c r="X30" s="156"/>
      <c r="Y30" s="156"/>
      <c r="Z30" s="156"/>
      <c r="AA30" s="156"/>
      <c r="AB30" s="156"/>
      <c r="AC30" s="156"/>
      <c r="AD30" s="156"/>
    </row>
    <row r="31" spans="2:30" x14ac:dyDescent="0.2">
      <c r="G31" s="156"/>
      <c r="H31" s="156"/>
      <c r="I31" s="156"/>
      <c r="J31" s="156"/>
      <c r="K31" s="156"/>
      <c r="R31" s="156"/>
      <c r="S31" s="156"/>
      <c r="T31" s="156"/>
      <c r="U31" s="156"/>
      <c r="V31" s="156"/>
      <c r="W31" s="156"/>
      <c r="X31" s="156"/>
      <c r="Y31" s="156"/>
      <c r="Z31" s="156"/>
      <c r="AA31" s="156"/>
      <c r="AB31" s="156"/>
      <c r="AC31" s="156"/>
      <c r="AD31" s="156"/>
    </row>
    <row r="32" spans="2:30" x14ac:dyDescent="0.2">
      <c r="G32" s="156"/>
      <c r="H32" s="156"/>
      <c r="I32" s="156"/>
      <c r="J32" s="156"/>
      <c r="K32" s="156"/>
      <c r="R32" s="156"/>
      <c r="S32" s="156"/>
      <c r="T32" s="156"/>
      <c r="U32" s="156"/>
      <c r="V32" s="156"/>
      <c r="W32" s="156"/>
      <c r="X32" s="156"/>
      <c r="Y32" s="156"/>
      <c r="Z32" s="156"/>
      <c r="AA32" s="156"/>
      <c r="AB32" s="156"/>
      <c r="AC32" s="156"/>
      <c r="AD32" s="156"/>
    </row>
    <row r="33" spans="7:30" x14ac:dyDescent="0.2">
      <c r="G33" s="156"/>
      <c r="H33" s="156"/>
      <c r="I33" s="156"/>
      <c r="J33" s="156"/>
      <c r="K33" s="156"/>
      <c r="R33" s="156"/>
      <c r="S33" s="156"/>
      <c r="T33" s="156"/>
      <c r="U33" s="156"/>
      <c r="V33" s="156"/>
      <c r="W33" s="156"/>
      <c r="X33" s="156"/>
      <c r="Y33" s="156"/>
      <c r="Z33" s="156"/>
      <c r="AA33" s="156"/>
      <c r="AB33" s="156"/>
      <c r="AC33" s="156"/>
      <c r="AD33" s="156"/>
    </row>
    <row r="34" spans="7:30" x14ac:dyDescent="0.2">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row>
    <row r="35" spans="7:30" x14ac:dyDescent="0.2">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row>
    <row r="36" spans="7:30" x14ac:dyDescent="0.2">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row>
    <row r="49" spans="2:5" x14ac:dyDescent="0.2">
      <c r="C49" s="164"/>
    </row>
    <row r="52" spans="2:5" x14ac:dyDescent="0.2">
      <c r="B52" s="160" t="s">
        <v>565</v>
      </c>
      <c r="C52" s="194"/>
      <c r="D52" s="49"/>
      <c r="E52" s="49"/>
    </row>
    <row r="53" spans="2:5" x14ac:dyDescent="0.2">
      <c r="B53" s="1"/>
      <c r="C53" s="1"/>
      <c r="D53" s="1"/>
      <c r="E53" s="1"/>
    </row>
    <row r="54" spans="2:5" x14ac:dyDescent="0.2">
      <c r="B54" s="139" t="s">
        <v>552</v>
      </c>
      <c r="C54" s="139"/>
      <c r="D54" s="139"/>
      <c r="E54" s="139"/>
    </row>
    <row r="55" spans="2:5" x14ac:dyDescent="0.2">
      <c r="B55" s="1" t="s">
        <v>574</v>
      </c>
      <c r="C55" s="30" t="e" cm="1" vm="2">
        <f t="array" aca="1" ref="C55" ca="1">SUMPRODUCT(--('2.3 Overføring person A'!C43:AF72*_xlfn.MAKEARRAY(ROWS('2.3 Overføring person A'!C43:AF72),COLUMNS('2.3 Overføring person A'!C43:AF72),_xlfn.LAMBDA(_xlpm.r,_xlpm.c,1+C5))&gt;-'1.1 Alternativ A'!D32:AG61),('2.3 Overføring person A'!C43:AF72*_xlfn.MAKEARRAY(ROWS('2.3 Overføring person A'!C43:AF72),COLUMNS('2.3 Overføring person A'!C43:AF72),_xlfn.LAMBDA(_xlpm.r,_xlpm.c,1+C5))+'1.1 Alternativ A'!D32:AG61),'2.1 Skjult ventetid person A'!C182:AF211)*MAXA(0,1+C3)</f>
        <v>#NAME?</v>
      </c>
      <c r="D55" s="1"/>
      <c r="E55" s="30" t="e" cm="1" vm="2">
        <f t="array" aca="1" ref="E55" ca="1">SUMPRODUCT(--('2.3 Overføring person A'!C43:AF72*_xlfn.MAKEARRAY(ROWS('2.3 Overføring person A'!C43:AF72),COLUMNS('2.3 Overføring person A'!C43:AF72),_xlfn.LAMBDA(_xlpm.r,_xlpm.c,1+E5))&gt;-'1.1 Alternativ A'!D32:AG61),'2.3 Overføring person A'!C43:AF72*_xlfn.MAKEARRAY(ROWS('2.3 Overføring person A'!C43:AF72),COLUMNS('2.3 Overføring person A'!C43:AF72),_xlfn.LAMBDA(_xlpm.r,_xlpm.c,1+E5))+'1.1 Alternativ A'!D32:AG61,'2.1 Skjult ventetid person A'!C182:AF211)*MAXA(0,1+E3)</f>
        <v>#NAME?</v>
      </c>
    </row>
    <row r="56" spans="2:5" x14ac:dyDescent="0.2">
      <c r="B56" s="1"/>
      <c r="C56" s="30"/>
      <c r="D56" s="1"/>
      <c r="E56" s="30"/>
    </row>
    <row r="57" spans="2:5" x14ac:dyDescent="0.2">
      <c r="B57" s="1" t="s">
        <v>575</v>
      </c>
      <c r="C57" s="30">
        <f>MAXA(0,IF('1.1 Alternativ A'!D3="Godstog",IF('1.1 Alternativ A'!D275="Delvis, noe overføres til veg",C58,IF('1.1 Alternativ A'!D275="Ja, alt",'2.5 Kostnadsberegning gods A'!D7+('2.5 Kostnadsberegning gods A'!D9+'2.5 Kostnadsberegning gods A'!D8*(1+C7))*MAXA(0,1+C4),0)),0))</f>
        <v>0</v>
      </c>
      <c r="D57" s="1"/>
      <c r="E57" s="30">
        <f>MAXA(0,IF('1.1 Alternativ A'!D3="Godstog",IF('1.1 Alternativ A'!D275="Delvis, noe overføres til veg",E58,IF('1.1 Alternativ A'!D275="Ja, alt",'2.5 Kostnadsberegning gods A'!D7+('2.5 Kostnadsberegning gods A'!D9+'2.5 Kostnadsberegning gods A'!D8*(1+E7))*MAXA(0,1+E4),0)),0))</f>
        <v>0</v>
      </c>
    </row>
    <row r="58" spans="2:5" x14ac:dyDescent="0.2">
      <c r="B58" s="1" t="s">
        <v>566</v>
      </c>
      <c r="C58" s="30" t="e">
        <f ca="1">C59*('2.5 Kostnadsberegning gods A'!D7
+SUMPRODUCT('1.1 Alternativ A'!$F$286:$F$297,'1.5 Godsvaregrupper'!$E$81:$E$92)*'1.1 Alternativ A'!D276/60*MAXA(0,1+C4)
+SUMPRODUCT('1.1 Alternativ A'!F286:F297,'1.5 Godsvaregrupper'!N81:N92)*'1.1 Alternativ A'!D276/60*'1.4 Øvrige forutsetninger'!C37*(1+'4.1 Følsomhetsanalyse'!C7)*MAXA(0,1+C4)
+SUMPRODUCT('1.1 Alternativ A'!F286:F297,'1.5 Godsvaregrupper'!N81:N92)*MAXA('1.1 Alternativ A'!D277-'1.1 Alternativ A'!D273,0)/60*MAXA(0,1+C4))</f>
        <v>#DIV/0!</v>
      </c>
      <c r="D58" s="1"/>
      <c r="E58" s="30" t="e">
        <f ca="1">E59*('2.5 Kostnadsberegning gods A'!D7
+SUMPRODUCT('1.1 Alternativ A'!$F$286:$F$297,'1.5 Godsvaregrupper'!$E$81:$E$92)*'1.1 Alternativ A'!D276/60*MAXA(0,1+E4)
+SUMPRODUCT('1.1 Alternativ A'!F286:F297,'1.5 Godsvaregrupper'!N81:N92)*'1.1 Alternativ A'!D276/60*'1.4 Øvrige forutsetninger'!C37*(1+'4.1 Følsomhetsanalyse'!E7)*MAXA(0,1+E4)
+SUMPRODUCT('1.1 Alternativ A'!F286:F297,'1.5 Godsvaregrupper'!N81:N92)*MAXA('1.1 Alternativ A'!D277-'1.1 Alternativ A'!D273,0)/60*MAXA(0,1+E4))</f>
        <v>#DIV/0!</v>
      </c>
    </row>
    <row r="59" spans="2:5" x14ac:dyDescent="0.2">
      <c r="B59" s="1" t="s">
        <v>564</v>
      </c>
      <c r="C59" s="52" t="e">
        <f ca="1">IF('1.1 Alternativ A'!D275="Nei, alt overføres til veg",0,MIN(1,(1-((('2.5 Kostnadsberegning gods A'!D7
+'2.5 Kostnadsberegning gods A'!D9*MAXA(0,1+C4)
+SUMPRODUCT('1.1 Alternativ A'!F286:F297,'1.5 Godsvaregrupper'!N81:N92)*'1.1 Alternativ A'!D276/60*'1.4 Øvrige forutsetninger'!C37*(1+'4.1 Følsomhetsanalyse'!C7)*MAXA(0,1+C4)
+SUMPRODUCT('1.1 Alternativ A'!F286:F297,'1.5 Godsvaregrupper'!N81:N92)*MAXA('1.1 Alternativ A'!D277-'1.1 Alternativ A'!D273,0)/60)
/('2.5 Kostnadsberegning gods A'!D4+'2.5 Kostnadsberegning gods A'!D5*MAXA(0,1+C4)))
*(-'1.4 Øvrige forutsetninger'!C40)*(1+C6)))))</f>
        <v>#DIV/0!</v>
      </c>
      <c r="D59" s="1"/>
      <c r="E59" s="52" t="e">
        <f ca="1">IF('1.1 Alternativ A'!D275="Nei, alt overføres til veg",0,MIN(1,(1-((('2.5 Kostnadsberegning gods A'!D7
+'2.5 Kostnadsberegning gods A'!D9*MAXA(0,1+E4)
+SUMPRODUCT('1.1 Alternativ A'!F286:F297,'1.5 Godsvaregrupper'!N81:N92)*'1.1 Alternativ A'!D276/60*'1.4 Øvrige forutsetninger'!C37*(1+'4.1 Følsomhetsanalyse'!E7)*MAXA(0,1+E4)
+SUMPRODUCT('1.1 Alternativ A'!F286:F297,'1.5 Godsvaregrupper'!N81:N92)*MAXA('1.1 Alternativ A'!D277-'1.1 Alternativ A'!D273,0)/60)
/('2.5 Kostnadsberegning gods A'!D4+'2.5 Kostnadsberegning gods A'!D5*MAXA(0,1+E4)))
*(-'1.4 Øvrige forutsetninger'!C40)*(1+E6)))))</f>
        <v>#DIV/0!</v>
      </c>
    </row>
    <row r="60" spans="2:5" x14ac:dyDescent="0.2">
      <c r="B60" s="1"/>
      <c r="C60" s="1"/>
      <c r="D60" s="1"/>
      <c r="E60" s="1"/>
    </row>
    <row r="61" spans="2:5" x14ac:dyDescent="0.2">
      <c r="B61" s="1"/>
      <c r="C61" s="1"/>
      <c r="D61" s="1"/>
      <c r="E61" s="1"/>
    </row>
    <row r="62" spans="2:5" x14ac:dyDescent="0.2">
      <c r="B62" s="139" t="s">
        <v>557</v>
      </c>
      <c r="C62" s="139"/>
      <c r="D62" s="139"/>
      <c r="E62" s="139"/>
    </row>
    <row r="63" spans="2:5" x14ac:dyDescent="0.2">
      <c r="B63" s="1" t="s">
        <v>574</v>
      </c>
      <c r="C63" s="30" t="e" cm="1" vm="2">
        <f t="array" aca="1" ref="C63" ca="1">SUMPRODUCT(--('2.4 Overføring person B'!C43:AF72*_xlfn.MAKEARRAY(ROWS('2.4 Overføring person B'!C43:AF72),COLUMNS('2.4 Overføring person B'!C43:AF72),_xlfn.LAMBDA(_xlpm.r,_xlpm.c,1+C5))&gt;-'1.2 Alternativ B'!D32:AG61),'2.4 Overføring person B'!C43:AF72*_xlfn.MAKEARRAY(ROWS('2.4 Overføring person B'!C43:AF72),COLUMNS('2.4 Overføring person B'!C43:AF72),_xlfn.LAMBDA(_xlpm.r,_xlpm.c,1+C5))+'1.2 Alternativ B'!D32:AG61,'2.2 Skjult ventetid person B'!C182:AF211)*MAXA(0,1+C3)</f>
        <v>#NAME?</v>
      </c>
      <c r="D63" s="1"/>
      <c r="E63" s="30" t="e" cm="1" vm="2">
        <f t="array" aca="1" ref="E63" ca="1">SUMPRODUCT(--('2.4 Overføring person B'!C43:AF72*_xlfn.MAKEARRAY(ROWS('2.4 Overføring person B'!C43:AF72),COLUMNS('2.4 Overføring person B'!C43:AF72),_xlfn.LAMBDA(_xlpm.r,_xlpm.c,1+E5))&gt;-'1.2 Alternativ B'!D32:AG61),'2.4 Overføring person B'!C43:AF72*_xlfn.MAKEARRAY(ROWS('2.4 Overføring person B'!C43:AF72),COLUMNS('2.4 Overføring person B'!C43:AF72),_xlfn.LAMBDA(_xlpm.r,_xlpm.c,1+E5))+'1.2 Alternativ B'!D32:AG61,'2.2 Skjult ventetid person B'!C182:AF211)*MAXA(0,1+E3)</f>
        <v>#NAME?</v>
      </c>
    </row>
    <row r="64" spans="2:5" x14ac:dyDescent="0.2">
      <c r="B64" s="1"/>
      <c r="C64" s="30"/>
      <c r="D64" s="1"/>
      <c r="E64" s="30"/>
    </row>
    <row r="65" spans="2:7" x14ac:dyDescent="0.2">
      <c r="B65" s="1" t="s">
        <v>575</v>
      </c>
      <c r="C65" s="30">
        <f>MAXA(0,IF('1.2 Alternativ B'!D3="Godstog",IF('1.2 Alternativ B'!D275="Delvis, noe overføres til veg",C66,IF('1.2 Alternativ B'!D275="Ja, alt",'2.6 Kostnadsberegning gods B'!D7+('2.6 Kostnadsberegning gods B'!D9+'2.6 Kostnadsberegning gods B'!D8*(1+C7))*MAXA(0,1+C4),0)),0))</f>
        <v>0</v>
      </c>
      <c r="D65" s="1"/>
      <c r="E65" s="30">
        <f>MAXA(0,IF('1.2 Alternativ B'!D3="Godstog",IF('1.2 Alternativ B'!D275="Delvis, noe overføres til veg",E66,IF('1.2 Alternativ B'!D275="Ja, alt",'2.6 Kostnadsberegning gods B'!D7+('2.6 Kostnadsberegning gods B'!D9+'2.6 Kostnadsberegning gods B'!D8*(1+E7))*MAXA(0,1+E4),0)),0))</f>
        <v>0</v>
      </c>
      <c r="G65" s="31"/>
    </row>
    <row r="66" spans="2:7" x14ac:dyDescent="0.2">
      <c r="B66" s="1" t="s">
        <v>566</v>
      </c>
      <c r="C66" s="30" t="e">
        <f ca="1">C67*('2.6 Kostnadsberegning gods B'!D7
+SUMPRODUCT('1.2 Alternativ B'!$F$286:$F$297,'1.5 Godsvaregrupper'!$E$81:$E$92)*'1.2 Alternativ B'!D276/60*MAXA(0,1+C4)
+SUMPRODUCT('1.2 Alternativ B'!F286:F297,'1.5 Godsvaregrupper'!N81:N92)*'1.2 Alternativ B'!D276/60*'1.4 Øvrige forutsetninger'!C38*(1+'4.1 Følsomhetsanalyse'!C7)*MAXA(0,1+C4)
+SUMPRODUCT('1.2 Alternativ B'!F286:F297,'1.5 Godsvaregrupper'!N81:N92)*MAXA('1.2 Alternativ B'!D277-'1.2 Alternativ B'!D273,0)/60*MAXA(0,1+C4))</f>
        <v>#DIV/0!</v>
      </c>
      <c r="D66" s="1"/>
      <c r="E66" s="30" t="e">
        <f ca="1">E67*('2.6 Kostnadsberegning gods B'!D7
+SUMPRODUCT('1.2 Alternativ B'!$F$286:$F$297,'1.5 Godsvaregrupper'!$E$81:$E$92)*'1.2 Alternativ B'!D276/60*MAXA(0,1+E4)
+SUMPRODUCT('1.2 Alternativ B'!F286:F297,'1.5 Godsvaregrupper'!N81:N92)*'1.2 Alternativ B'!D276/60*'1.4 Øvrige forutsetninger'!C38*(1+'4.1 Følsomhetsanalyse'!E7)*MAXA(0,1+E4)
+SUMPRODUCT('1.2 Alternativ B'!F286:F297,'1.5 Godsvaregrupper'!N81:N92)*MAXA('1.2 Alternativ B'!D277-'1.2 Alternativ B'!D273,0)/60*MAXA(0,1+E4))</f>
        <v>#DIV/0!</v>
      </c>
    </row>
    <row r="67" spans="2:7" x14ac:dyDescent="0.2">
      <c r="B67" s="1" t="s">
        <v>564</v>
      </c>
      <c r="C67" s="52" t="e">
        <f ca="1">IF('1.2 Alternativ B'!D275="Nei, alt overføres til veg",0,MIN(1,(1-((('2.6 Kostnadsberegning gods B'!D7
+'2.6 Kostnadsberegning gods B'!D9*MAXA(0,1+C4)
+SUMPRODUCT('1.2 Alternativ B'!F286:F297,'1.5 Godsvaregrupper'!N81:N92)*'1.2 Alternativ B'!D276/60*'1.4 Øvrige forutsetninger'!C38*(1+'4.1 Følsomhetsanalyse'!C7)*MAXA(0,1+C4)
+SUMPRODUCT('1.2 Alternativ B'!F286:F297,'1.5 Godsvaregrupper'!N81:N92)*MAXA('1.2 Alternativ B'!D277-'1.2 Alternativ B'!D273,0)/60)
/('2.6 Kostnadsberegning gods B'!D4+'2.6 Kostnadsberegning gods B'!D5*MAXA(0,1+C4)))
*(-'1.4 Øvrige forutsetninger'!C40)*(1+C6)))))</f>
        <v>#DIV/0!</v>
      </c>
      <c r="D67" s="1"/>
      <c r="E67" s="209" t="e">
        <f ca="1">IF('1.2 Alternativ B'!D275="Nei, alt overføres til veg",0,MIN(1,(1-((('2.6 Kostnadsberegning gods B'!D7
+'2.6 Kostnadsberegning gods B'!D9*MAXA(0,1+E4)
+SUMPRODUCT('1.2 Alternativ B'!F286:F297,'1.5 Godsvaregrupper'!N81:N92)*'1.2 Alternativ B'!D276/60*'1.4 Øvrige forutsetninger'!C38*(1+'4.1 Følsomhetsanalyse'!E7)*MAXA(0,1+E4)
+SUMPRODUCT('1.2 Alternativ B'!F286:F297,'1.5 Godsvaregrupper'!N81:N92)*MAXA('1.2 Alternativ B'!D277-'1.2 Alternativ B'!D273,0)/60)
/('2.6 Kostnadsberegning gods B'!D4+'2.6 Kostnadsberegning gods B'!D5*MAXA(0,1+E4)))
*(-'1.4 Øvrige forutsetninger'!C40)*(1+E6)))))</f>
        <v>#DIV/0!</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F5E17-0C73-4B41-806A-FCFB166A3CDC}">
  <sheetPr codeName="Ark2">
    <tabColor rgb="FFCDDCEF"/>
  </sheetPr>
  <dimension ref="A1"/>
  <sheetViews>
    <sheetView showGridLines="0" workbookViewId="0"/>
  </sheetViews>
  <sheetFormatPr baseColWidth="10" defaultColWidth="10.75" defaultRowHeight="14.25" x14ac:dyDescent="0.2"/>
  <cols>
    <col min="1" max="16384" width="10.75" style="2"/>
  </cols>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CCB33-694A-4A4A-B5FC-0AFF29EC4E60}">
  <sheetPr codeName="Ark3">
    <tabColor rgb="FFCDDCEF"/>
  </sheetPr>
  <dimension ref="B1:H9"/>
  <sheetViews>
    <sheetView showGridLines="0" workbookViewId="0">
      <selection activeCell="C32" sqref="C32"/>
    </sheetView>
  </sheetViews>
  <sheetFormatPr baseColWidth="10" defaultColWidth="10.75" defaultRowHeight="14.25" x14ac:dyDescent="0.2"/>
  <cols>
    <col min="1" max="1" width="5.625" style="2" customWidth="1"/>
    <col min="2" max="2" width="20.625" style="61" customWidth="1"/>
    <col min="3" max="3" width="20.625" style="2" customWidth="1"/>
    <col min="4" max="4" width="20.625" style="62" customWidth="1"/>
    <col min="5" max="16384" width="10.75" style="2"/>
  </cols>
  <sheetData>
    <row r="1" spans="2:8" ht="84.95" customHeight="1" thickBot="1" x14ac:dyDescent="0.25">
      <c r="B1" s="2"/>
      <c r="D1" s="2"/>
    </row>
    <row r="2" spans="2:8" ht="18.75" x14ac:dyDescent="0.3">
      <c r="B2" s="58" t="s">
        <v>38</v>
      </c>
      <c r="C2" s="59" t="s">
        <v>39</v>
      </c>
      <c r="D2" s="60" t="s">
        <v>40</v>
      </c>
    </row>
    <row r="3" spans="2:8" x14ac:dyDescent="0.2">
      <c r="B3" s="61" t="s">
        <v>41</v>
      </c>
      <c r="C3" s="16"/>
      <c r="D3" s="62" t="s">
        <v>42</v>
      </c>
    </row>
    <row r="4" spans="2:8" x14ac:dyDescent="0.2">
      <c r="B4" s="61" t="s">
        <v>43</v>
      </c>
      <c r="C4" s="11"/>
      <c r="D4" s="62" t="s">
        <v>44</v>
      </c>
    </row>
    <row r="5" spans="2:8" x14ac:dyDescent="0.2">
      <c r="B5" s="61" t="s">
        <v>45</v>
      </c>
      <c r="C5" s="17"/>
      <c r="D5" s="62" t="s">
        <v>46</v>
      </c>
    </row>
    <row r="6" spans="2:8" x14ac:dyDescent="0.2">
      <c r="B6" s="61" t="s">
        <v>47</v>
      </c>
      <c r="C6" s="20"/>
      <c r="D6" s="62" t="s">
        <v>48</v>
      </c>
    </row>
    <row r="7" spans="2:8" x14ac:dyDescent="0.2">
      <c r="B7" s="61" t="s">
        <v>49</v>
      </c>
      <c r="C7" s="21"/>
      <c r="D7" s="62" t="s">
        <v>50</v>
      </c>
    </row>
    <row r="8" spans="2:8" x14ac:dyDescent="0.2">
      <c r="B8" s="61" t="s">
        <v>51</v>
      </c>
      <c r="C8" s="22"/>
      <c r="D8" s="62" t="s">
        <v>52</v>
      </c>
    </row>
    <row r="9" spans="2:8" x14ac:dyDescent="0.2">
      <c r="B9" s="61" t="s">
        <v>53</v>
      </c>
      <c r="C9" s="171"/>
      <c r="D9" s="62" t="s">
        <v>54</v>
      </c>
      <c r="H9" s="2" t="s">
        <v>55</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56C9B-8A6C-4E4B-AB3B-D50BD662630E}">
  <sheetPr codeName="Ark4">
    <tabColor rgb="FFCDDCEF"/>
  </sheetPr>
  <dimension ref="B1:E11"/>
  <sheetViews>
    <sheetView showGridLines="0" workbookViewId="0"/>
  </sheetViews>
  <sheetFormatPr baseColWidth="10" defaultColWidth="11.25" defaultRowHeight="14.25" x14ac:dyDescent="0.2"/>
  <cols>
    <col min="1" max="1" width="5.625" customWidth="1"/>
    <col min="2" max="2" width="28" style="35" bestFit="1" customWidth="1"/>
    <col min="3" max="3" width="115.25" style="1" bestFit="1" customWidth="1"/>
    <col min="4" max="4" width="133.75" style="1" bestFit="1" customWidth="1"/>
    <col min="5" max="5" width="40.125" style="38" customWidth="1"/>
  </cols>
  <sheetData>
    <row r="1" spans="2:5" ht="84.95" customHeight="1" thickBot="1" x14ac:dyDescent="0.25">
      <c r="B1"/>
      <c r="C1" t="s">
        <v>55</v>
      </c>
      <c r="D1"/>
      <c r="E1"/>
    </row>
    <row r="2" spans="2:5" ht="18.75" x14ac:dyDescent="0.3">
      <c r="B2" s="105" t="s">
        <v>56</v>
      </c>
      <c r="C2" s="18"/>
      <c r="D2" s="18"/>
      <c r="E2" s="19"/>
    </row>
    <row r="3" spans="2:5" x14ac:dyDescent="0.2">
      <c r="B3" s="101" t="s">
        <v>57</v>
      </c>
      <c r="C3" s="46" t="s">
        <v>58</v>
      </c>
      <c r="D3" s="46" t="s">
        <v>59</v>
      </c>
      <c r="E3" s="106" t="s">
        <v>60</v>
      </c>
    </row>
    <row r="4" spans="2:5" x14ac:dyDescent="0.2">
      <c r="B4" s="35" t="s">
        <v>61</v>
      </c>
      <c r="C4" s="27" t="s">
        <v>62</v>
      </c>
      <c r="D4" s="28" t="s">
        <v>63</v>
      </c>
      <c r="E4" s="55"/>
    </row>
    <row r="5" spans="2:5" x14ac:dyDescent="0.2">
      <c r="B5" s="35" t="s">
        <v>64</v>
      </c>
      <c r="C5" s="1" t="s">
        <v>65</v>
      </c>
      <c r="D5" s="28" t="s">
        <v>66</v>
      </c>
    </row>
    <row r="6" spans="2:5" x14ac:dyDescent="0.2">
      <c r="B6" s="35" t="s">
        <v>67</v>
      </c>
      <c r="C6" s="40" t="s">
        <v>68</v>
      </c>
      <c r="D6" s="41" t="s">
        <v>69</v>
      </c>
    </row>
    <row r="7" spans="2:5" x14ac:dyDescent="0.2">
      <c r="B7" s="35" t="s">
        <v>70</v>
      </c>
      <c r="C7" s="1" t="s">
        <v>71</v>
      </c>
      <c r="D7" s="28" t="s">
        <v>72</v>
      </c>
    </row>
    <row r="8" spans="2:5" x14ac:dyDescent="0.2">
      <c r="B8" s="35" t="s">
        <v>73</v>
      </c>
      <c r="C8" s="1" t="s">
        <v>74</v>
      </c>
      <c r="D8" s="39" t="s">
        <v>75</v>
      </c>
    </row>
    <row r="9" spans="2:5" x14ac:dyDescent="0.2">
      <c r="B9" s="35" t="s">
        <v>76</v>
      </c>
      <c r="C9" s="1" t="s">
        <v>77</v>
      </c>
      <c r="D9" s="39" t="s">
        <v>78</v>
      </c>
    </row>
    <row r="10" spans="2:5" x14ac:dyDescent="0.2">
      <c r="B10" s="35" t="s">
        <v>79</v>
      </c>
      <c r="C10" s="56" t="s">
        <v>80</v>
      </c>
      <c r="D10" s="57" t="s">
        <v>81</v>
      </c>
    </row>
    <row r="11" spans="2:5" x14ac:dyDescent="0.2">
      <c r="B11" s="35" t="s">
        <v>82</v>
      </c>
      <c r="C11" s="1" t="s">
        <v>83</v>
      </c>
    </row>
  </sheetData>
  <hyperlinks>
    <hyperlink ref="D4" r:id="rId1" xr:uid="{FE20FB06-1E6B-4186-8D88-61A76DB00CFF}"/>
    <hyperlink ref="D5" r:id="rId2" xr:uid="{84C79A1B-6CC7-4EA3-B8F0-BF3FCA5F6B8D}"/>
    <hyperlink ref="D7" r:id="rId3" display="https://www.regjeringen.no/no/tema/okonomi-og-budsjett/statlig-okonomistyring/karbonprisbaner-for-bruk-i-samfunnsokonomiske-analyser/id2878113/" xr:uid="{1F62C6C6-530A-40F3-AC51-8637F42F7517}"/>
    <hyperlink ref="D6" r:id="rId4" xr:uid="{F44951E7-FA8E-4A82-9C29-8E69B5864FAF}"/>
    <hyperlink ref="D10" r:id="rId5" xr:uid="{962241C1-9116-47D9-81D4-689731B20055}"/>
  </hyperlinks>
  <pageMargins left="0.7" right="0.7" top="0.75" bottom="0.75" header="0.3" footer="0.3"/>
  <pageSetup paperSize="9" orientation="portrait" r:id="rId6"/>
  <headerFooter>
    <oddHeader>&amp;R&amp;"Arial"&amp;10&amp;KFF8C00I N T E R N&amp;1#</oddHeader>
    <oddFooter>&amp;L&amp;1#&amp;"Arial"&amp;10&amp;KFF8C00I N T E R N</oddFooter>
  </headerFooter>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D2AC9-2221-4E87-B904-68E8DA402D1B}">
  <sheetPr codeName="Ark6">
    <tabColor rgb="FFCDDCEF"/>
  </sheetPr>
  <dimension ref="B1:F12"/>
  <sheetViews>
    <sheetView showGridLines="0" workbookViewId="0">
      <selection activeCell="C5" sqref="C5"/>
    </sheetView>
  </sheetViews>
  <sheetFormatPr baseColWidth="10" defaultColWidth="11.25" defaultRowHeight="14.25" x14ac:dyDescent="0.2"/>
  <cols>
    <col min="1" max="1" width="5.625" customWidth="1"/>
    <col min="2" max="2" width="68.125" style="35" bestFit="1" customWidth="1"/>
    <col min="3" max="3" width="13.375" style="1" customWidth="1"/>
    <col min="4" max="4" width="11" style="1" customWidth="1"/>
    <col min="5" max="5" width="19.125" style="1" customWidth="1"/>
    <col min="6" max="6" width="156.125" style="38" customWidth="1"/>
  </cols>
  <sheetData>
    <row r="1" spans="2:6" ht="84.95" customHeight="1" thickBot="1" x14ac:dyDescent="0.25">
      <c r="B1"/>
      <c r="C1" t="s">
        <v>55</v>
      </c>
      <c r="D1"/>
      <c r="E1"/>
      <c r="F1"/>
    </row>
    <row r="2" spans="2:6" ht="18.75" x14ac:dyDescent="0.3">
      <c r="B2" s="105" t="s">
        <v>84</v>
      </c>
      <c r="C2" s="18"/>
      <c r="D2" s="18"/>
      <c r="E2" s="18"/>
      <c r="F2" s="19"/>
    </row>
    <row r="3" spans="2:6" x14ac:dyDescent="0.2">
      <c r="B3" s="176" t="s">
        <v>85</v>
      </c>
      <c r="C3" s="48" t="s">
        <v>86</v>
      </c>
      <c r="D3" s="48" t="s">
        <v>87</v>
      </c>
      <c r="E3" s="48" t="s">
        <v>88</v>
      </c>
      <c r="F3" s="177" t="s">
        <v>60</v>
      </c>
    </row>
    <row r="4" spans="2:6" x14ac:dyDescent="0.2">
      <c r="B4" s="178" t="s">
        <v>89</v>
      </c>
      <c r="C4" s="179">
        <v>44658</v>
      </c>
      <c r="D4" s="180">
        <v>1</v>
      </c>
      <c r="E4" s="181" t="s">
        <v>90</v>
      </c>
      <c r="F4" s="182" t="s">
        <v>91</v>
      </c>
    </row>
    <row r="5" spans="2:6" x14ac:dyDescent="0.2">
      <c r="B5" s="178"/>
      <c r="C5" s="50"/>
      <c r="D5" s="183"/>
      <c r="E5" s="50"/>
      <c r="F5" s="184"/>
    </row>
    <row r="6" spans="2:6" x14ac:dyDescent="0.2">
      <c r="B6" s="178"/>
      <c r="C6" s="185"/>
      <c r="D6" s="186"/>
      <c r="E6" s="50"/>
      <c r="F6" s="184"/>
    </row>
    <row r="7" spans="2:6" x14ac:dyDescent="0.2">
      <c r="B7" s="178"/>
      <c r="C7" s="50"/>
      <c r="D7" s="183"/>
      <c r="E7" s="50"/>
      <c r="F7" s="184"/>
    </row>
    <row r="8" spans="2:6" x14ac:dyDescent="0.2">
      <c r="B8" s="178"/>
      <c r="C8" s="50"/>
      <c r="D8" s="187"/>
      <c r="E8" s="50"/>
      <c r="F8" s="184"/>
    </row>
    <row r="9" spans="2:6" x14ac:dyDescent="0.2">
      <c r="B9" s="178"/>
      <c r="C9" s="50"/>
      <c r="D9" s="187"/>
      <c r="E9" s="50"/>
      <c r="F9" s="184"/>
    </row>
    <row r="10" spans="2:6" x14ac:dyDescent="0.2">
      <c r="B10" s="178"/>
      <c r="C10" s="188"/>
      <c r="D10" s="189"/>
      <c r="E10" s="50"/>
      <c r="F10" s="184"/>
    </row>
    <row r="11" spans="2:6" x14ac:dyDescent="0.2">
      <c r="B11" s="178"/>
      <c r="C11" s="50"/>
      <c r="D11" s="50"/>
      <c r="E11" s="50"/>
      <c r="F11" s="184"/>
    </row>
    <row r="12" spans="2:6" x14ac:dyDescent="0.2">
      <c r="B12" s="178"/>
      <c r="C12" s="50"/>
      <c r="D12" s="50"/>
      <c r="E12" s="50"/>
      <c r="F12" s="184"/>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06A74-C6DC-4568-A19E-BB38EF695080}">
  <sheetPr codeName="Ark7">
    <tabColor rgb="FFD8E4BC"/>
  </sheetPr>
  <dimension ref="B1:BL297"/>
  <sheetViews>
    <sheetView showGridLines="0" zoomScaleNormal="100" workbookViewId="0">
      <selection activeCell="D3" sqref="D3:D4"/>
    </sheetView>
  </sheetViews>
  <sheetFormatPr baseColWidth="10" defaultColWidth="11.25" defaultRowHeight="14.25" outlineLevelRow="1" x14ac:dyDescent="0.2"/>
  <cols>
    <col min="1" max="1" width="5.625" customWidth="1"/>
    <col min="2" max="2" width="27.75" customWidth="1"/>
    <col min="3" max="3" width="27.25" customWidth="1"/>
    <col min="4" max="4" width="17.75" customWidth="1"/>
    <col min="5" max="5" width="19.5" customWidth="1"/>
    <col min="6" max="33" width="15.625" customWidth="1"/>
  </cols>
  <sheetData>
    <row r="1" spans="2:35" ht="80.099999999999994" customHeight="1" thickBot="1" x14ac:dyDescent="0.25"/>
    <row r="2" spans="2:35" ht="18.75" x14ac:dyDescent="0.3">
      <c r="B2" s="25" t="s">
        <v>92</v>
      </c>
      <c r="C2" s="23"/>
      <c r="D2" s="19"/>
    </row>
    <row r="3" spans="2:35" x14ac:dyDescent="0.2">
      <c r="B3" s="35" t="s">
        <v>93</v>
      </c>
      <c r="C3" s="1"/>
      <c r="D3" s="122"/>
      <c r="F3" s="210" t="str">
        <f>IF(D3="Persontog","Fortsett utfyllingen fra rad 8",IF(D3="Godstog","Fortsett utfyllingen fra rad 270",""))</f>
        <v/>
      </c>
      <c r="G3" s="210"/>
    </row>
    <row r="4" spans="2:35" ht="15" thickBot="1" x14ac:dyDescent="0.25">
      <c r="B4" s="24" t="s">
        <v>94</v>
      </c>
      <c r="C4" s="33"/>
      <c r="D4" s="123"/>
    </row>
    <row r="5" spans="2:35" ht="15" thickBot="1" x14ac:dyDescent="0.25"/>
    <row r="6" spans="2:35" ht="18.75" x14ac:dyDescent="0.3">
      <c r="B6" s="25" t="s">
        <v>95</v>
      </c>
      <c r="C6" s="23"/>
      <c r="D6" s="26"/>
      <c r="E6" s="26"/>
      <c r="F6" s="26"/>
      <c r="G6" s="26"/>
      <c r="H6" s="26"/>
      <c r="I6" s="26"/>
      <c r="J6" s="37"/>
    </row>
    <row r="7" spans="2:35" x14ac:dyDescent="0.2">
      <c r="B7" s="149" t="s">
        <v>96</v>
      </c>
      <c r="C7" s="36"/>
      <c r="D7" s="36" t="s">
        <v>97</v>
      </c>
      <c r="E7" s="36" t="s">
        <v>98</v>
      </c>
      <c r="F7" s="36" t="s">
        <v>60</v>
      </c>
      <c r="G7" s="36"/>
      <c r="H7" s="36"/>
      <c r="I7" s="36"/>
      <c r="J7" s="64"/>
    </row>
    <row r="8" spans="2:35" x14ac:dyDescent="0.2">
      <c r="B8" s="35" t="s">
        <v>99</v>
      </c>
      <c r="C8" s="1" t="str">
        <f>IF(D8&lt;MAXA(E21:AI21),"Feil! Endring i utkjørte kilometer kan  ikke være lavere enn kumulativ avstand for togavgangen","")</f>
        <v/>
      </c>
      <c r="D8" s="77"/>
      <c r="E8" s="1" t="s">
        <v>100</v>
      </c>
      <c r="F8" s="1" t="s">
        <v>101</v>
      </c>
      <c r="G8" s="1"/>
      <c r="H8" s="1"/>
      <c r="I8" s="1"/>
      <c r="J8" s="38"/>
    </row>
    <row r="9" spans="2:35" x14ac:dyDescent="0.2">
      <c r="B9" s="35" t="s">
        <v>102</v>
      </c>
      <c r="C9" s="220" t="str">
        <f>IF(SUM(D9:D11)&lt;&gt;0,IF(SUM(D9:D11)&lt;&gt;1,"Feil! Summen av reisehensikter må være 100 %",""),"")</f>
        <v/>
      </c>
      <c r="D9" s="119"/>
      <c r="E9" s="1" t="s">
        <v>103</v>
      </c>
      <c r="F9" s="1" t="s">
        <v>104</v>
      </c>
      <c r="G9" s="1"/>
      <c r="H9" s="1"/>
      <c r="I9" s="1"/>
      <c r="J9" s="38"/>
    </row>
    <row r="10" spans="2:35" x14ac:dyDescent="0.2">
      <c r="B10" s="35" t="s">
        <v>105</v>
      </c>
      <c r="C10" s="220"/>
      <c r="D10" s="119"/>
      <c r="E10" s="1" t="s">
        <v>103</v>
      </c>
      <c r="F10" s="1" t="s">
        <v>104</v>
      </c>
      <c r="G10" s="1"/>
      <c r="H10" s="1"/>
      <c r="I10" s="1"/>
      <c r="J10" s="38"/>
    </row>
    <row r="11" spans="2:35" ht="15" thickBot="1" x14ac:dyDescent="0.25">
      <c r="B11" s="24" t="s">
        <v>106</v>
      </c>
      <c r="C11" s="221"/>
      <c r="D11" s="121"/>
      <c r="E11" s="33" t="s">
        <v>103</v>
      </c>
      <c r="F11" s="33" t="s">
        <v>104</v>
      </c>
      <c r="G11" s="33"/>
      <c r="H11" s="33"/>
      <c r="I11" s="33"/>
      <c r="J11" s="63"/>
    </row>
    <row r="12" spans="2:35" ht="15" thickBot="1" x14ac:dyDescent="0.25"/>
    <row r="13" spans="2:35" x14ac:dyDescent="0.2">
      <c r="B13" s="190" t="s">
        <v>107</v>
      </c>
      <c r="C13" s="151"/>
      <c r="D13" s="151"/>
      <c r="E13" s="151"/>
      <c r="F13" s="151"/>
      <c r="G13" s="151"/>
      <c r="H13" s="151"/>
      <c r="I13" s="151"/>
      <c r="J13" s="151"/>
      <c r="K13" s="151"/>
      <c r="L13" s="151"/>
      <c r="M13" s="151"/>
      <c r="N13" s="152"/>
    </row>
    <row r="14" spans="2:35" ht="58.5" customHeight="1" thickBot="1" x14ac:dyDescent="0.25">
      <c r="B14" s="167" t="s">
        <v>108</v>
      </c>
      <c r="C14" s="197" t="str">
        <f>IF($D$14="Returavgang strykes fra ruteplan, neste avgang blir i samme retning som omsøkt ruteleie","Virkninger av at returavgang ikke kjøres registreres i egen kopi av modellen eller ved å inkludere tur-retur i ruteplaninformasjon","")</f>
        <v/>
      </c>
      <c r="D14" s="211"/>
      <c r="E14" s="212"/>
      <c r="F14" s="213" t="s">
        <v>109</v>
      </c>
      <c r="G14" s="213"/>
      <c r="H14" s="213"/>
      <c r="I14" s="213"/>
      <c r="J14" s="213"/>
      <c r="K14" s="213"/>
      <c r="L14" s="213"/>
      <c r="M14" s="213"/>
      <c r="N14" s="214"/>
    </row>
    <row r="15" spans="2:35" ht="15" thickBot="1" x14ac:dyDescent="0.25"/>
    <row r="16" spans="2:35" ht="18.75" x14ac:dyDescent="0.3">
      <c r="B16" s="25" t="s">
        <v>110</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76"/>
    </row>
    <row r="17" spans="2:35" s="104" customFormat="1" ht="75" customHeight="1" x14ac:dyDescent="0.3">
      <c r="B17" s="217" t="s">
        <v>111</v>
      </c>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9"/>
    </row>
    <row r="18" spans="2:35" x14ac:dyDescent="0.2">
      <c r="B18" s="170"/>
      <c r="C18" s="1"/>
      <c r="D18" s="1"/>
      <c r="E18" s="1" t="s">
        <v>112</v>
      </c>
      <c r="F18" s="1" t="str">
        <f>IF(F19="",IF(E19&gt;0,"Nytt stopp",""),"")</f>
        <v/>
      </c>
      <c r="G18" s="1" t="str">
        <f t="shared" ref="G18:N18" si="0">IF(G19="",IF(F19&gt;0,"Nytt stopp",""),"")</f>
        <v/>
      </c>
      <c r="H18" s="1" t="str">
        <f t="shared" si="0"/>
        <v/>
      </c>
      <c r="I18" s="1" t="str">
        <f t="shared" si="0"/>
        <v/>
      </c>
      <c r="J18" s="1" t="str">
        <f t="shared" si="0"/>
        <v/>
      </c>
      <c r="K18" s="1" t="str">
        <f t="shared" si="0"/>
        <v/>
      </c>
      <c r="L18" s="1" t="str">
        <f t="shared" si="0"/>
        <v/>
      </c>
      <c r="M18" s="1" t="str">
        <f t="shared" si="0"/>
        <v/>
      </c>
      <c r="N18" s="1" t="str">
        <f t="shared" si="0"/>
        <v/>
      </c>
      <c r="O18" s="1" t="str">
        <f>IF(O19="",IF(N19&gt;0,"Nytt stopp",""),"")</f>
        <v/>
      </c>
      <c r="P18" s="1" t="str">
        <f t="shared" ref="P18:Z18" si="1">IF(P19="",IF(O19&gt;0,"Nytt stoppested",""),"")</f>
        <v/>
      </c>
      <c r="Q18" s="1" t="str">
        <f t="shared" si="1"/>
        <v/>
      </c>
      <c r="R18" s="1" t="str">
        <f t="shared" si="1"/>
        <v/>
      </c>
      <c r="S18" s="1" t="str">
        <f t="shared" si="1"/>
        <v/>
      </c>
      <c r="T18" s="1" t="str">
        <f t="shared" si="1"/>
        <v/>
      </c>
      <c r="U18" s="1" t="str">
        <f t="shared" si="1"/>
        <v/>
      </c>
      <c r="V18" s="1" t="str">
        <f t="shared" si="1"/>
        <v/>
      </c>
      <c r="W18" s="1" t="str">
        <f t="shared" si="1"/>
        <v/>
      </c>
      <c r="X18" s="1" t="str">
        <f t="shared" si="1"/>
        <v/>
      </c>
      <c r="Y18" s="1" t="str">
        <f t="shared" si="1"/>
        <v/>
      </c>
      <c r="Z18" s="1" t="str">
        <f t="shared" si="1"/>
        <v/>
      </c>
      <c r="AA18" s="1" t="str">
        <f t="shared" ref="AA18" si="2">IF(AA19="",IF(Z19&gt;0,"Nytt stoppested",""),"")</f>
        <v/>
      </c>
      <c r="AB18" s="1" t="str">
        <f t="shared" ref="AB18" si="3">IF(AB19="",IF(AA19&gt;0,"Nytt stoppested",""),"")</f>
        <v/>
      </c>
      <c r="AC18" s="1"/>
      <c r="AD18" s="1"/>
      <c r="AE18" s="1"/>
      <c r="AF18" s="1"/>
      <c r="AG18" s="1"/>
      <c r="AH18" s="1"/>
      <c r="AI18" s="38"/>
    </row>
    <row r="19" spans="2:35" x14ac:dyDescent="0.2">
      <c r="B19" s="170"/>
      <c r="C19" s="1" t="s">
        <v>113</v>
      </c>
      <c r="D19" s="1"/>
      <c r="E19" s="7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38"/>
    </row>
    <row r="20" spans="2:35" x14ac:dyDescent="0.2">
      <c r="B20" s="170"/>
      <c r="C20" s="70" t="s">
        <v>114</v>
      </c>
      <c r="D20" s="70"/>
      <c r="E20" s="70"/>
      <c r="F20" s="70"/>
      <c r="G20" s="70"/>
      <c r="H20" s="70"/>
      <c r="I20" s="70"/>
      <c r="J20" s="70"/>
      <c r="K20" s="70"/>
      <c r="L20" s="70"/>
      <c r="M20" s="70"/>
      <c r="N20" s="70"/>
      <c r="O20" s="1"/>
      <c r="P20" s="1"/>
      <c r="Q20" s="1"/>
      <c r="R20" s="1"/>
      <c r="S20" s="1"/>
      <c r="T20" s="1"/>
      <c r="U20" s="1"/>
      <c r="V20" s="1"/>
      <c r="W20" s="1"/>
      <c r="X20" s="1"/>
      <c r="Y20" s="1"/>
      <c r="Z20" s="1"/>
      <c r="AA20" s="1"/>
      <c r="AB20" s="1"/>
      <c r="AC20" s="1"/>
      <c r="AD20" s="1"/>
      <c r="AE20" s="1"/>
      <c r="AF20" s="1"/>
      <c r="AG20" s="1"/>
      <c r="AH20" s="1"/>
      <c r="AI20" s="38"/>
    </row>
    <row r="21" spans="2:35" x14ac:dyDescent="0.2">
      <c r="B21" s="170"/>
      <c r="C21" s="70" t="s">
        <v>115</v>
      </c>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124"/>
    </row>
    <row r="22" spans="2:35" x14ac:dyDescent="0.2">
      <c r="B22" s="170"/>
      <c r="C22" s="70"/>
      <c r="D22" s="70"/>
      <c r="E22" s="70"/>
      <c r="F22" s="70" t="str">
        <f>IF(F20="","",IF(F20&lt;=E20,"Feil! Antall minutter til stasjonen kan ikke være lavere enn for tidligere stasjoner",""))&amp;IF(F21="","",IF(F21&lt;=E21,"Feil! Antall kilometer til stasjonen kan ikke være lavere enn for tidligere stasjoner!",""))</f>
        <v/>
      </c>
      <c r="G22" s="70" t="str">
        <f>IF(G20="","",IF(G20&lt;=F20,"Feil! Antall minutter til stasjonen kan ikke være lavere enn for tidligere stasjoner",""))&amp;IF(G21="","",IF(G21&lt;=F21,"Feil! Antall kilometer til stasjonen kan ikke være lavere enn for tidligere stasjoner!",""))</f>
        <v/>
      </c>
      <c r="H22" s="70" t="str">
        <f t="shared" ref="H22:AI22" si="4">IF(H20="","",IF(H20&lt;=G20,"Feil! Antall minutter til stasjonen kan ikke være lavere enn for tidligere stasjoner",""))&amp;IF(H21="","",IF(H21&lt;=G21,"Feil! Antall kilometer til stasjonen kan ikke være lavere enn for tidligere stasjoner!",""))</f>
        <v/>
      </c>
      <c r="I22" s="70" t="str">
        <f t="shared" si="4"/>
        <v/>
      </c>
      <c r="J22" s="70" t="str">
        <f t="shared" si="4"/>
        <v/>
      </c>
      <c r="K22" s="70" t="str">
        <f t="shared" si="4"/>
        <v/>
      </c>
      <c r="L22" s="70" t="str">
        <f t="shared" si="4"/>
        <v/>
      </c>
      <c r="M22" s="70" t="str">
        <f t="shared" si="4"/>
        <v/>
      </c>
      <c r="N22" s="70" t="str">
        <f t="shared" si="4"/>
        <v/>
      </c>
      <c r="O22" s="70" t="str">
        <f t="shared" si="4"/>
        <v/>
      </c>
      <c r="P22" s="70" t="str">
        <f t="shared" si="4"/>
        <v/>
      </c>
      <c r="Q22" s="70" t="str">
        <f t="shared" si="4"/>
        <v/>
      </c>
      <c r="R22" s="70" t="str">
        <f t="shared" si="4"/>
        <v/>
      </c>
      <c r="S22" s="70" t="str">
        <f t="shared" si="4"/>
        <v/>
      </c>
      <c r="T22" s="70" t="str">
        <f t="shared" si="4"/>
        <v/>
      </c>
      <c r="U22" s="70" t="str">
        <f t="shared" si="4"/>
        <v/>
      </c>
      <c r="V22" s="70" t="str">
        <f t="shared" si="4"/>
        <v/>
      </c>
      <c r="W22" s="70" t="str">
        <f t="shared" si="4"/>
        <v/>
      </c>
      <c r="X22" s="70" t="str">
        <f t="shared" si="4"/>
        <v/>
      </c>
      <c r="Y22" s="70" t="str">
        <f t="shared" si="4"/>
        <v/>
      </c>
      <c r="Z22" s="70" t="str">
        <f t="shared" si="4"/>
        <v/>
      </c>
      <c r="AA22" s="70" t="str">
        <f t="shared" si="4"/>
        <v/>
      </c>
      <c r="AB22" s="70" t="str">
        <f t="shared" si="4"/>
        <v/>
      </c>
      <c r="AC22" s="70" t="str">
        <f t="shared" si="4"/>
        <v/>
      </c>
      <c r="AD22" s="70" t="str">
        <f t="shared" si="4"/>
        <v/>
      </c>
      <c r="AE22" s="70" t="str">
        <f t="shared" si="4"/>
        <v/>
      </c>
      <c r="AF22" s="70" t="str">
        <f t="shared" si="4"/>
        <v/>
      </c>
      <c r="AG22" s="70" t="str">
        <f t="shared" si="4"/>
        <v/>
      </c>
      <c r="AH22" s="70" t="str">
        <f t="shared" si="4"/>
        <v/>
      </c>
      <c r="AI22" s="70" t="str">
        <f t="shared" si="4"/>
        <v/>
      </c>
    </row>
    <row r="23" spans="2:35" x14ac:dyDescent="0.2">
      <c r="B23" s="170"/>
      <c r="C23" s="71" t="s">
        <v>116</v>
      </c>
      <c r="D23" s="71" t="s">
        <v>117</v>
      </c>
      <c r="E23" s="72" t="str">
        <f>IF(E19&gt;"","Neste avgang, min.","")</f>
        <v/>
      </c>
      <c r="F23" s="72" t="str">
        <f t="shared" ref="F23:Z23" si="5">IF(F19&gt;"","Neste avgang, min.","")</f>
        <v/>
      </c>
      <c r="G23" s="72" t="str">
        <f t="shared" si="5"/>
        <v/>
      </c>
      <c r="H23" s="72" t="str">
        <f t="shared" si="5"/>
        <v/>
      </c>
      <c r="I23" s="72" t="str">
        <f t="shared" si="5"/>
        <v/>
      </c>
      <c r="J23" s="72" t="str">
        <f t="shared" si="5"/>
        <v/>
      </c>
      <c r="K23" s="72" t="str">
        <f t="shared" si="5"/>
        <v/>
      </c>
      <c r="L23" s="72" t="str">
        <f t="shared" si="5"/>
        <v/>
      </c>
      <c r="M23" s="72" t="str">
        <f t="shared" si="5"/>
        <v/>
      </c>
      <c r="N23" s="72" t="str">
        <f t="shared" si="5"/>
        <v/>
      </c>
      <c r="O23" s="72" t="str">
        <f t="shared" si="5"/>
        <v/>
      </c>
      <c r="P23" s="72" t="str">
        <f t="shared" si="5"/>
        <v/>
      </c>
      <c r="Q23" s="72" t="str">
        <f t="shared" si="5"/>
        <v/>
      </c>
      <c r="R23" s="72" t="str">
        <f t="shared" si="5"/>
        <v/>
      </c>
      <c r="S23" s="72" t="str">
        <f t="shared" si="5"/>
        <v/>
      </c>
      <c r="T23" s="72" t="str">
        <f t="shared" si="5"/>
        <v/>
      </c>
      <c r="U23" s="72" t="str">
        <f t="shared" si="5"/>
        <v/>
      </c>
      <c r="V23" s="72" t="str">
        <f t="shared" si="5"/>
        <v/>
      </c>
      <c r="W23" s="72" t="str">
        <f t="shared" si="5"/>
        <v/>
      </c>
      <c r="X23" s="72" t="str">
        <f t="shared" si="5"/>
        <v/>
      </c>
      <c r="Y23" s="72" t="str">
        <f t="shared" si="5"/>
        <v/>
      </c>
      <c r="Z23" s="72" t="str">
        <f t="shared" si="5"/>
        <v/>
      </c>
      <c r="AA23" s="72"/>
      <c r="AB23" s="72"/>
      <c r="AC23" s="72"/>
      <c r="AD23" s="72"/>
      <c r="AE23" s="72"/>
      <c r="AF23" s="72"/>
      <c r="AG23" s="72"/>
      <c r="AH23" s="72"/>
      <c r="AI23" s="73"/>
    </row>
    <row r="24" spans="2:35" x14ac:dyDescent="0.2">
      <c r="B24" s="170" t="str">
        <f>IF(AND(C24=0,C20&gt;0),"Ny linje","")</f>
        <v>Ny linje</v>
      </c>
      <c r="C24" s="74"/>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38"/>
    </row>
    <row r="25" spans="2:35" ht="15" customHeight="1" x14ac:dyDescent="0.2">
      <c r="B25" s="170" t="str">
        <f t="shared" ref="B25" si="6">IF(AND(C25=0,C24&gt;0),"Ny linje","")</f>
        <v/>
      </c>
      <c r="C25" s="74"/>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38"/>
    </row>
    <row r="26" spans="2:35" ht="15" customHeight="1" x14ac:dyDescent="0.2">
      <c r="B26" s="170" t="str">
        <f>IF(AND(C26=0,C25&gt;0),"Ny linje","")</f>
        <v/>
      </c>
      <c r="C26" s="74"/>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38"/>
    </row>
    <row r="27" spans="2:35" ht="15" customHeight="1" x14ac:dyDescent="0.2">
      <c r="B27" s="170" t="str">
        <f t="shared" ref="B27:B28" si="7">IF(AND(C27=0,C26&gt;0),"Ny linje","")</f>
        <v/>
      </c>
      <c r="C27" s="74"/>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38"/>
    </row>
    <row r="28" spans="2:35" x14ac:dyDescent="0.2">
      <c r="B28" s="170" t="str">
        <f t="shared" si="7"/>
        <v/>
      </c>
      <c r="C28" s="74"/>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38"/>
    </row>
    <row r="29" spans="2:35" x14ac:dyDescent="0.2">
      <c r="B29" s="170"/>
      <c r="C29" s="74"/>
      <c r="D29" s="1"/>
      <c r="E29" s="1" t="str">
        <f>IF(E24="","",IF(E24&gt;=$D$24,"Feil! Tid til neste avgang kan ikke overstige frekvensen på linjen",""))&amp;IF(E25="","",IF(E25&gt;=$D$25,"Feil! Tid til neste avgang kan ikke overstige frekvensen på linjen",""))&amp;IF(E26="","",IF(E26&gt;=$D$26,"Feil! Tid til neste avgang kan ikke overstige frekvensen på linjen",""))&amp;IF(E27="","",IF(E27&gt;=$D$27,"Feil! Tid til neste avgang kan ikke overstige frekvensen på linjen",""))&amp;IF(E28="","",IF(E28&gt;=$D$28,"Feil! Tid til neste avgang kan ikke overstige frekvensen på linjen",""))</f>
        <v/>
      </c>
      <c r="F29" s="1" t="str">
        <f t="shared" ref="F29:AH29" si="8">IF(F24="","",IF(F24&gt;=$D$24,"Feil! Tid til neste avgang kan ikke overstige frekvensen på linjen",""))&amp;IF(F25="","",IF(F25&gt;=$D$25,"Feil! Tid til neste avgang kan ikke overstige frekvensen på linjen",""))&amp;IF(F26="","",IF(F26&gt;=$D$26,"Feil! Tid til neste avgang kan ikke overstige frekvensen på linjen",""))&amp;IF(F27="","",IF(F27&gt;=$D$27,"Feil! Tid til neste avgang kan ikke overstige frekvensen på linjen",""))&amp;IF(F28="","",IF(F28&gt;=$D$28,"Feil! Tid til neste avgang kan ikke overstige frekvensen på linjen",""))</f>
        <v/>
      </c>
      <c r="G29" s="1" t="str">
        <f t="shared" si="8"/>
        <v/>
      </c>
      <c r="H29" s="1" t="str">
        <f t="shared" si="8"/>
        <v/>
      </c>
      <c r="I29" s="1" t="str">
        <f t="shared" si="8"/>
        <v/>
      </c>
      <c r="J29" s="1" t="str">
        <f t="shared" si="8"/>
        <v/>
      </c>
      <c r="K29" s="1" t="str">
        <f t="shared" si="8"/>
        <v/>
      </c>
      <c r="L29" s="1" t="str">
        <f t="shared" si="8"/>
        <v/>
      </c>
      <c r="M29" s="1" t="str">
        <f t="shared" si="8"/>
        <v/>
      </c>
      <c r="N29" s="1" t="str">
        <f t="shared" si="8"/>
        <v/>
      </c>
      <c r="O29" s="1" t="str">
        <f t="shared" si="8"/>
        <v/>
      </c>
      <c r="P29" s="1" t="str">
        <f t="shared" si="8"/>
        <v/>
      </c>
      <c r="Q29" s="1" t="str">
        <f t="shared" si="8"/>
        <v/>
      </c>
      <c r="R29" s="1" t="str">
        <f t="shared" si="8"/>
        <v/>
      </c>
      <c r="S29" s="1" t="str">
        <f t="shared" si="8"/>
        <v/>
      </c>
      <c r="T29" s="1" t="str">
        <f t="shared" si="8"/>
        <v/>
      </c>
      <c r="U29" s="1" t="str">
        <f t="shared" si="8"/>
        <v/>
      </c>
      <c r="V29" s="1" t="str">
        <f t="shared" si="8"/>
        <v/>
      </c>
      <c r="W29" s="1" t="str">
        <f t="shared" si="8"/>
        <v/>
      </c>
      <c r="X29" s="1" t="str">
        <f t="shared" si="8"/>
        <v/>
      </c>
      <c r="Y29" s="1" t="str">
        <f t="shared" si="8"/>
        <v/>
      </c>
      <c r="Z29" s="1" t="str">
        <f t="shared" si="8"/>
        <v/>
      </c>
      <c r="AA29" s="1" t="str">
        <f t="shared" si="8"/>
        <v/>
      </c>
      <c r="AB29" s="1" t="str">
        <f t="shared" si="8"/>
        <v/>
      </c>
      <c r="AC29" s="1" t="str">
        <f t="shared" si="8"/>
        <v/>
      </c>
      <c r="AD29" s="1" t="str">
        <f t="shared" si="8"/>
        <v/>
      </c>
      <c r="AE29" s="1" t="str">
        <f t="shared" si="8"/>
        <v/>
      </c>
      <c r="AF29" s="1" t="str">
        <f t="shared" si="8"/>
        <v/>
      </c>
      <c r="AG29" s="1" t="str">
        <f t="shared" si="8"/>
        <v/>
      </c>
      <c r="AH29" s="1" t="str">
        <f t="shared" si="8"/>
        <v/>
      </c>
      <c r="AI29" s="1" t="str">
        <f>IF(AI24="","",IF(AI24&gt;=$D$24,"Feil! Tid til neste avgang kan ikke overstige frekvensen på linjen",""))&amp;IF(AI25="","",IF(AI25&gt;=$D$25,"Feil! Tid til neste avgang kan ikke overstige frekvensen på linjen",""))&amp;IF(AI26="","",IF(AI26&gt;=$D$26,"Feil! Tid til neste avgang kan ikke overstige frekvensen på linjen",""))&amp;IF(AI27="","",IF(AI27&gt;=$D$27,"Feil! Tid til neste avgang kan ikke overstige frekvensen på linjen",""))&amp;IF(AI28="","",IF(AI28&gt;=$D$28,"Feil! Tid til neste avgang kan ikke overstige frekvensen på linjen",""))</f>
        <v/>
      </c>
    </row>
    <row r="30" spans="2:35" x14ac:dyDescent="0.2">
      <c r="B30" s="170"/>
      <c r="C30" s="75" t="s">
        <v>118</v>
      </c>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38"/>
    </row>
    <row r="31" spans="2:35" x14ac:dyDescent="0.2">
      <c r="B31" s="170"/>
      <c r="C31" s="1"/>
      <c r="D31" s="1" t="str">
        <f t="shared" ref="D31:AG31" si="9">IF(E19&gt;0,E19,"")</f>
        <v/>
      </c>
      <c r="E31" s="1" t="str">
        <f t="shared" si="9"/>
        <v/>
      </c>
      <c r="F31" s="1" t="str">
        <f t="shared" si="9"/>
        <v/>
      </c>
      <c r="G31" s="1" t="str">
        <f t="shared" si="9"/>
        <v/>
      </c>
      <c r="H31" s="1" t="str">
        <f t="shared" si="9"/>
        <v/>
      </c>
      <c r="I31" s="1" t="str">
        <f t="shared" si="9"/>
        <v/>
      </c>
      <c r="J31" s="1" t="str">
        <f t="shared" si="9"/>
        <v/>
      </c>
      <c r="K31" s="1" t="str">
        <f t="shared" si="9"/>
        <v/>
      </c>
      <c r="L31" s="1" t="str">
        <f t="shared" si="9"/>
        <v/>
      </c>
      <c r="M31" s="1" t="str">
        <f t="shared" si="9"/>
        <v/>
      </c>
      <c r="N31" s="1" t="str">
        <f t="shared" si="9"/>
        <v/>
      </c>
      <c r="O31" s="1" t="str">
        <f t="shared" si="9"/>
        <v/>
      </c>
      <c r="P31" s="1" t="str">
        <f t="shared" si="9"/>
        <v/>
      </c>
      <c r="Q31" s="1" t="str">
        <f t="shared" si="9"/>
        <v/>
      </c>
      <c r="R31" s="1" t="str">
        <f t="shared" si="9"/>
        <v/>
      </c>
      <c r="S31" s="1" t="str">
        <f t="shared" si="9"/>
        <v/>
      </c>
      <c r="T31" s="1" t="str">
        <f t="shared" si="9"/>
        <v/>
      </c>
      <c r="U31" s="1" t="str">
        <f t="shared" si="9"/>
        <v/>
      </c>
      <c r="V31" s="1" t="str">
        <f t="shared" si="9"/>
        <v/>
      </c>
      <c r="W31" s="1" t="str">
        <f t="shared" si="9"/>
        <v/>
      </c>
      <c r="X31" s="1" t="str">
        <f t="shared" si="9"/>
        <v/>
      </c>
      <c r="Y31" s="1" t="str">
        <f t="shared" si="9"/>
        <v/>
      </c>
      <c r="Z31" s="1" t="str">
        <f t="shared" si="9"/>
        <v/>
      </c>
      <c r="AA31" s="1" t="str">
        <f t="shared" si="9"/>
        <v/>
      </c>
      <c r="AB31" s="1" t="str">
        <f t="shared" si="9"/>
        <v/>
      </c>
      <c r="AC31" s="1" t="str">
        <f t="shared" si="9"/>
        <v/>
      </c>
      <c r="AD31" s="1" t="str">
        <f t="shared" si="9"/>
        <v/>
      </c>
      <c r="AE31" s="1" t="str">
        <f t="shared" si="9"/>
        <v/>
      </c>
      <c r="AF31" s="1" t="str">
        <f t="shared" si="9"/>
        <v/>
      </c>
      <c r="AG31" s="1" t="str">
        <f t="shared" si="9"/>
        <v/>
      </c>
      <c r="AH31" s="1"/>
      <c r="AI31" s="38"/>
    </row>
    <row r="32" spans="2:35" x14ac:dyDescent="0.2">
      <c r="B32" s="170"/>
      <c r="C32" s="1" t="str">
        <f t="shared" ref="C32:C62" ca="1" si="10">IF(OFFSET($E$19,0,ROW()-ROW($C$32))&gt;0,OFFSET($E$19,0,ROW()-ROW($C$32)),"")</f>
        <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38"/>
    </row>
    <row r="33" spans="2:35" x14ac:dyDescent="0.2">
      <c r="B33" s="170"/>
      <c r="C33" s="1" t="str">
        <f t="shared" ca="1" si="10"/>
        <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38"/>
    </row>
    <row r="34" spans="2:35" x14ac:dyDescent="0.2">
      <c r="B34" s="170"/>
      <c r="C34" s="1" t="str">
        <f t="shared" ca="1" si="10"/>
        <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38"/>
    </row>
    <row r="35" spans="2:35" x14ac:dyDescent="0.2">
      <c r="B35" s="170"/>
      <c r="C35" s="1" t="str">
        <f t="shared" ca="1" si="10"/>
        <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38"/>
    </row>
    <row r="36" spans="2:35" x14ac:dyDescent="0.2">
      <c r="B36" s="170"/>
      <c r="C36" s="1" t="str">
        <f t="shared" ca="1" si="10"/>
        <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38"/>
    </row>
    <row r="37" spans="2:35" x14ac:dyDescent="0.2">
      <c r="B37" s="170"/>
      <c r="C37" s="1" t="str">
        <f t="shared" ca="1" si="10"/>
        <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38"/>
    </row>
    <row r="38" spans="2:35" x14ac:dyDescent="0.2">
      <c r="B38" s="170"/>
      <c r="C38" s="1" t="str">
        <f t="shared" ca="1" si="10"/>
        <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38"/>
    </row>
    <row r="39" spans="2:35" x14ac:dyDescent="0.2">
      <c r="B39" s="170"/>
      <c r="C39" s="1" t="str">
        <f t="shared" ca="1" si="10"/>
        <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38"/>
    </row>
    <row r="40" spans="2:35" x14ac:dyDescent="0.2">
      <c r="B40" s="170"/>
      <c r="C40" s="1" t="str">
        <f t="shared" ca="1" si="10"/>
        <v/>
      </c>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38"/>
    </row>
    <row r="41" spans="2:35" x14ac:dyDescent="0.2">
      <c r="B41" s="170"/>
      <c r="C41" s="1" t="str">
        <f t="shared" ca="1" si="10"/>
        <v/>
      </c>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38"/>
    </row>
    <row r="42" spans="2:35" x14ac:dyDescent="0.2">
      <c r="B42" s="170"/>
      <c r="C42" s="1" t="str">
        <f t="shared" ca="1" si="10"/>
        <v/>
      </c>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38"/>
    </row>
    <row r="43" spans="2:35" x14ac:dyDescent="0.2">
      <c r="B43" s="170"/>
      <c r="C43" s="1" t="str">
        <f t="shared" ca="1" si="10"/>
        <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38"/>
    </row>
    <row r="44" spans="2:35" x14ac:dyDescent="0.2">
      <c r="B44" s="170"/>
      <c r="C44" s="1" t="str">
        <f t="shared" ca="1" si="10"/>
        <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38"/>
    </row>
    <row r="45" spans="2:35" x14ac:dyDescent="0.2">
      <c r="B45" s="170"/>
      <c r="C45" s="1" t="str">
        <f t="shared" ca="1" si="10"/>
        <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38"/>
    </row>
    <row r="46" spans="2:35" x14ac:dyDescent="0.2">
      <c r="B46" s="170"/>
      <c r="C46" s="1" t="str">
        <f t="shared" ca="1" si="10"/>
        <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38"/>
    </row>
    <row r="47" spans="2:35" x14ac:dyDescent="0.2">
      <c r="B47" s="170"/>
      <c r="C47" s="1" t="str">
        <f t="shared" ca="1" si="10"/>
        <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38"/>
    </row>
    <row r="48" spans="2:35" x14ac:dyDescent="0.2">
      <c r="B48" s="170"/>
      <c r="C48" s="1" t="str">
        <f t="shared" ca="1" si="10"/>
        <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38"/>
    </row>
    <row r="49" spans="2:58" x14ac:dyDescent="0.2">
      <c r="B49" s="170"/>
      <c r="C49" s="1" t="str">
        <f t="shared" ca="1" si="10"/>
        <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38"/>
    </row>
    <row r="50" spans="2:58" x14ac:dyDescent="0.2">
      <c r="B50" s="170"/>
      <c r="C50" s="1" t="str">
        <f t="shared" ca="1" si="10"/>
        <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38"/>
    </row>
    <row r="51" spans="2:58" x14ac:dyDescent="0.2">
      <c r="B51" s="170"/>
      <c r="C51" s="1" t="str">
        <f t="shared" ca="1" si="10"/>
        <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38"/>
    </row>
    <row r="52" spans="2:58" x14ac:dyDescent="0.2">
      <c r="B52" s="170"/>
      <c r="C52" s="1" t="str">
        <f t="shared" ca="1" si="10"/>
        <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38"/>
    </row>
    <row r="53" spans="2:58" x14ac:dyDescent="0.2">
      <c r="B53" s="170"/>
      <c r="C53" s="1" t="str">
        <f t="shared" ca="1" si="10"/>
        <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38"/>
    </row>
    <row r="54" spans="2:58" x14ac:dyDescent="0.2">
      <c r="B54" s="170"/>
      <c r="C54" s="1" t="str">
        <f t="shared" ca="1" si="10"/>
        <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38"/>
    </row>
    <row r="55" spans="2:58" x14ac:dyDescent="0.2">
      <c r="B55" s="170"/>
      <c r="C55" s="1" t="str">
        <f t="shared" ca="1" si="10"/>
        <v/>
      </c>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38"/>
    </row>
    <row r="56" spans="2:58" x14ac:dyDescent="0.2">
      <c r="B56" s="170"/>
      <c r="C56" s="1" t="str">
        <f t="shared" ca="1" si="10"/>
        <v/>
      </c>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38"/>
    </row>
    <row r="57" spans="2:58" x14ac:dyDescent="0.2">
      <c r="B57" s="170"/>
      <c r="C57" s="1" t="str">
        <f t="shared" ca="1" si="10"/>
        <v/>
      </c>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38"/>
    </row>
    <row r="58" spans="2:58" x14ac:dyDescent="0.2">
      <c r="B58" s="170"/>
      <c r="C58" s="1" t="str">
        <f t="shared" ca="1" si="10"/>
        <v/>
      </c>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38"/>
    </row>
    <row r="59" spans="2:58" x14ac:dyDescent="0.2">
      <c r="B59" s="170"/>
      <c r="C59" s="1" t="str">
        <f t="shared" ca="1" si="10"/>
        <v/>
      </c>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38"/>
    </row>
    <row r="60" spans="2:58" x14ac:dyDescent="0.2">
      <c r="B60" s="170"/>
      <c r="C60" s="1" t="str">
        <f t="shared" ca="1" si="10"/>
        <v/>
      </c>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38"/>
    </row>
    <row r="61" spans="2:58" x14ac:dyDescent="0.2">
      <c r="B61" s="170"/>
      <c r="C61" s="1" t="str">
        <f t="shared" ca="1" si="10"/>
        <v/>
      </c>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38"/>
    </row>
    <row r="62" spans="2:58" x14ac:dyDescent="0.2">
      <c r="B62" s="170"/>
      <c r="C62" s="1" t="str">
        <f t="shared" ca="1" si="10"/>
        <v/>
      </c>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38"/>
    </row>
    <row r="63" spans="2:58" ht="15" thickBot="1" x14ac:dyDescent="0.25">
      <c r="B63" s="175"/>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63"/>
    </row>
    <row r="64" spans="2:58" hidden="1" outlineLevel="1" x14ac:dyDescent="0.2">
      <c r="B64" s="35"/>
      <c r="C64" s="75" t="s">
        <v>119</v>
      </c>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row>
    <row r="65" spans="2:64" hidden="1" outlineLevel="1" x14ac:dyDescent="0.2">
      <c r="B65" s="35"/>
      <c r="C65" s="1"/>
      <c r="D65" s="1" t="str">
        <f t="shared" ref="D65:AA65" si="11">IF(E19&gt;0,E19,"")</f>
        <v/>
      </c>
      <c r="E65" s="1" t="str">
        <f t="shared" si="11"/>
        <v/>
      </c>
      <c r="F65" s="1" t="str">
        <f t="shared" si="11"/>
        <v/>
      </c>
      <c r="G65" s="1" t="str">
        <f t="shared" si="11"/>
        <v/>
      </c>
      <c r="H65" s="1" t="str">
        <f t="shared" si="11"/>
        <v/>
      </c>
      <c r="I65" s="1" t="str">
        <f t="shared" si="11"/>
        <v/>
      </c>
      <c r="J65" s="1" t="str">
        <f t="shared" si="11"/>
        <v/>
      </c>
      <c r="K65" s="1" t="str">
        <f t="shared" si="11"/>
        <v/>
      </c>
      <c r="L65" s="1" t="str">
        <f t="shared" si="11"/>
        <v/>
      </c>
      <c r="M65" s="1" t="str">
        <f t="shared" si="11"/>
        <v/>
      </c>
      <c r="N65" s="1" t="str">
        <f t="shared" si="11"/>
        <v/>
      </c>
      <c r="O65" s="1" t="str">
        <f t="shared" si="11"/>
        <v/>
      </c>
      <c r="P65" s="1" t="str">
        <f t="shared" si="11"/>
        <v/>
      </c>
      <c r="Q65" s="1" t="str">
        <f t="shared" si="11"/>
        <v/>
      </c>
      <c r="R65" s="1" t="str">
        <f t="shared" si="11"/>
        <v/>
      </c>
      <c r="S65" s="1" t="str">
        <f t="shared" si="11"/>
        <v/>
      </c>
      <c r="T65" s="1" t="str">
        <f t="shared" si="11"/>
        <v/>
      </c>
      <c r="U65" s="1" t="str">
        <f t="shared" si="11"/>
        <v/>
      </c>
      <c r="V65" s="1" t="str">
        <f t="shared" si="11"/>
        <v/>
      </c>
      <c r="W65" s="1" t="str">
        <f t="shared" si="11"/>
        <v/>
      </c>
      <c r="X65" s="1" t="str">
        <f t="shared" si="11"/>
        <v/>
      </c>
      <c r="Y65" s="1" t="str">
        <f t="shared" si="11"/>
        <v/>
      </c>
      <c r="Z65" s="1" t="str">
        <f t="shared" si="11"/>
        <v/>
      </c>
      <c r="AA65" s="1" t="str">
        <f t="shared" si="11"/>
        <v/>
      </c>
      <c r="AB65" s="1" t="str">
        <f t="shared" ref="AB65" si="12">IF(AC19&gt;0,AC19,"")</f>
        <v/>
      </c>
      <c r="AC65" s="1" t="str">
        <f t="shared" ref="AC65" si="13">IF(AD19&gt;0,AD19,"")</f>
        <v/>
      </c>
      <c r="AD65" s="1" t="str">
        <f t="shared" ref="AD65" si="14">IF(AE19&gt;0,AE19,"")</f>
        <v/>
      </c>
      <c r="AE65" s="1" t="str">
        <f t="shared" ref="AE65" si="15">IF(AF19&gt;0,AF19,"")</f>
        <v/>
      </c>
      <c r="AF65" s="1" t="str">
        <f t="shared" ref="AF65" si="16">IF(AG19&gt;0,AG19,"")</f>
        <v/>
      </c>
      <c r="AG65" s="1" t="str">
        <f t="shared" ref="AG65" si="17">IF(AH19&gt;0,AH19,"")</f>
        <v/>
      </c>
      <c r="AH65" s="1" t="str">
        <f>IFERROR(IF($D24="X","X",ABS(IF(E24&gt;0,E24-$D24,""))),"")</f>
        <v/>
      </c>
      <c r="AI65" s="1" t="str">
        <f t="shared" ref="AI65:BJ65" si="18">IFERROR(IF($D24="X","X",ABS(IF(F24&gt;0,F24-$D24,""))),"")</f>
        <v/>
      </c>
      <c r="AJ65" s="1" t="str">
        <f t="shared" si="18"/>
        <v/>
      </c>
      <c r="AK65" s="1" t="str">
        <f t="shared" si="18"/>
        <v/>
      </c>
      <c r="AL65" s="1" t="str">
        <f t="shared" si="18"/>
        <v/>
      </c>
      <c r="AM65" s="1" t="str">
        <f t="shared" si="18"/>
        <v/>
      </c>
      <c r="AN65" s="1" t="str">
        <f t="shared" si="18"/>
        <v/>
      </c>
      <c r="AO65" s="1" t="str">
        <f t="shared" si="18"/>
        <v/>
      </c>
      <c r="AP65" s="1" t="str">
        <f t="shared" si="18"/>
        <v/>
      </c>
      <c r="AQ65" s="1" t="str">
        <f t="shared" si="18"/>
        <v/>
      </c>
      <c r="AR65" s="1" t="str">
        <f t="shared" si="18"/>
        <v/>
      </c>
      <c r="AS65" s="1" t="str">
        <f t="shared" si="18"/>
        <v/>
      </c>
      <c r="AT65" s="1" t="str">
        <f t="shared" si="18"/>
        <v/>
      </c>
      <c r="AU65" s="1" t="str">
        <f t="shared" si="18"/>
        <v/>
      </c>
      <c r="AV65" s="1" t="str">
        <f t="shared" si="18"/>
        <v/>
      </c>
      <c r="AW65" s="1" t="str">
        <f t="shared" si="18"/>
        <v/>
      </c>
      <c r="AX65" s="1" t="str">
        <f t="shared" si="18"/>
        <v/>
      </c>
      <c r="AY65" s="1" t="str">
        <f t="shared" si="18"/>
        <v/>
      </c>
      <c r="AZ65" s="1" t="str">
        <f t="shared" si="18"/>
        <v/>
      </c>
      <c r="BA65" s="1" t="str">
        <f t="shared" si="18"/>
        <v/>
      </c>
      <c r="BB65" s="1" t="str">
        <f t="shared" si="18"/>
        <v/>
      </c>
      <c r="BC65" s="1" t="str">
        <f t="shared" si="18"/>
        <v/>
      </c>
      <c r="BD65" s="1" t="str">
        <f t="shared" si="18"/>
        <v/>
      </c>
      <c r="BE65" s="1" t="str">
        <f t="shared" si="18"/>
        <v/>
      </c>
      <c r="BF65" s="1" t="str">
        <f t="shared" si="18"/>
        <v/>
      </c>
      <c r="BG65" s="1" t="str">
        <f t="shared" si="18"/>
        <v/>
      </c>
      <c r="BH65" s="1" t="str">
        <f t="shared" si="18"/>
        <v/>
      </c>
      <c r="BI65" s="1" t="str">
        <f t="shared" si="18"/>
        <v/>
      </c>
      <c r="BJ65" s="1" t="str">
        <f t="shared" si="18"/>
        <v/>
      </c>
      <c r="BK65" s="1" t="str">
        <f>IFERROR(IF($D24="X","X",ABS(IF(AH24&gt;0,AH24-$D24,""))),"")</f>
        <v/>
      </c>
      <c r="BL65" s="1"/>
    </row>
    <row r="66" spans="2:64" hidden="1" outlineLevel="1" x14ac:dyDescent="0.2">
      <c r="B66" s="35"/>
      <c r="C66" s="1" t="str">
        <f t="shared" ref="C66:C95" ca="1" si="19">IF(OFFSET($E$19,0,ROW()-ROW($C$66))&gt;0,OFFSET($E$19,0,ROW()-ROW($C$66)),"")</f>
        <v/>
      </c>
      <c r="D66" s="1" t="str">
        <f t="shared" ref="D66:M75" ca="1" si="20">IF(OR(ROW()-ROW($D$66)&gt;=COLUMN()-COLUMN($D$66),D$65=""),"",_xlfn.MINIFS(OFFSET($E$24:$E$28,0,ROW()-ROW($E$66)),OFFSET($D$24:$D$28,0,MATCH(D$65,$E$19:$AH$19,0)),"&gt;0"))</f>
        <v/>
      </c>
      <c r="E66" s="1" t="str">
        <f t="shared" ca="1" si="20"/>
        <v/>
      </c>
      <c r="F66" s="1" t="str">
        <f t="shared" ca="1" si="20"/>
        <v/>
      </c>
      <c r="G66" s="1" t="str">
        <f t="shared" ca="1" si="20"/>
        <v/>
      </c>
      <c r="H66" s="1" t="str">
        <f t="shared" ca="1" si="20"/>
        <v/>
      </c>
      <c r="I66" s="1" t="str">
        <f t="shared" ca="1" si="20"/>
        <v/>
      </c>
      <c r="J66" s="1" t="str">
        <f t="shared" ca="1" si="20"/>
        <v/>
      </c>
      <c r="K66" s="1" t="str">
        <f t="shared" ca="1" si="20"/>
        <v/>
      </c>
      <c r="L66" s="1" t="str">
        <f t="shared" ca="1" si="20"/>
        <v/>
      </c>
      <c r="M66" s="1" t="str">
        <f t="shared" ca="1" si="20"/>
        <v/>
      </c>
      <c r="N66" s="1" t="str">
        <f t="shared" ref="N66:W75" ca="1" si="21">IF(OR(ROW()-ROW($D$66)&gt;=COLUMN()-COLUMN($D$66),N$65=""),"",_xlfn.MINIFS(OFFSET($E$24:$E$28,0,ROW()-ROW($E$66)),OFFSET($D$24:$D$28,0,MATCH(N$65,$E$19:$AH$19,0)),"&gt;0"))</f>
        <v/>
      </c>
      <c r="O66" s="1" t="str">
        <f t="shared" ca="1" si="21"/>
        <v/>
      </c>
      <c r="P66" s="1" t="str">
        <f t="shared" ca="1" si="21"/>
        <v/>
      </c>
      <c r="Q66" s="1" t="str">
        <f t="shared" ca="1" si="21"/>
        <v/>
      </c>
      <c r="R66" s="1" t="str">
        <f t="shared" ca="1" si="21"/>
        <v/>
      </c>
      <c r="S66" s="1" t="str">
        <f t="shared" ca="1" si="21"/>
        <v/>
      </c>
      <c r="T66" s="1" t="str">
        <f t="shared" ca="1" si="21"/>
        <v/>
      </c>
      <c r="U66" s="1" t="str">
        <f t="shared" ca="1" si="21"/>
        <v/>
      </c>
      <c r="V66" s="1" t="str">
        <f t="shared" ca="1" si="21"/>
        <v/>
      </c>
      <c r="W66" s="1" t="str">
        <f t="shared" ca="1" si="21"/>
        <v/>
      </c>
      <c r="X66" s="1" t="str">
        <f t="shared" ref="X66:AG75" ca="1" si="22">IF(OR(ROW()-ROW($D$66)&gt;=COLUMN()-COLUMN($D$66),X$65=""),"",_xlfn.MINIFS(OFFSET($E$24:$E$28,0,ROW()-ROW($E$66)),OFFSET($D$24:$D$28,0,MATCH(X$65,$E$19:$AH$19,0)),"&gt;0"))</f>
        <v/>
      </c>
      <c r="Y66" s="1" t="str">
        <f t="shared" ca="1" si="22"/>
        <v/>
      </c>
      <c r="Z66" s="1" t="str">
        <f t="shared" ca="1" si="22"/>
        <v/>
      </c>
      <c r="AA66" s="1" t="str">
        <f t="shared" ca="1" si="22"/>
        <v/>
      </c>
      <c r="AB66" s="1" t="str">
        <f t="shared" ca="1" si="22"/>
        <v/>
      </c>
      <c r="AC66" s="1" t="str">
        <f t="shared" ca="1" si="22"/>
        <v/>
      </c>
      <c r="AD66" s="1" t="str">
        <f t="shared" ca="1" si="22"/>
        <v/>
      </c>
      <c r="AE66" s="1" t="str">
        <f t="shared" ca="1" si="22"/>
        <v/>
      </c>
      <c r="AF66" s="1" t="str">
        <f t="shared" ca="1" si="22"/>
        <v/>
      </c>
      <c r="AG66" s="1" t="str">
        <f t="shared" ca="1" si="22"/>
        <v/>
      </c>
      <c r="AH66" s="1" t="str">
        <f>IFERROR(IF($D25="X","X",ABS(IF(E25&gt;0,E25-$D25,""))),"")</f>
        <v/>
      </c>
      <c r="AI66" s="1" t="str">
        <f t="shared" ref="AI66:BJ66" si="23">IFERROR(IF($D25="X","X",ABS(IF(F25&gt;0,F25-$D25,""))),"")</f>
        <v/>
      </c>
      <c r="AJ66" s="1" t="str">
        <f t="shared" si="23"/>
        <v/>
      </c>
      <c r="AK66" s="1" t="str">
        <f t="shared" si="23"/>
        <v/>
      </c>
      <c r="AL66" s="1" t="str">
        <f t="shared" si="23"/>
        <v/>
      </c>
      <c r="AM66" s="1" t="str">
        <f t="shared" si="23"/>
        <v/>
      </c>
      <c r="AN66" s="1" t="str">
        <f t="shared" si="23"/>
        <v/>
      </c>
      <c r="AO66" s="1" t="str">
        <f t="shared" si="23"/>
        <v/>
      </c>
      <c r="AP66" s="1" t="str">
        <f t="shared" si="23"/>
        <v/>
      </c>
      <c r="AQ66" s="1" t="str">
        <f t="shared" si="23"/>
        <v/>
      </c>
      <c r="AR66" s="1" t="str">
        <f t="shared" si="23"/>
        <v/>
      </c>
      <c r="AS66" s="1" t="str">
        <f t="shared" si="23"/>
        <v/>
      </c>
      <c r="AT66" s="1" t="str">
        <f t="shared" si="23"/>
        <v/>
      </c>
      <c r="AU66" s="1" t="str">
        <f t="shared" si="23"/>
        <v/>
      </c>
      <c r="AV66" s="1" t="str">
        <f t="shared" si="23"/>
        <v/>
      </c>
      <c r="AW66" s="1" t="str">
        <f t="shared" si="23"/>
        <v/>
      </c>
      <c r="AX66" s="1" t="str">
        <f t="shared" si="23"/>
        <v/>
      </c>
      <c r="AY66" s="1" t="str">
        <f t="shared" si="23"/>
        <v/>
      </c>
      <c r="AZ66" s="1" t="str">
        <f t="shared" si="23"/>
        <v/>
      </c>
      <c r="BA66" s="1" t="str">
        <f t="shared" si="23"/>
        <v/>
      </c>
      <c r="BB66" s="1" t="str">
        <f t="shared" si="23"/>
        <v/>
      </c>
      <c r="BC66" s="1" t="str">
        <f t="shared" si="23"/>
        <v/>
      </c>
      <c r="BD66" s="1" t="str">
        <f t="shared" si="23"/>
        <v/>
      </c>
      <c r="BE66" s="1" t="str">
        <f t="shared" si="23"/>
        <v/>
      </c>
      <c r="BF66" s="1" t="str">
        <f t="shared" si="23"/>
        <v/>
      </c>
      <c r="BG66" s="1" t="str">
        <f t="shared" si="23"/>
        <v/>
      </c>
      <c r="BH66" s="1" t="str">
        <f t="shared" si="23"/>
        <v/>
      </c>
      <c r="BI66" s="1" t="str">
        <f t="shared" si="23"/>
        <v/>
      </c>
      <c r="BJ66" s="1" t="str">
        <f t="shared" si="23"/>
        <v/>
      </c>
      <c r="BK66" s="1" t="str">
        <f>IFERROR(IF($D25="X","X",ABS(IF(AH25&gt;0,AH25-$D25,""))),"")</f>
        <v/>
      </c>
      <c r="BL66" s="1"/>
    </row>
    <row r="67" spans="2:64" hidden="1" outlineLevel="1" x14ac:dyDescent="0.2">
      <c r="B67" s="35"/>
      <c r="C67" s="1" t="str">
        <f t="shared" ca="1" si="19"/>
        <v/>
      </c>
      <c r="D67" s="1" t="str">
        <f t="shared" ca="1" si="20"/>
        <v/>
      </c>
      <c r="E67" s="1" t="str">
        <f t="shared" ca="1" si="20"/>
        <v/>
      </c>
      <c r="F67" s="1" t="str">
        <f t="shared" ca="1" si="20"/>
        <v/>
      </c>
      <c r="G67" s="1" t="str">
        <f t="shared" ca="1" si="20"/>
        <v/>
      </c>
      <c r="H67" s="1" t="str">
        <f t="shared" ca="1" si="20"/>
        <v/>
      </c>
      <c r="I67" s="1" t="str">
        <f t="shared" ca="1" si="20"/>
        <v/>
      </c>
      <c r="J67" s="1" t="str">
        <f t="shared" ca="1" si="20"/>
        <v/>
      </c>
      <c r="K67" s="1" t="str">
        <f t="shared" ca="1" si="20"/>
        <v/>
      </c>
      <c r="L67" s="1" t="str">
        <f t="shared" ca="1" si="20"/>
        <v/>
      </c>
      <c r="M67" s="1" t="str">
        <f t="shared" ca="1" si="20"/>
        <v/>
      </c>
      <c r="N67" s="1" t="str">
        <f t="shared" ca="1" si="21"/>
        <v/>
      </c>
      <c r="O67" s="1" t="str">
        <f t="shared" ca="1" si="21"/>
        <v/>
      </c>
      <c r="P67" s="1" t="str">
        <f t="shared" ca="1" si="21"/>
        <v/>
      </c>
      <c r="Q67" s="1" t="str">
        <f t="shared" ca="1" si="21"/>
        <v/>
      </c>
      <c r="R67" s="1" t="str">
        <f t="shared" ca="1" si="21"/>
        <v/>
      </c>
      <c r="S67" s="1" t="str">
        <f t="shared" ca="1" si="21"/>
        <v/>
      </c>
      <c r="T67" s="1" t="str">
        <f t="shared" ca="1" si="21"/>
        <v/>
      </c>
      <c r="U67" s="1" t="str">
        <f t="shared" ca="1" si="21"/>
        <v/>
      </c>
      <c r="V67" s="1" t="str">
        <f t="shared" ca="1" si="21"/>
        <v/>
      </c>
      <c r="W67" s="1" t="str">
        <f t="shared" ca="1" si="21"/>
        <v/>
      </c>
      <c r="X67" s="1" t="str">
        <f t="shared" ca="1" si="22"/>
        <v/>
      </c>
      <c r="Y67" s="1" t="str">
        <f t="shared" ca="1" si="22"/>
        <v/>
      </c>
      <c r="Z67" s="1" t="str">
        <f t="shared" ca="1" si="22"/>
        <v/>
      </c>
      <c r="AA67" s="1" t="str">
        <f t="shared" ca="1" si="22"/>
        <v/>
      </c>
      <c r="AB67" s="1" t="str">
        <f t="shared" ca="1" si="22"/>
        <v/>
      </c>
      <c r="AC67" s="1" t="str">
        <f t="shared" ca="1" si="22"/>
        <v/>
      </c>
      <c r="AD67" s="1" t="str">
        <f t="shared" ca="1" si="22"/>
        <v/>
      </c>
      <c r="AE67" s="1" t="str">
        <f t="shared" ca="1" si="22"/>
        <v/>
      </c>
      <c r="AF67" s="1" t="str">
        <f t="shared" ca="1" si="22"/>
        <v/>
      </c>
      <c r="AG67" s="1" t="str">
        <f t="shared" ca="1" si="22"/>
        <v/>
      </c>
      <c r="AH67" s="1" t="str">
        <f>IFERROR(IF($D26="X","X",ABS(IF(E26&gt;0,E26-$D26,""))),"")</f>
        <v/>
      </c>
      <c r="AI67" s="1" t="str">
        <f t="shared" ref="AI67:BJ67" si="24">IFERROR(IF($D26="X","X",ABS(IF(F26&gt;0,F26-$D26,""))),"")</f>
        <v/>
      </c>
      <c r="AJ67" s="1" t="str">
        <f t="shared" si="24"/>
        <v/>
      </c>
      <c r="AK67" s="1" t="str">
        <f t="shared" si="24"/>
        <v/>
      </c>
      <c r="AL67" s="1" t="str">
        <f t="shared" si="24"/>
        <v/>
      </c>
      <c r="AM67" s="1" t="str">
        <f t="shared" si="24"/>
        <v/>
      </c>
      <c r="AN67" s="1" t="str">
        <f t="shared" si="24"/>
        <v/>
      </c>
      <c r="AO67" s="1" t="str">
        <f t="shared" si="24"/>
        <v/>
      </c>
      <c r="AP67" s="1" t="str">
        <f t="shared" si="24"/>
        <v/>
      </c>
      <c r="AQ67" s="1" t="str">
        <f t="shared" si="24"/>
        <v/>
      </c>
      <c r="AR67" s="1" t="str">
        <f t="shared" si="24"/>
        <v/>
      </c>
      <c r="AS67" s="1" t="str">
        <f t="shared" si="24"/>
        <v/>
      </c>
      <c r="AT67" s="1" t="str">
        <f t="shared" si="24"/>
        <v/>
      </c>
      <c r="AU67" s="1" t="str">
        <f t="shared" si="24"/>
        <v/>
      </c>
      <c r="AV67" s="1" t="str">
        <f t="shared" si="24"/>
        <v/>
      </c>
      <c r="AW67" s="1" t="str">
        <f t="shared" si="24"/>
        <v/>
      </c>
      <c r="AX67" s="1" t="str">
        <f t="shared" si="24"/>
        <v/>
      </c>
      <c r="AY67" s="1" t="str">
        <f t="shared" si="24"/>
        <v/>
      </c>
      <c r="AZ67" s="1" t="str">
        <f t="shared" si="24"/>
        <v/>
      </c>
      <c r="BA67" s="1" t="str">
        <f t="shared" si="24"/>
        <v/>
      </c>
      <c r="BB67" s="1" t="str">
        <f t="shared" si="24"/>
        <v/>
      </c>
      <c r="BC67" s="1" t="str">
        <f t="shared" si="24"/>
        <v/>
      </c>
      <c r="BD67" s="1" t="str">
        <f t="shared" si="24"/>
        <v/>
      </c>
      <c r="BE67" s="1" t="str">
        <f t="shared" si="24"/>
        <v/>
      </c>
      <c r="BF67" s="1" t="str">
        <f t="shared" si="24"/>
        <v/>
      </c>
      <c r="BG67" s="1" t="str">
        <f t="shared" si="24"/>
        <v/>
      </c>
      <c r="BH67" s="1" t="str">
        <f t="shared" si="24"/>
        <v/>
      </c>
      <c r="BI67" s="1" t="str">
        <f t="shared" si="24"/>
        <v/>
      </c>
      <c r="BJ67" s="1" t="str">
        <f t="shared" si="24"/>
        <v/>
      </c>
      <c r="BK67" s="1" t="str">
        <f>IFERROR(IF($D26="X","X",ABS(IF(AH26&gt;0,AH26-$D26,""))),"")</f>
        <v/>
      </c>
      <c r="BL67" s="1"/>
    </row>
    <row r="68" spans="2:64" hidden="1" outlineLevel="1" x14ac:dyDescent="0.2">
      <c r="B68" s="35"/>
      <c r="C68" s="1" t="str">
        <f t="shared" ca="1" si="19"/>
        <v/>
      </c>
      <c r="D68" s="1" t="str">
        <f t="shared" ca="1" si="20"/>
        <v/>
      </c>
      <c r="E68" s="1" t="str">
        <f t="shared" ca="1" si="20"/>
        <v/>
      </c>
      <c r="F68" s="1" t="str">
        <f t="shared" ca="1" si="20"/>
        <v/>
      </c>
      <c r="G68" s="1" t="str">
        <f t="shared" ca="1" si="20"/>
        <v/>
      </c>
      <c r="H68" s="1" t="str">
        <f t="shared" ca="1" si="20"/>
        <v/>
      </c>
      <c r="I68" s="1" t="str">
        <f t="shared" ca="1" si="20"/>
        <v/>
      </c>
      <c r="J68" s="1" t="str">
        <f t="shared" ca="1" si="20"/>
        <v/>
      </c>
      <c r="K68" s="1" t="str">
        <f t="shared" ca="1" si="20"/>
        <v/>
      </c>
      <c r="L68" s="1" t="str">
        <f t="shared" ca="1" si="20"/>
        <v/>
      </c>
      <c r="M68" s="1" t="str">
        <f t="shared" ca="1" si="20"/>
        <v/>
      </c>
      <c r="N68" s="1" t="str">
        <f t="shared" ca="1" si="21"/>
        <v/>
      </c>
      <c r="O68" s="1" t="str">
        <f t="shared" ca="1" si="21"/>
        <v/>
      </c>
      <c r="P68" s="1" t="str">
        <f t="shared" ca="1" si="21"/>
        <v/>
      </c>
      <c r="Q68" s="1" t="str">
        <f t="shared" ca="1" si="21"/>
        <v/>
      </c>
      <c r="R68" s="1" t="str">
        <f t="shared" ca="1" si="21"/>
        <v/>
      </c>
      <c r="S68" s="1" t="str">
        <f t="shared" ca="1" si="21"/>
        <v/>
      </c>
      <c r="T68" s="1" t="str">
        <f t="shared" ca="1" si="21"/>
        <v/>
      </c>
      <c r="U68" s="1" t="str">
        <f t="shared" ca="1" si="21"/>
        <v/>
      </c>
      <c r="V68" s="1" t="str">
        <f t="shared" ca="1" si="21"/>
        <v/>
      </c>
      <c r="W68" s="1" t="str">
        <f t="shared" ca="1" si="21"/>
        <v/>
      </c>
      <c r="X68" s="1" t="str">
        <f t="shared" ca="1" si="22"/>
        <v/>
      </c>
      <c r="Y68" s="1" t="str">
        <f t="shared" ca="1" si="22"/>
        <v/>
      </c>
      <c r="Z68" s="1" t="str">
        <f t="shared" ca="1" si="22"/>
        <v/>
      </c>
      <c r="AA68" s="1" t="str">
        <f t="shared" ca="1" si="22"/>
        <v/>
      </c>
      <c r="AB68" s="1" t="str">
        <f t="shared" ca="1" si="22"/>
        <v/>
      </c>
      <c r="AC68" s="1" t="str">
        <f t="shared" ca="1" si="22"/>
        <v/>
      </c>
      <c r="AD68" s="1" t="str">
        <f t="shared" ca="1" si="22"/>
        <v/>
      </c>
      <c r="AE68" s="1" t="str">
        <f t="shared" ca="1" si="22"/>
        <v/>
      </c>
      <c r="AF68" s="1" t="str">
        <f t="shared" ca="1" si="22"/>
        <v/>
      </c>
      <c r="AG68" s="1" t="str">
        <f t="shared" ca="1" si="22"/>
        <v/>
      </c>
      <c r="AH68" s="1" t="str">
        <f>IFERROR(IF($D27="X","X",ABS(IF(E27&gt;0,E27-$D27,""))),"")</f>
        <v/>
      </c>
      <c r="AI68" s="1" t="str">
        <f t="shared" ref="AI68:BJ68" si="25">IFERROR(IF($D27="X","X",ABS(IF(F27&gt;0,F27-$D27,""))),"")</f>
        <v/>
      </c>
      <c r="AJ68" s="1" t="str">
        <f t="shared" si="25"/>
        <v/>
      </c>
      <c r="AK68" s="1" t="str">
        <f t="shared" si="25"/>
        <v/>
      </c>
      <c r="AL68" s="1" t="str">
        <f t="shared" si="25"/>
        <v/>
      </c>
      <c r="AM68" s="1" t="str">
        <f t="shared" si="25"/>
        <v/>
      </c>
      <c r="AN68" s="1" t="str">
        <f t="shared" si="25"/>
        <v/>
      </c>
      <c r="AO68" s="1" t="str">
        <f t="shared" si="25"/>
        <v/>
      </c>
      <c r="AP68" s="1" t="str">
        <f t="shared" si="25"/>
        <v/>
      </c>
      <c r="AQ68" s="1" t="str">
        <f t="shared" si="25"/>
        <v/>
      </c>
      <c r="AR68" s="1" t="str">
        <f t="shared" si="25"/>
        <v/>
      </c>
      <c r="AS68" s="1" t="str">
        <f t="shared" si="25"/>
        <v/>
      </c>
      <c r="AT68" s="1" t="str">
        <f t="shared" si="25"/>
        <v/>
      </c>
      <c r="AU68" s="1" t="str">
        <f t="shared" si="25"/>
        <v/>
      </c>
      <c r="AV68" s="1" t="str">
        <f t="shared" si="25"/>
        <v/>
      </c>
      <c r="AW68" s="1" t="str">
        <f t="shared" si="25"/>
        <v/>
      </c>
      <c r="AX68" s="1" t="str">
        <f t="shared" si="25"/>
        <v/>
      </c>
      <c r="AY68" s="1" t="str">
        <f t="shared" si="25"/>
        <v/>
      </c>
      <c r="AZ68" s="1" t="str">
        <f t="shared" si="25"/>
        <v/>
      </c>
      <c r="BA68" s="1" t="str">
        <f t="shared" si="25"/>
        <v/>
      </c>
      <c r="BB68" s="1" t="str">
        <f t="shared" si="25"/>
        <v/>
      </c>
      <c r="BC68" s="1" t="str">
        <f t="shared" si="25"/>
        <v/>
      </c>
      <c r="BD68" s="1" t="str">
        <f t="shared" si="25"/>
        <v/>
      </c>
      <c r="BE68" s="1" t="str">
        <f t="shared" si="25"/>
        <v/>
      </c>
      <c r="BF68" s="1" t="str">
        <f t="shared" si="25"/>
        <v/>
      </c>
      <c r="BG68" s="1" t="str">
        <f t="shared" si="25"/>
        <v/>
      </c>
      <c r="BH68" s="1" t="str">
        <f t="shared" si="25"/>
        <v/>
      </c>
      <c r="BI68" s="1" t="str">
        <f t="shared" si="25"/>
        <v/>
      </c>
      <c r="BJ68" s="1" t="str">
        <f t="shared" si="25"/>
        <v/>
      </c>
      <c r="BK68" s="1" t="str">
        <f>IFERROR(IF($D27="X","X",ABS(IF(AH27&gt;0,AH27-$D27,""))),"")</f>
        <v/>
      </c>
      <c r="BL68" s="1"/>
    </row>
    <row r="69" spans="2:64" hidden="1" outlineLevel="1" x14ac:dyDescent="0.2">
      <c r="B69" s="35"/>
      <c r="C69" s="1" t="str">
        <f t="shared" ca="1" si="19"/>
        <v/>
      </c>
      <c r="D69" s="1" t="str">
        <f t="shared" ca="1" si="20"/>
        <v/>
      </c>
      <c r="E69" s="1" t="str">
        <f t="shared" ca="1" si="20"/>
        <v/>
      </c>
      <c r="F69" s="1" t="str">
        <f t="shared" ca="1" si="20"/>
        <v/>
      </c>
      <c r="G69" s="1" t="str">
        <f t="shared" ca="1" si="20"/>
        <v/>
      </c>
      <c r="H69" s="1" t="str">
        <f t="shared" ca="1" si="20"/>
        <v/>
      </c>
      <c r="I69" s="1" t="str">
        <f t="shared" ca="1" si="20"/>
        <v/>
      </c>
      <c r="J69" s="1" t="str">
        <f t="shared" ca="1" si="20"/>
        <v/>
      </c>
      <c r="K69" s="1" t="str">
        <f t="shared" ca="1" si="20"/>
        <v/>
      </c>
      <c r="L69" s="1" t="str">
        <f t="shared" ca="1" si="20"/>
        <v/>
      </c>
      <c r="M69" s="1" t="str">
        <f t="shared" ca="1" si="20"/>
        <v/>
      </c>
      <c r="N69" s="1" t="str">
        <f t="shared" ca="1" si="21"/>
        <v/>
      </c>
      <c r="O69" s="1" t="str">
        <f t="shared" ca="1" si="21"/>
        <v/>
      </c>
      <c r="P69" s="1" t="str">
        <f t="shared" ca="1" si="21"/>
        <v/>
      </c>
      <c r="Q69" s="1" t="str">
        <f t="shared" ca="1" si="21"/>
        <v/>
      </c>
      <c r="R69" s="1" t="str">
        <f t="shared" ca="1" si="21"/>
        <v/>
      </c>
      <c r="S69" s="1" t="str">
        <f t="shared" ca="1" si="21"/>
        <v/>
      </c>
      <c r="T69" s="1" t="str">
        <f t="shared" ca="1" si="21"/>
        <v/>
      </c>
      <c r="U69" s="1" t="str">
        <f t="shared" ca="1" si="21"/>
        <v/>
      </c>
      <c r="V69" s="1" t="str">
        <f t="shared" ca="1" si="21"/>
        <v/>
      </c>
      <c r="W69" s="1" t="str">
        <f t="shared" ca="1" si="21"/>
        <v/>
      </c>
      <c r="X69" s="1" t="str">
        <f t="shared" ca="1" si="22"/>
        <v/>
      </c>
      <c r="Y69" s="1" t="str">
        <f t="shared" ca="1" si="22"/>
        <v/>
      </c>
      <c r="Z69" s="1" t="str">
        <f t="shared" ca="1" si="22"/>
        <v/>
      </c>
      <c r="AA69" s="1" t="str">
        <f t="shared" ca="1" si="22"/>
        <v/>
      </c>
      <c r="AB69" s="1" t="str">
        <f t="shared" ca="1" si="22"/>
        <v/>
      </c>
      <c r="AC69" s="1" t="str">
        <f t="shared" ca="1" si="22"/>
        <v/>
      </c>
      <c r="AD69" s="1" t="str">
        <f t="shared" ca="1" si="22"/>
        <v/>
      </c>
      <c r="AE69" s="1" t="str">
        <f t="shared" ca="1" si="22"/>
        <v/>
      </c>
      <c r="AF69" s="1" t="str">
        <f t="shared" ca="1" si="22"/>
        <v/>
      </c>
      <c r="AG69" s="1" t="str">
        <f t="shared" ca="1" si="22"/>
        <v/>
      </c>
      <c r="AH69" s="1" t="str">
        <f>IFERROR(IF($D28="X","X",ABS(IF(E28&gt;0,E28-$D28,""))),"")</f>
        <v/>
      </c>
      <c r="AI69" s="1" t="str">
        <f t="shared" ref="AI69:BJ69" si="26">IFERROR(IF($D28="X","X",ABS(IF(F28&gt;0,F28-$D28,""))),"")</f>
        <v/>
      </c>
      <c r="AJ69" s="1" t="str">
        <f t="shared" si="26"/>
        <v/>
      </c>
      <c r="AK69" s="1" t="str">
        <f t="shared" si="26"/>
        <v/>
      </c>
      <c r="AL69" s="1" t="str">
        <f t="shared" si="26"/>
        <v/>
      </c>
      <c r="AM69" s="1" t="str">
        <f t="shared" si="26"/>
        <v/>
      </c>
      <c r="AN69" s="1" t="str">
        <f t="shared" si="26"/>
        <v/>
      </c>
      <c r="AO69" s="1" t="str">
        <f t="shared" si="26"/>
        <v/>
      </c>
      <c r="AP69" s="1" t="str">
        <f t="shared" si="26"/>
        <v/>
      </c>
      <c r="AQ69" s="1" t="str">
        <f t="shared" si="26"/>
        <v/>
      </c>
      <c r="AR69" s="1" t="str">
        <f t="shared" si="26"/>
        <v/>
      </c>
      <c r="AS69" s="1" t="str">
        <f t="shared" si="26"/>
        <v/>
      </c>
      <c r="AT69" s="1" t="str">
        <f t="shared" si="26"/>
        <v/>
      </c>
      <c r="AU69" s="1" t="str">
        <f t="shared" si="26"/>
        <v/>
      </c>
      <c r="AV69" s="1" t="str">
        <f t="shared" si="26"/>
        <v/>
      </c>
      <c r="AW69" s="1" t="str">
        <f t="shared" si="26"/>
        <v/>
      </c>
      <c r="AX69" s="1" t="str">
        <f t="shared" si="26"/>
        <v/>
      </c>
      <c r="AY69" s="1" t="str">
        <f t="shared" si="26"/>
        <v/>
      </c>
      <c r="AZ69" s="1" t="str">
        <f t="shared" si="26"/>
        <v/>
      </c>
      <c r="BA69" s="1" t="str">
        <f t="shared" si="26"/>
        <v/>
      </c>
      <c r="BB69" s="1" t="str">
        <f t="shared" si="26"/>
        <v/>
      </c>
      <c r="BC69" s="1" t="str">
        <f t="shared" si="26"/>
        <v/>
      </c>
      <c r="BD69" s="1" t="str">
        <f t="shared" si="26"/>
        <v/>
      </c>
      <c r="BE69" s="1" t="str">
        <f t="shared" si="26"/>
        <v/>
      </c>
      <c r="BF69" s="1" t="str">
        <f t="shared" si="26"/>
        <v/>
      </c>
      <c r="BG69" s="1" t="str">
        <f t="shared" si="26"/>
        <v/>
      </c>
      <c r="BH69" s="1" t="str">
        <f t="shared" si="26"/>
        <v/>
      </c>
      <c r="BI69" s="1" t="str">
        <f t="shared" si="26"/>
        <v/>
      </c>
      <c r="BJ69" s="1" t="str">
        <f t="shared" si="26"/>
        <v/>
      </c>
      <c r="BK69" s="1" t="str">
        <f>IFERROR(IF($D28="X","X",ABS(IF(AH28&gt;0,AH28-$D28,""))),"")</f>
        <v/>
      </c>
      <c r="BL69" s="1"/>
    </row>
    <row r="70" spans="2:64" hidden="1" outlineLevel="1" x14ac:dyDescent="0.2">
      <c r="B70" s="35"/>
      <c r="C70" s="1" t="str">
        <f t="shared" ca="1" si="19"/>
        <v/>
      </c>
      <c r="D70" s="1" t="str">
        <f t="shared" ca="1" si="20"/>
        <v/>
      </c>
      <c r="E70" s="1" t="str">
        <f t="shared" ca="1" si="20"/>
        <v/>
      </c>
      <c r="F70" s="1" t="str">
        <f t="shared" ca="1" si="20"/>
        <v/>
      </c>
      <c r="G70" s="1" t="str">
        <f t="shared" ca="1" si="20"/>
        <v/>
      </c>
      <c r="H70" s="1" t="str">
        <f t="shared" ca="1" si="20"/>
        <v/>
      </c>
      <c r="I70" s="1" t="str">
        <f t="shared" ca="1" si="20"/>
        <v/>
      </c>
      <c r="J70" s="1" t="str">
        <f t="shared" ca="1" si="20"/>
        <v/>
      </c>
      <c r="K70" s="1" t="str">
        <f t="shared" ca="1" si="20"/>
        <v/>
      </c>
      <c r="L70" s="1" t="str">
        <f t="shared" ca="1" si="20"/>
        <v/>
      </c>
      <c r="M70" s="1" t="str">
        <f t="shared" ca="1" si="20"/>
        <v/>
      </c>
      <c r="N70" s="1" t="str">
        <f t="shared" ca="1" si="21"/>
        <v/>
      </c>
      <c r="O70" s="1" t="str">
        <f t="shared" ca="1" si="21"/>
        <v/>
      </c>
      <c r="P70" s="1" t="str">
        <f t="shared" ca="1" si="21"/>
        <v/>
      </c>
      <c r="Q70" s="1" t="str">
        <f t="shared" ca="1" si="21"/>
        <v/>
      </c>
      <c r="R70" s="1" t="str">
        <f t="shared" ca="1" si="21"/>
        <v/>
      </c>
      <c r="S70" s="1" t="str">
        <f t="shared" ca="1" si="21"/>
        <v/>
      </c>
      <c r="T70" s="1" t="str">
        <f t="shared" ca="1" si="21"/>
        <v/>
      </c>
      <c r="U70" s="1" t="str">
        <f t="shared" ca="1" si="21"/>
        <v/>
      </c>
      <c r="V70" s="1" t="str">
        <f t="shared" ca="1" si="21"/>
        <v/>
      </c>
      <c r="W70" s="1" t="str">
        <f t="shared" ca="1" si="21"/>
        <v/>
      </c>
      <c r="X70" s="1" t="str">
        <f t="shared" ca="1" si="22"/>
        <v/>
      </c>
      <c r="Y70" s="1" t="str">
        <f t="shared" ca="1" si="22"/>
        <v/>
      </c>
      <c r="Z70" s="1" t="str">
        <f t="shared" ca="1" si="22"/>
        <v/>
      </c>
      <c r="AA70" s="1" t="str">
        <f t="shared" ca="1" si="22"/>
        <v/>
      </c>
      <c r="AB70" s="1" t="str">
        <f t="shared" ca="1" si="22"/>
        <v/>
      </c>
      <c r="AC70" s="1" t="str">
        <f t="shared" ca="1" si="22"/>
        <v/>
      </c>
      <c r="AD70" s="1" t="str">
        <f t="shared" ca="1" si="22"/>
        <v/>
      </c>
      <c r="AE70" s="1" t="str">
        <f t="shared" ca="1" si="22"/>
        <v/>
      </c>
      <c r="AF70" s="1" t="str">
        <f t="shared" ca="1" si="22"/>
        <v/>
      </c>
      <c r="AG70" s="1" t="str">
        <f t="shared" ca="1" si="22"/>
        <v/>
      </c>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row>
    <row r="71" spans="2:64" hidden="1" outlineLevel="1" x14ac:dyDescent="0.2">
      <c r="B71" s="35"/>
      <c r="C71" s="1" t="str">
        <f t="shared" ca="1" si="19"/>
        <v/>
      </c>
      <c r="D71" s="1" t="str">
        <f t="shared" ca="1" si="20"/>
        <v/>
      </c>
      <c r="E71" s="1" t="str">
        <f t="shared" ca="1" si="20"/>
        <v/>
      </c>
      <c r="F71" s="1" t="str">
        <f t="shared" ca="1" si="20"/>
        <v/>
      </c>
      <c r="G71" s="1" t="str">
        <f t="shared" ca="1" si="20"/>
        <v/>
      </c>
      <c r="H71" s="1" t="str">
        <f t="shared" ca="1" si="20"/>
        <v/>
      </c>
      <c r="I71" s="1" t="str">
        <f t="shared" ca="1" si="20"/>
        <v/>
      </c>
      <c r="J71" s="1" t="str">
        <f t="shared" ca="1" si="20"/>
        <v/>
      </c>
      <c r="K71" s="1" t="str">
        <f t="shared" ca="1" si="20"/>
        <v/>
      </c>
      <c r="L71" s="1" t="str">
        <f t="shared" ca="1" si="20"/>
        <v/>
      </c>
      <c r="M71" s="1" t="str">
        <f t="shared" ca="1" si="20"/>
        <v/>
      </c>
      <c r="N71" s="1" t="str">
        <f t="shared" ca="1" si="21"/>
        <v/>
      </c>
      <c r="O71" s="1" t="str">
        <f t="shared" ca="1" si="21"/>
        <v/>
      </c>
      <c r="P71" s="1" t="str">
        <f t="shared" ca="1" si="21"/>
        <v/>
      </c>
      <c r="Q71" s="1" t="str">
        <f t="shared" ca="1" si="21"/>
        <v/>
      </c>
      <c r="R71" s="1" t="str">
        <f t="shared" ca="1" si="21"/>
        <v/>
      </c>
      <c r="S71" s="1" t="str">
        <f t="shared" ca="1" si="21"/>
        <v/>
      </c>
      <c r="T71" s="1" t="str">
        <f t="shared" ca="1" si="21"/>
        <v/>
      </c>
      <c r="U71" s="1" t="str">
        <f t="shared" ca="1" si="21"/>
        <v/>
      </c>
      <c r="V71" s="1" t="str">
        <f t="shared" ca="1" si="21"/>
        <v/>
      </c>
      <c r="W71" s="1" t="str">
        <f t="shared" ca="1" si="21"/>
        <v/>
      </c>
      <c r="X71" s="1" t="str">
        <f t="shared" ca="1" si="22"/>
        <v/>
      </c>
      <c r="Y71" s="1" t="str">
        <f t="shared" ca="1" si="22"/>
        <v/>
      </c>
      <c r="Z71" s="1" t="str">
        <f t="shared" ca="1" si="22"/>
        <v/>
      </c>
      <c r="AA71" s="1" t="str">
        <f t="shared" ca="1" si="22"/>
        <v/>
      </c>
      <c r="AB71" s="1" t="str">
        <f t="shared" ca="1" si="22"/>
        <v/>
      </c>
      <c r="AC71" s="1" t="str">
        <f t="shared" ca="1" si="22"/>
        <v/>
      </c>
      <c r="AD71" s="1" t="str">
        <f t="shared" ca="1" si="22"/>
        <v/>
      </c>
      <c r="AE71" s="1" t="str">
        <f t="shared" ca="1" si="22"/>
        <v/>
      </c>
      <c r="AF71" s="1" t="str">
        <f t="shared" ca="1" si="22"/>
        <v/>
      </c>
      <c r="AG71" s="1" t="str">
        <f t="shared" ca="1" si="22"/>
        <v/>
      </c>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row>
    <row r="72" spans="2:64" hidden="1" outlineLevel="1" x14ac:dyDescent="0.2">
      <c r="B72" s="35"/>
      <c r="C72" s="1" t="str">
        <f t="shared" ca="1" si="19"/>
        <v/>
      </c>
      <c r="D72" s="1" t="str">
        <f t="shared" ca="1" si="20"/>
        <v/>
      </c>
      <c r="E72" s="1" t="str">
        <f t="shared" ca="1" si="20"/>
        <v/>
      </c>
      <c r="F72" s="1" t="str">
        <f t="shared" ca="1" si="20"/>
        <v/>
      </c>
      <c r="G72" s="1" t="str">
        <f t="shared" ca="1" si="20"/>
        <v/>
      </c>
      <c r="H72" s="1" t="str">
        <f t="shared" ca="1" si="20"/>
        <v/>
      </c>
      <c r="I72" s="1" t="str">
        <f t="shared" ca="1" si="20"/>
        <v/>
      </c>
      <c r="J72" s="1" t="str">
        <f t="shared" ca="1" si="20"/>
        <v/>
      </c>
      <c r="K72" s="1" t="str">
        <f t="shared" ca="1" si="20"/>
        <v/>
      </c>
      <c r="L72" s="1" t="str">
        <f t="shared" ca="1" si="20"/>
        <v/>
      </c>
      <c r="M72" s="1" t="str">
        <f t="shared" ca="1" si="20"/>
        <v/>
      </c>
      <c r="N72" s="1" t="str">
        <f t="shared" ca="1" si="21"/>
        <v/>
      </c>
      <c r="O72" s="1" t="str">
        <f t="shared" ca="1" si="21"/>
        <v/>
      </c>
      <c r="P72" s="1" t="str">
        <f t="shared" ca="1" si="21"/>
        <v/>
      </c>
      <c r="Q72" s="1" t="str">
        <f t="shared" ca="1" si="21"/>
        <v/>
      </c>
      <c r="R72" s="1" t="str">
        <f t="shared" ca="1" si="21"/>
        <v/>
      </c>
      <c r="S72" s="1" t="str">
        <f t="shared" ca="1" si="21"/>
        <v/>
      </c>
      <c r="T72" s="1" t="str">
        <f t="shared" ca="1" si="21"/>
        <v/>
      </c>
      <c r="U72" s="1" t="str">
        <f t="shared" ca="1" si="21"/>
        <v/>
      </c>
      <c r="V72" s="1" t="str">
        <f t="shared" ca="1" si="21"/>
        <v/>
      </c>
      <c r="W72" s="1" t="str">
        <f t="shared" ca="1" si="21"/>
        <v/>
      </c>
      <c r="X72" s="1" t="str">
        <f t="shared" ca="1" si="22"/>
        <v/>
      </c>
      <c r="Y72" s="1" t="str">
        <f t="shared" ca="1" si="22"/>
        <v/>
      </c>
      <c r="Z72" s="1" t="str">
        <f t="shared" ca="1" si="22"/>
        <v/>
      </c>
      <c r="AA72" s="1" t="str">
        <f t="shared" ca="1" si="22"/>
        <v/>
      </c>
      <c r="AB72" s="1" t="str">
        <f t="shared" ca="1" si="22"/>
        <v/>
      </c>
      <c r="AC72" s="1" t="str">
        <f t="shared" ca="1" si="22"/>
        <v/>
      </c>
      <c r="AD72" s="1" t="str">
        <f t="shared" ca="1" si="22"/>
        <v/>
      </c>
      <c r="AE72" s="1" t="str">
        <f t="shared" ca="1" si="22"/>
        <v/>
      </c>
      <c r="AF72" s="1" t="str">
        <f t="shared" ca="1" si="22"/>
        <v/>
      </c>
      <c r="AG72" s="1" t="str">
        <f t="shared" ca="1" si="22"/>
        <v/>
      </c>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row>
    <row r="73" spans="2:64" hidden="1" outlineLevel="1" x14ac:dyDescent="0.2">
      <c r="B73" s="35"/>
      <c r="C73" s="1" t="str">
        <f t="shared" ca="1" si="19"/>
        <v/>
      </c>
      <c r="D73" s="1" t="str">
        <f t="shared" ca="1" si="20"/>
        <v/>
      </c>
      <c r="E73" s="1" t="str">
        <f t="shared" ca="1" si="20"/>
        <v/>
      </c>
      <c r="F73" s="1" t="str">
        <f t="shared" ca="1" si="20"/>
        <v/>
      </c>
      <c r="G73" s="1" t="str">
        <f t="shared" ca="1" si="20"/>
        <v/>
      </c>
      <c r="H73" s="1" t="str">
        <f t="shared" ca="1" si="20"/>
        <v/>
      </c>
      <c r="I73" s="1" t="str">
        <f t="shared" ca="1" si="20"/>
        <v/>
      </c>
      <c r="J73" s="1" t="str">
        <f t="shared" ca="1" si="20"/>
        <v/>
      </c>
      <c r="K73" s="1" t="str">
        <f t="shared" ca="1" si="20"/>
        <v/>
      </c>
      <c r="L73" s="1" t="str">
        <f t="shared" ca="1" si="20"/>
        <v/>
      </c>
      <c r="M73" s="1" t="str">
        <f t="shared" ca="1" si="20"/>
        <v/>
      </c>
      <c r="N73" s="1" t="str">
        <f t="shared" ca="1" si="21"/>
        <v/>
      </c>
      <c r="O73" s="1" t="str">
        <f t="shared" ca="1" si="21"/>
        <v/>
      </c>
      <c r="P73" s="1" t="str">
        <f t="shared" ca="1" si="21"/>
        <v/>
      </c>
      <c r="Q73" s="1" t="str">
        <f t="shared" ca="1" si="21"/>
        <v/>
      </c>
      <c r="R73" s="1" t="str">
        <f t="shared" ca="1" si="21"/>
        <v/>
      </c>
      <c r="S73" s="1" t="str">
        <f t="shared" ca="1" si="21"/>
        <v/>
      </c>
      <c r="T73" s="1" t="str">
        <f t="shared" ca="1" si="21"/>
        <v/>
      </c>
      <c r="U73" s="1" t="str">
        <f t="shared" ca="1" si="21"/>
        <v/>
      </c>
      <c r="V73" s="1" t="str">
        <f t="shared" ca="1" si="21"/>
        <v/>
      </c>
      <c r="W73" s="1" t="str">
        <f t="shared" ca="1" si="21"/>
        <v/>
      </c>
      <c r="X73" s="1" t="str">
        <f t="shared" ca="1" si="22"/>
        <v/>
      </c>
      <c r="Y73" s="1" t="str">
        <f t="shared" ca="1" si="22"/>
        <v/>
      </c>
      <c r="Z73" s="1" t="str">
        <f t="shared" ca="1" si="22"/>
        <v/>
      </c>
      <c r="AA73" s="1" t="str">
        <f t="shared" ca="1" si="22"/>
        <v/>
      </c>
      <c r="AB73" s="1" t="str">
        <f t="shared" ca="1" si="22"/>
        <v/>
      </c>
      <c r="AC73" s="1" t="str">
        <f t="shared" ca="1" si="22"/>
        <v/>
      </c>
      <c r="AD73" s="1" t="str">
        <f t="shared" ca="1" si="22"/>
        <v/>
      </c>
      <c r="AE73" s="1" t="str">
        <f t="shared" ca="1" si="22"/>
        <v/>
      </c>
      <c r="AF73" s="1" t="str">
        <f t="shared" ca="1" si="22"/>
        <v/>
      </c>
      <c r="AG73" s="1" t="str">
        <f t="shared" ca="1" si="22"/>
        <v/>
      </c>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row>
    <row r="74" spans="2:64" hidden="1" outlineLevel="1" x14ac:dyDescent="0.2">
      <c r="B74" s="35"/>
      <c r="C74" s="1" t="str">
        <f t="shared" ca="1" si="19"/>
        <v/>
      </c>
      <c r="D74" s="1" t="str">
        <f t="shared" ca="1" si="20"/>
        <v/>
      </c>
      <c r="E74" s="1" t="str">
        <f t="shared" ca="1" si="20"/>
        <v/>
      </c>
      <c r="F74" s="1" t="str">
        <f t="shared" ca="1" si="20"/>
        <v/>
      </c>
      <c r="G74" s="1" t="str">
        <f t="shared" ca="1" si="20"/>
        <v/>
      </c>
      <c r="H74" s="1" t="str">
        <f t="shared" ca="1" si="20"/>
        <v/>
      </c>
      <c r="I74" s="1" t="str">
        <f t="shared" ca="1" si="20"/>
        <v/>
      </c>
      <c r="J74" s="1" t="str">
        <f t="shared" ca="1" si="20"/>
        <v/>
      </c>
      <c r="K74" s="1" t="str">
        <f t="shared" ca="1" si="20"/>
        <v/>
      </c>
      <c r="L74" s="1" t="str">
        <f t="shared" ca="1" si="20"/>
        <v/>
      </c>
      <c r="M74" s="1" t="str">
        <f t="shared" ca="1" si="20"/>
        <v/>
      </c>
      <c r="N74" s="1" t="str">
        <f t="shared" ca="1" si="21"/>
        <v/>
      </c>
      <c r="O74" s="1" t="str">
        <f t="shared" ca="1" si="21"/>
        <v/>
      </c>
      <c r="P74" s="1" t="str">
        <f t="shared" ca="1" si="21"/>
        <v/>
      </c>
      <c r="Q74" s="1" t="str">
        <f t="shared" ca="1" si="21"/>
        <v/>
      </c>
      <c r="R74" s="1" t="str">
        <f t="shared" ca="1" si="21"/>
        <v/>
      </c>
      <c r="S74" s="1" t="str">
        <f t="shared" ca="1" si="21"/>
        <v/>
      </c>
      <c r="T74" s="1" t="str">
        <f t="shared" ca="1" si="21"/>
        <v/>
      </c>
      <c r="U74" s="1" t="str">
        <f t="shared" ca="1" si="21"/>
        <v/>
      </c>
      <c r="V74" s="1" t="str">
        <f t="shared" ca="1" si="21"/>
        <v/>
      </c>
      <c r="W74" s="1" t="str">
        <f t="shared" ca="1" si="21"/>
        <v/>
      </c>
      <c r="X74" s="1" t="str">
        <f t="shared" ca="1" si="22"/>
        <v/>
      </c>
      <c r="Y74" s="1" t="str">
        <f t="shared" ca="1" si="22"/>
        <v/>
      </c>
      <c r="Z74" s="1" t="str">
        <f t="shared" ca="1" si="22"/>
        <v/>
      </c>
      <c r="AA74" s="1" t="str">
        <f t="shared" ca="1" si="22"/>
        <v/>
      </c>
      <c r="AB74" s="1" t="str">
        <f t="shared" ca="1" si="22"/>
        <v/>
      </c>
      <c r="AC74" s="1" t="str">
        <f t="shared" ca="1" si="22"/>
        <v/>
      </c>
      <c r="AD74" s="1" t="str">
        <f t="shared" ca="1" si="22"/>
        <v/>
      </c>
      <c r="AE74" s="1" t="str">
        <f t="shared" ca="1" si="22"/>
        <v/>
      </c>
      <c r="AF74" s="1" t="str">
        <f t="shared" ca="1" si="22"/>
        <v/>
      </c>
      <c r="AG74" s="1" t="str">
        <f t="shared" ca="1" si="22"/>
        <v/>
      </c>
      <c r="AH74" s="1"/>
      <c r="AI74" s="1"/>
      <c r="AJ74" s="1"/>
      <c r="AK74" s="1"/>
      <c r="AL74" s="1"/>
      <c r="AM74" s="1"/>
      <c r="AN74" s="1"/>
      <c r="AO74" s="1"/>
      <c r="AP74" s="1"/>
      <c r="AQ74" s="1"/>
      <c r="AR74" s="1"/>
      <c r="AS74" s="1"/>
      <c r="AT74" s="1"/>
      <c r="AU74" s="1"/>
      <c r="AV74" s="1"/>
      <c r="AW74" s="1"/>
      <c r="AX74" s="1"/>
      <c r="AY74" s="1"/>
      <c r="AZ74" s="1"/>
      <c r="BA74" s="1"/>
      <c r="BB74" s="1"/>
      <c r="BC74" s="1"/>
      <c r="BD74" s="1"/>
      <c r="BE74" s="1"/>
      <c r="BF74" s="1"/>
    </row>
    <row r="75" spans="2:64" hidden="1" outlineLevel="1" x14ac:dyDescent="0.2">
      <c r="B75" s="35"/>
      <c r="C75" s="1" t="str">
        <f t="shared" ca="1" si="19"/>
        <v/>
      </c>
      <c r="D75" s="1" t="str">
        <f t="shared" ca="1" si="20"/>
        <v/>
      </c>
      <c r="E75" s="1" t="str">
        <f t="shared" ca="1" si="20"/>
        <v/>
      </c>
      <c r="F75" s="1" t="str">
        <f t="shared" ca="1" si="20"/>
        <v/>
      </c>
      <c r="G75" s="1" t="str">
        <f t="shared" ca="1" si="20"/>
        <v/>
      </c>
      <c r="H75" s="1" t="str">
        <f t="shared" ca="1" si="20"/>
        <v/>
      </c>
      <c r="I75" s="1" t="str">
        <f t="shared" ca="1" si="20"/>
        <v/>
      </c>
      <c r="J75" s="1" t="str">
        <f t="shared" ca="1" si="20"/>
        <v/>
      </c>
      <c r="K75" s="1" t="str">
        <f t="shared" ca="1" si="20"/>
        <v/>
      </c>
      <c r="L75" s="1" t="str">
        <f t="shared" ca="1" si="20"/>
        <v/>
      </c>
      <c r="M75" s="1" t="str">
        <f t="shared" ca="1" si="20"/>
        <v/>
      </c>
      <c r="N75" s="1" t="str">
        <f t="shared" ca="1" si="21"/>
        <v/>
      </c>
      <c r="O75" s="1" t="str">
        <f t="shared" ca="1" si="21"/>
        <v/>
      </c>
      <c r="P75" s="1" t="str">
        <f t="shared" ca="1" si="21"/>
        <v/>
      </c>
      <c r="Q75" s="1" t="str">
        <f t="shared" ca="1" si="21"/>
        <v/>
      </c>
      <c r="R75" s="1" t="str">
        <f t="shared" ca="1" si="21"/>
        <v/>
      </c>
      <c r="S75" s="1" t="str">
        <f t="shared" ca="1" si="21"/>
        <v/>
      </c>
      <c r="T75" s="1" t="str">
        <f t="shared" ca="1" si="21"/>
        <v/>
      </c>
      <c r="U75" s="1" t="str">
        <f t="shared" ca="1" si="21"/>
        <v/>
      </c>
      <c r="V75" s="1" t="str">
        <f t="shared" ca="1" si="21"/>
        <v/>
      </c>
      <c r="W75" s="1" t="str">
        <f t="shared" ca="1" si="21"/>
        <v/>
      </c>
      <c r="X75" s="1" t="str">
        <f t="shared" ca="1" si="22"/>
        <v/>
      </c>
      <c r="Y75" s="1" t="str">
        <f t="shared" ca="1" si="22"/>
        <v/>
      </c>
      <c r="Z75" s="1" t="str">
        <f t="shared" ca="1" si="22"/>
        <v/>
      </c>
      <c r="AA75" s="1" t="str">
        <f t="shared" ca="1" si="22"/>
        <v/>
      </c>
      <c r="AB75" s="1" t="str">
        <f t="shared" ca="1" si="22"/>
        <v/>
      </c>
      <c r="AC75" s="1" t="str">
        <f t="shared" ca="1" si="22"/>
        <v/>
      </c>
      <c r="AD75" s="1" t="str">
        <f t="shared" ca="1" si="22"/>
        <v/>
      </c>
      <c r="AE75" s="1" t="str">
        <f t="shared" ca="1" si="22"/>
        <v/>
      </c>
      <c r="AF75" s="1" t="str">
        <f t="shared" ca="1" si="22"/>
        <v/>
      </c>
      <c r="AG75" s="1" t="str">
        <f t="shared" ca="1" si="22"/>
        <v/>
      </c>
      <c r="AH75" s="1"/>
      <c r="AI75" s="1"/>
      <c r="AJ75" s="1"/>
      <c r="AK75" s="1"/>
      <c r="AL75" s="1"/>
      <c r="AM75" s="1"/>
      <c r="AN75" s="1"/>
      <c r="AO75" s="1"/>
      <c r="AP75" s="1"/>
      <c r="AQ75" s="1"/>
      <c r="AR75" s="1"/>
      <c r="AS75" s="1"/>
      <c r="AT75" s="1"/>
      <c r="AU75" s="1"/>
      <c r="AV75" s="1"/>
      <c r="AW75" s="1"/>
      <c r="AX75" s="1"/>
      <c r="AY75" s="1"/>
      <c r="AZ75" s="1"/>
      <c r="BA75" s="1"/>
      <c r="BB75" s="1"/>
      <c r="BC75" s="1"/>
      <c r="BD75" s="1"/>
      <c r="BE75" s="1"/>
      <c r="BF75" s="1"/>
    </row>
    <row r="76" spans="2:64" hidden="1" outlineLevel="1" x14ac:dyDescent="0.2">
      <c r="B76" s="35"/>
      <c r="C76" s="1" t="str">
        <f t="shared" ca="1" si="19"/>
        <v/>
      </c>
      <c r="D76" s="1" t="str">
        <f t="shared" ref="D76:M85" ca="1" si="27">IF(OR(ROW()-ROW($D$66)&gt;=COLUMN()-COLUMN($D$66),D$65=""),"",_xlfn.MINIFS(OFFSET($E$24:$E$28,0,ROW()-ROW($E$66)),OFFSET($D$24:$D$28,0,MATCH(D$65,$E$19:$AH$19,0)),"&gt;0"))</f>
        <v/>
      </c>
      <c r="E76" s="1" t="str">
        <f t="shared" ca="1" si="27"/>
        <v/>
      </c>
      <c r="F76" s="1" t="str">
        <f t="shared" ca="1" si="27"/>
        <v/>
      </c>
      <c r="G76" s="1" t="str">
        <f t="shared" ca="1" si="27"/>
        <v/>
      </c>
      <c r="H76" s="1" t="str">
        <f t="shared" ca="1" si="27"/>
        <v/>
      </c>
      <c r="I76" s="1" t="str">
        <f t="shared" ca="1" si="27"/>
        <v/>
      </c>
      <c r="J76" s="1" t="str">
        <f t="shared" ca="1" si="27"/>
        <v/>
      </c>
      <c r="K76" s="1" t="str">
        <f t="shared" ca="1" si="27"/>
        <v/>
      </c>
      <c r="L76" s="1" t="str">
        <f t="shared" ca="1" si="27"/>
        <v/>
      </c>
      <c r="M76" s="1" t="str">
        <f t="shared" ca="1" si="27"/>
        <v/>
      </c>
      <c r="N76" s="1" t="str">
        <f t="shared" ref="N76:W85" ca="1" si="28">IF(OR(ROW()-ROW($D$66)&gt;=COLUMN()-COLUMN($D$66),N$65=""),"",_xlfn.MINIFS(OFFSET($E$24:$E$28,0,ROW()-ROW($E$66)),OFFSET($D$24:$D$28,0,MATCH(N$65,$E$19:$AH$19,0)),"&gt;0"))</f>
        <v/>
      </c>
      <c r="O76" s="1" t="str">
        <f t="shared" ca="1" si="28"/>
        <v/>
      </c>
      <c r="P76" s="1" t="str">
        <f t="shared" ca="1" si="28"/>
        <v/>
      </c>
      <c r="Q76" s="1" t="str">
        <f t="shared" ca="1" si="28"/>
        <v/>
      </c>
      <c r="R76" s="1" t="str">
        <f t="shared" ca="1" si="28"/>
        <v/>
      </c>
      <c r="S76" s="1" t="str">
        <f t="shared" ca="1" si="28"/>
        <v/>
      </c>
      <c r="T76" s="1" t="str">
        <f t="shared" ca="1" si="28"/>
        <v/>
      </c>
      <c r="U76" s="1" t="str">
        <f t="shared" ca="1" si="28"/>
        <v/>
      </c>
      <c r="V76" s="1" t="str">
        <f t="shared" ca="1" si="28"/>
        <v/>
      </c>
      <c r="W76" s="1" t="str">
        <f t="shared" ca="1" si="28"/>
        <v/>
      </c>
      <c r="X76" s="1" t="str">
        <f t="shared" ref="X76:AG85" ca="1" si="29">IF(OR(ROW()-ROW($D$66)&gt;=COLUMN()-COLUMN($D$66),X$65=""),"",_xlfn.MINIFS(OFFSET($E$24:$E$28,0,ROW()-ROW($E$66)),OFFSET($D$24:$D$28,0,MATCH(X$65,$E$19:$AH$19,0)),"&gt;0"))</f>
        <v/>
      </c>
      <c r="Y76" s="1" t="str">
        <f t="shared" ca="1" si="29"/>
        <v/>
      </c>
      <c r="Z76" s="1" t="str">
        <f t="shared" ca="1" si="29"/>
        <v/>
      </c>
      <c r="AA76" s="1" t="str">
        <f t="shared" ca="1" si="29"/>
        <v/>
      </c>
      <c r="AB76" s="1" t="str">
        <f t="shared" ca="1" si="29"/>
        <v/>
      </c>
      <c r="AC76" s="1" t="str">
        <f t="shared" ca="1" si="29"/>
        <v/>
      </c>
      <c r="AD76" s="1" t="str">
        <f t="shared" ca="1" si="29"/>
        <v/>
      </c>
      <c r="AE76" s="1" t="str">
        <f t="shared" ca="1" si="29"/>
        <v/>
      </c>
      <c r="AF76" s="1" t="str">
        <f t="shared" ca="1" si="29"/>
        <v/>
      </c>
      <c r="AG76" s="1" t="str">
        <f t="shared" ca="1" si="29"/>
        <v/>
      </c>
      <c r="AH76" s="1"/>
      <c r="AI76" s="1"/>
      <c r="AJ76" s="1"/>
      <c r="AK76" s="1"/>
      <c r="AL76" s="1"/>
      <c r="AM76" s="1"/>
      <c r="AN76" s="1"/>
      <c r="AO76" s="1"/>
      <c r="AP76" s="1"/>
      <c r="AQ76" s="1"/>
      <c r="AR76" s="1"/>
      <c r="AS76" s="1"/>
      <c r="AT76" s="1"/>
      <c r="AU76" s="1"/>
      <c r="AV76" s="1"/>
      <c r="AW76" s="1"/>
      <c r="AX76" s="1"/>
      <c r="AY76" s="1"/>
      <c r="AZ76" s="1"/>
      <c r="BA76" s="1"/>
      <c r="BB76" s="1"/>
      <c r="BC76" s="1"/>
      <c r="BD76" s="1"/>
      <c r="BE76" s="1"/>
      <c r="BF76" s="1"/>
    </row>
    <row r="77" spans="2:64" hidden="1" outlineLevel="1" x14ac:dyDescent="0.2">
      <c r="B77" s="35"/>
      <c r="C77" s="1" t="str">
        <f t="shared" ca="1" si="19"/>
        <v/>
      </c>
      <c r="D77" s="1" t="str">
        <f t="shared" ca="1" si="27"/>
        <v/>
      </c>
      <c r="E77" s="1" t="str">
        <f t="shared" ca="1" si="27"/>
        <v/>
      </c>
      <c r="F77" s="1" t="str">
        <f t="shared" ca="1" si="27"/>
        <v/>
      </c>
      <c r="G77" s="1" t="str">
        <f t="shared" ca="1" si="27"/>
        <v/>
      </c>
      <c r="H77" s="1" t="str">
        <f t="shared" ca="1" si="27"/>
        <v/>
      </c>
      <c r="I77" s="1" t="str">
        <f t="shared" ca="1" si="27"/>
        <v/>
      </c>
      <c r="J77" s="1" t="str">
        <f t="shared" ca="1" si="27"/>
        <v/>
      </c>
      <c r="K77" s="1" t="str">
        <f t="shared" ca="1" si="27"/>
        <v/>
      </c>
      <c r="L77" s="1" t="str">
        <f t="shared" ca="1" si="27"/>
        <v/>
      </c>
      <c r="M77" s="1" t="str">
        <f t="shared" ca="1" si="27"/>
        <v/>
      </c>
      <c r="N77" s="1" t="str">
        <f t="shared" ca="1" si="28"/>
        <v/>
      </c>
      <c r="O77" s="1" t="str">
        <f t="shared" ca="1" si="28"/>
        <v/>
      </c>
      <c r="P77" s="1" t="str">
        <f t="shared" ca="1" si="28"/>
        <v/>
      </c>
      <c r="Q77" s="1" t="str">
        <f t="shared" ca="1" si="28"/>
        <v/>
      </c>
      <c r="R77" s="1" t="str">
        <f t="shared" ca="1" si="28"/>
        <v/>
      </c>
      <c r="S77" s="1" t="str">
        <f t="shared" ca="1" si="28"/>
        <v/>
      </c>
      <c r="T77" s="1" t="str">
        <f t="shared" ca="1" si="28"/>
        <v/>
      </c>
      <c r="U77" s="1" t="str">
        <f t="shared" ca="1" si="28"/>
        <v/>
      </c>
      <c r="V77" s="1" t="str">
        <f t="shared" ca="1" si="28"/>
        <v/>
      </c>
      <c r="W77" s="1" t="str">
        <f t="shared" ca="1" si="28"/>
        <v/>
      </c>
      <c r="X77" s="1" t="str">
        <f t="shared" ca="1" si="29"/>
        <v/>
      </c>
      <c r="Y77" s="1" t="str">
        <f t="shared" ca="1" si="29"/>
        <v/>
      </c>
      <c r="Z77" s="1" t="str">
        <f t="shared" ca="1" si="29"/>
        <v/>
      </c>
      <c r="AA77" s="1" t="str">
        <f t="shared" ca="1" si="29"/>
        <v/>
      </c>
      <c r="AB77" s="1" t="str">
        <f t="shared" ca="1" si="29"/>
        <v/>
      </c>
      <c r="AC77" s="1" t="str">
        <f t="shared" ca="1" si="29"/>
        <v/>
      </c>
      <c r="AD77" s="1" t="str">
        <f t="shared" ca="1" si="29"/>
        <v/>
      </c>
      <c r="AE77" s="1" t="str">
        <f t="shared" ca="1" si="29"/>
        <v/>
      </c>
      <c r="AF77" s="1" t="str">
        <f t="shared" ca="1" si="29"/>
        <v/>
      </c>
      <c r="AG77" s="1" t="str">
        <f t="shared" ca="1" si="29"/>
        <v/>
      </c>
      <c r="AH77" s="1"/>
      <c r="AI77" s="1"/>
      <c r="AJ77" s="1"/>
      <c r="AK77" s="1"/>
      <c r="AL77" s="1"/>
      <c r="AM77" s="1"/>
      <c r="AN77" s="1"/>
      <c r="AO77" s="1"/>
      <c r="AP77" s="1"/>
      <c r="AQ77" s="1"/>
      <c r="AR77" s="1"/>
      <c r="AS77" s="1"/>
      <c r="AT77" s="1"/>
      <c r="AU77" s="1"/>
      <c r="AV77" s="1"/>
      <c r="AW77" s="1"/>
      <c r="AX77" s="1"/>
      <c r="AY77" s="1"/>
      <c r="AZ77" s="1"/>
      <c r="BA77" s="1"/>
      <c r="BB77" s="1"/>
      <c r="BC77" s="1"/>
      <c r="BD77" s="1"/>
      <c r="BE77" s="1"/>
      <c r="BF77" s="1"/>
    </row>
    <row r="78" spans="2:64" hidden="1" outlineLevel="1" x14ac:dyDescent="0.2">
      <c r="B78" s="35"/>
      <c r="C78" s="1" t="str">
        <f t="shared" ca="1" si="19"/>
        <v/>
      </c>
      <c r="D78" s="1" t="str">
        <f t="shared" ca="1" si="27"/>
        <v/>
      </c>
      <c r="E78" s="1" t="str">
        <f t="shared" ca="1" si="27"/>
        <v/>
      </c>
      <c r="F78" s="1" t="str">
        <f t="shared" ca="1" si="27"/>
        <v/>
      </c>
      <c r="G78" s="1" t="str">
        <f t="shared" ca="1" si="27"/>
        <v/>
      </c>
      <c r="H78" s="1" t="str">
        <f t="shared" ca="1" si="27"/>
        <v/>
      </c>
      <c r="I78" s="1" t="str">
        <f t="shared" ca="1" si="27"/>
        <v/>
      </c>
      <c r="J78" s="1" t="str">
        <f t="shared" ca="1" si="27"/>
        <v/>
      </c>
      <c r="K78" s="1" t="str">
        <f t="shared" ca="1" si="27"/>
        <v/>
      </c>
      <c r="L78" s="1" t="str">
        <f t="shared" ca="1" si="27"/>
        <v/>
      </c>
      <c r="M78" s="1" t="str">
        <f t="shared" ca="1" si="27"/>
        <v/>
      </c>
      <c r="N78" s="1" t="str">
        <f t="shared" ca="1" si="28"/>
        <v/>
      </c>
      <c r="O78" s="1" t="str">
        <f t="shared" ca="1" si="28"/>
        <v/>
      </c>
      <c r="P78" s="1" t="str">
        <f t="shared" ca="1" si="28"/>
        <v/>
      </c>
      <c r="Q78" s="1" t="str">
        <f t="shared" ca="1" si="28"/>
        <v/>
      </c>
      <c r="R78" s="1" t="str">
        <f t="shared" ca="1" si="28"/>
        <v/>
      </c>
      <c r="S78" s="1" t="str">
        <f t="shared" ca="1" si="28"/>
        <v/>
      </c>
      <c r="T78" s="1" t="str">
        <f t="shared" ca="1" si="28"/>
        <v/>
      </c>
      <c r="U78" s="1" t="str">
        <f t="shared" ca="1" si="28"/>
        <v/>
      </c>
      <c r="V78" s="1" t="str">
        <f t="shared" ca="1" si="28"/>
        <v/>
      </c>
      <c r="W78" s="1" t="str">
        <f t="shared" ca="1" si="28"/>
        <v/>
      </c>
      <c r="X78" s="1" t="str">
        <f t="shared" ca="1" si="29"/>
        <v/>
      </c>
      <c r="Y78" s="1" t="str">
        <f t="shared" ca="1" si="29"/>
        <v/>
      </c>
      <c r="Z78" s="1" t="str">
        <f t="shared" ca="1" si="29"/>
        <v/>
      </c>
      <c r="AA78" s="1" t="str">
        <f t="shared" ca="1" si="29"/>
        <v/>
      </c>
      <c r="AB78" s="1" t="str">
        <f t="shared" ca="1" si="29"/>
        <v/>
      </c>
      <c r="AC78" s="1" t="str">
        <f t="shared" ca="1" si="29"/>
        <v/>
      </c>
      <c r="AD78" s="1" t="str">
        <f t="shared" ca="1" si="29"/>
        <v/>
      </c>
      <c r="AE78" s="1" t="str">
        <f t="shared" ca="1" si="29"/>
        <v/>
      </c>
      <c r="AF78" s="1" t="str">
        <f t="shared" ca="1" si="29"/>
        <v/>
      </c>
      <c r="AG78" s="1" t="str">
        <f t="shared" ca="1" si="29"/>
        <v/>
      </c>
      <c r="AH78" s="1"/>
      <c r="AI78" s="1"/>
      <c r="AJ78" s="1"/>
      <c r="AK78" s="1"/>
      <c r="AL78" s="1"/>
      <c r="AM78" s="1"/>
      <c r="AN78" s="1"/>
      <c r="AO78" s="1"/>
      <c r="AP78" s="1"/>
      <c r="AQ78" s="1"/>
      <c r="AR78" s="1"/>
      <c r="AS78" s="1"/>
      <c r="AT78" s="1"/>
      <c r="AU78" s="1"/>
      <c r="AV78" s="1"/>
      <c r="AW78" s="1"/>
      <c r="AX78" s="1"/>
      <c r="AY78" s="1"/>
      <c r="AZ78" s="1"/>
      <c r="BA78" s="1"/>
      <c r="BB78" s="1"/>
      <c r="BC78" s="1"/>
      <c r="BD78" s="1"/>
      <c r="BE78" s="1"/>
      <c r="BF78" s="1"/>
    </row>
    <row r="79" spans="2:64" hidden="1" outlineLevel="1" x14ac:dyDescent="0.2">
      <c r="B79" s="35"/>
      <c r="C79" s="1" t="str">
        <f t="shared" ca="1" si="19"/>
        <v/>
      </c>
      <c r="D79" s="1" t="str">
        <f t="shared" ca="1" si="27"/>
        <v/>
      </c>
      <c r="E79" s="1" t="str">
        <f t="shared" ca="1" si="27"/>
        <v/>
      </c>
      <c r="F79" s="1" t="str">
        <f t="shared" ca="1" si="27"/>
        <v/>
      </c>
      <c r="G79" s="1" t="str">
        <f t="shared" ca="1" si="27"/>
        <v/>
      </c>
      <c r="H79" s="1" t="str">
        <f t="shared" ca="1" si="27"/>
        <v/>
      </c>
      <c r="I79" s="1" t="str">
        <f t="shared" ca="1" si="27"/>
        <v/>
      </c>
      <c r="J79" s="1" t="str">
        <f t="shared" ca="1" si="27"/>
        <v/>
      </c>
      <c r="K79" s="1" t="str">
        <f t="shared" ca="1" si="27"/>
        <v/>
      </c>
      <c r="L79" s="1" t="str">
        <f t="shared" ca="1" si="27"/>
        <v/>
      </c>
      <c r="M79" s="1" t="str">
        <f t="shared" ca="1" si="27"/>
        <v/>
      </c>
      <c r="N79" s="1" t="str">
        <f t="shared" ca="1" si="28"/>
        <v/>
      </c>
      <c r="O79" s="1" t="str">
        <f t="shared" ca="1" si="28"/>
        <v/>
      </c>
      <c r="P79" s="1" t="str">
        <f t="shared" ca="1" si="28"/>
        <v/>
      </c>
      <c r="Q79" s="1" t="str">
        <f t="shared" ca="1" si="28"/>
        <v/>
      </c>
      <c r="R79" s="1" t="str">
        <f t="shared" ca="1" si="28"/>
        <v/>
      </c>
      <c r="S79" s="1" t="str">
        <f t="shared" ca="1" si="28"/>
        <v/>
      </c>
      <c r="T79" s="1" t="str">
        <f t="shared" ca="1" si="28"/>
        <v/>
      </c>
      <c r="U79" s="1" t="str">
        <f t="shared" ca="1" si="28"/>
        <v/>
      </c>
      <c r="V79" s="1" t="str">
        <f t="shared" ca="1" si="28"/>
        <v/>
      </c>
      <c r="W79" s="1" t="str">
        <f t="shared" ca="1" si="28"/>
        <v/>
      </c>
      <c r="X79" s="1" t="str">
        <f t="shared" ca="1" si="29"/>
        <v/>
      </c>
      <c r="Y79" s="1" t="str">
        <f t="shared" ca="1" si="29"/>
        <v/>
      </c>
      <c r="Z79" s="1" t="str">
        <f t="shared" ca="1" si="29"/>
        <v/>
      </c>
      <c r="AA79" s="1" t="str">
        <f t="shared" ca="1" si="29"/>
        <v/>
      </c>
      <c r="AB79" s="1" t="str">
        <f t="shared" ca="1" si="29"/>
        <v/>
      </c>
      <c r="AC79" s="1" t="str">
        <f t="shared" ca="1" si="29"/>
        <v/>
      </c>
      <c r="AD79" s="1" t="str">
        <f t="shared" ca="1" si="29"/>
        <v/>
      </c>
      <c r="AE79" s="1" t="str">
        <f t="shared" ca="1" si="29"/>
        <v/>
      </c>
      <c r="AF79" s="1" t="str">
        <f t="shared" ca="1" si="29"/>
        <v/>
      </c>
      <c r="AG79" s="1" t="str">
        <f t="shared" ca="1" si="29"/>
        <v/>
      </c>
      <c r="AH79" s="1"/>
      <c r="AI79" s="1"/>
      <c r="AJ79" s="1"/>
      <c r="AK79" s="1"/>
      <c r="AL79" s="1"/>
      <c r="AM79" s="1"/>
      <c r="AN79" s="1"/>
      <c r="AO79" s="1"/>
      <c r="AP79" s="1"/>
      <c r="AQ79" s="1"/>
      <c r="AR79" s="1"/>
      <c r="AS79" s="1"/>
      <c r="AT79" s="1"/>
      <c r="AU79" s="1"/>
      <c r="AV79" s="1"/>
      <c r="AW79" s="1"/>
      <c r="AX79" s="1"/>
      <c r="AY79" s="1"/>
      <c r="AZ79" s="1"/>
      <c r="BA79" s="1"/>
      <c r="BB79" s="1"/>
      <c r="BC79" s="1"/>
      <c r="BD79" s="1"/>
      <c r="BE79" s="1"/>
      <c r="BF79" s="1"/>
    </row>
    <row r="80" spans="2:64" hidden="1" outlineLevel="1" x14ac:dyDescent="0.2">
      <c r="B80" s="35"/>
      <c r="C80" s="1" t="str">
        <f t="shared" ca="1" si="19"/>
        <v/>
      </c>
      <c r="D80" s="1" t="str">
        <f t="shared" ca="1" si="27"/>
        <v/>
      </c>
      <c r="E80" s="1" t="str">
        <f t="shared" ca="1" si="27"/>
        <v/>
      </c>
      <c r="F80" s="1" t="str">
        <f t="shared" ca="1" si="27"/>
        <v/>
      </c>
      <c r="G80" s="1" t="str">
        <f t="shared" ca="1" si="27"/>
        <v/>
      </c>
      <c r="H80" s="1" t="str">
        <f t="shared" ca="1" si="27"/>
        <v/>
      </c>
      <c r="I80" s="1" t="str">
        <f t="shared" ca="1" si="27"/>
        <v/>
      </c>
      <c r="J80" s="1" t="str">
        <f t="shared" ca="1" si="27"/>
        <v/>
      </c>
      <c r="K80" s="1" t="str">
        <f t="shared" ca="1" si="27"/>
        <v/>
      </c>
      <c r="L80" s="1" t="str">
        <f t="shared" ca="1" si="27"/>
        <v/>
      </c>
      <c r="M80" s="1" t="str">
        <f t="shared" ca="1" si="27"/>
        <v/>
      </c>
      <c r="N80" s="1" t="str">
        <f t="shared" ca="1" si="28"/>
        <v/>
      </c>
      <c r="O80" s="1" t="str">
        <f t="shared" ca="1" si="28"/>
        <v/>
      </c>
      <c r="P80" s="1" t="str">
        <f t="shared" ca="1" si="28"/>
        <v/>
      </c>
      <c r="Q80" s="1" t="str">
        <f t="shared" ca="1" si="28"/>
        <v/>
      </c>
      <c r="R80" s="1" t="str">
        <f t="shared" ca="1" si="28"/>
        <v/>
      </c>
      <c r="S80" s="1" t="str">
        <f t="shared" ca="1" si="28"/>
        <v/>
      </c>
      <c r="T80" s="1" t="str">
        <f t="shared" ca="1" si="28"/>
        <v/>
      </c>
      <c r="U80" s="1" t="str">
        <f t="shared" ca="1" si="28"/>
        <v/>
      </c>
      <c r="V80" s="1" t="str">
        <f t="shared" ca="1" si="28"/>
        <v/>
      </c>
      <c r="W80" s="1" t="str">
        <f t="shared" ca="1" si="28"/>
        <v/>
      </c>
      <c r="X80" s="1" t="str">
        <f t="shared" ca="1" si="29"/>
        <v/>
      </c>
      <c r="Y80" s="1" t="str">
        <f t="shared" ca="1" si="29"/>
        <v/>
      </c>
      <c r="Z80" s="1" t="str">
        <f t="shared" ca="1" si="29"/>
        <v/>
      </c>
      <c r="AA80" s="1" t="str">
        <f t="shared" ca="1" si="29"/>
        <v/>
      </c>
      <c r="AB80" s="1" t="str">
        <f t="shared" ca="1" si="29"/>
        <v/>
      </c>
      <c r="AC80" s="1" t="str">
        <f t="shared" ca="1" si="29"/>
        <v/>
      </c>
      <c r="AD80" s="1" t="str">
        <f t="shared" ca="1" si="29"/>
        <v/>
      </c>
      <c r="AE80" s="1" t="str">
        <f t="shared" ca="1" si="29"/>
        <v/>
      </c>
      <c r="AF80" s="1" t="str">
        <f t="shared" ca="1" si="29"/>
        <v/>
      </c>
      <c r="AG80" s="1" t="str">
        <f t="shared" ca="1" si="29"/>
        <v/>
      </c>
      <c r="AH80" s="1"/>
      <c r="AI80" s="1"/>
      <c r="AJ80" s="1"/>
      <c r="AK80" s="1"/>
      <c r="AL80" s="1"/>
      <c r="AM80" s="1"/>
      <c r="AN80" s="1"/>
      <c r="AO80" s="1"/>
      <c r="AP80" s="1"/>
      <c r="AQ80" s="1"/>
      <c r="AR80" s="1"/>
      <c r="AS80" s="1"/>
      <c r="AT80" s="1"/>
      <c r="AU80" s="1"/>
      <c r="AV80" s="1"/>
      <c r="AW80" s="1"/>
      <c r="AX80" s="1"/>
      <c r="AY80" s="1"/>
      <c r="AZ80" s="1"/>
      <c r="BA80" s="1"/>
      <c r="BB80" s="1"/>
      <c r="BC80" s="1"/>
      <c r="BD80" s="1"/>
      <c r="BE80" s="1"/>
      <c r="BF80" s="1"/>
    </row>
    <row r="81" spans="2:58" hidden="1" outlineLevel="1" x14ac:dyDescent="0.2">
      <c r="B81" s="35"/>
      <c r="C81" s="1" t="str">
        <f t="shared" ca="1" si="19"/>
        <v/>
      </c>
      <c r="D81" s="1" t="str">
        <f t="shared" ca="1" si="27"/>
        <v/>
      </c>
      <c r="E81" s="1" t="str">
        <f t="shared" ca="1" si="27"/>
        <v/>
      </c>
      <c r="F81" s="1" t="str">
        <f t="shared" ca="1" si="27"/>
        <v/>
      </c>
      <c r="G81" s="1" t="str">
        <f t="shared" ca="1" si="27"/>
        <v/>
      </c>
      <c r="H81" s="1" t="str">
        <f t="shared" ca="1" si="27"/>
        <v/>
      </c>
      <c r="I81" s="1" t="str">
        <f t="shared" ca="1" si="27"/>
        <v/>
      </c>
      <c r="J81" s="1" t="str">
        <f t="shared" ca="1" si="27"/>
        <v/>
      </c>
      <c r="K81" s="1" t="str">
        <f t="shared" ca="1" si="27"/>
        <v/>
      </c>
      <c r="L81" s="1" t="str">
        <f t="shared" ca="1" si="27"/>
        <v/>
      </c>
      <c r="M81" s="1" t="str">
        <f t="shared" ca="1" si="27"/>
        <v/>
      </c>
      <c r="N81" s="1" t="str">
        <f t="shared" ca="1" si="28"/>
        <v/>
      </c>
      <c r="O81" s="1" t="str">
        <f t="shared" ca="1" si="28"/>
        <v/>
      </c>
      <c r="P81" s="1" t="str">
        <f t="shared" ca="1" si="28"/>
        <v/>
      </c>
      <c r="Q81" s="1" t="str">
        <f t="shared" ca="1" si="28"/>
        <v/>
      </c>
      <c r="R81" s="1" t="str">
        <f t="shared" ca="1" si="28"/>
        <v/>
      </c>
      <c r="S81" s="1" t="str">
        <f t="shared" ca="1" si="28"/>
        <v/>
      </c>
      <c r="T81" s="1" t="str">
        <f t="shared" ca="1" si="28"/>
        <v/>
      </c>
      <c r="U81" s="1" t="str">
        <f t="shared" ca="1" si="28"/>
        <v/>
      </c>
      <c r="V81" s="1" t="str">
        <f t="shared" ca="1" si="28"/>
        <v/>
      </c>
      <c r="W81" s="1" t="str">
        <f t="shared" ca="1" si="28"/>
        <v/>
      </c>
      <c r="X81" s="1" t="str">
        <f t="shared" ca="1" si="29"/>
        <v/>
      </c>
      <c r="Y81" s="1" t="str">
        <f t="shared" ca="1" si="29"/>
        <v/>
      </c>
      <c r="Z81" s="1" t="str">
        <f t="shared" ca="1" si="29"/>
        <v/>
      </c>
      <c r="AA81" s="1" t="str">
        <f t="shared" ca="1" si="29"/>
        <v/>
      </c>
      <c r="AB81" s="1" t="str">
        <f t="shared" ca="1" si="29"/>
        <v/>
      </c>
      <c r="AC81" s="1" t="str">
        <f t="shared" ca="1" si="29"/>
        <v/>
      </c>
      <c r="AD81" s="1" t="str">
        <f t="shared" ca="1" si="29"/>
        <v/>
      </c>
      <c r="AE81" s="1" t="str">
        <f t="shared" ca="1" si="29"/>
        <v/>
      </c>
      <c r="AF81" s="1" t="str">
        <f t="shared" ca="1" si="29"/>
        <v/>
      </c>
      <c r="AG81" s="1" t="str">
        <f t="shared" ca="1" si="29"/>
        <v/>
      </c>
      <c r="AH81" s="1"/>
      <c r="AI81" s="1"/>
      <c r="AJ81" s="1"/>
      <c r="AK81" s="1"/>
      <c r="AL81" s="1"/>
      <c r="AM81" s="1"/>
      <c r="AN81" s="1"/>
      <c r="AO81" s="1"/>
      <c r="AP81" s="1"/>
      <c r="AQ81" s="1"/>
      <c r="AR81" s="1"/>
      <c r="AS81" s="1"/>
      <c r="AT81" s="1"/>
      <c r="AU81" s="1"/>
      <c r="AV81" s="1"/>
      <c r="AW81" s="1"/>
      <c r="AX81" s="1"/>
      <c r="AY81" s="1"/>
      <c r="AZ81" s="1"/>
      <c r="BA81" s="1"/>
      <c r="BB81" s="1"/>
      <c r="BC81" s="1"/>
      <c r="BD81" s="1"/>
      <c r="BE81" s="1"/>
      <c r="BF81" s="1"/>
    </row>
    <row r="82" spans="2:58" hidden="1" outlineLevel="1" x14ac:dyDescent="0.2">
      <c r="B82" s="35"/>
      <c r="C82" s="1" t="str">
        <f t="shared" ca="1" si="19"/>
        <v/>
      </c>
      <c r="D82" s="1" t="str">
        <f t="shared" ca="1" si="27"/>
        <v/>
      </c>
      <c r="E82" s="1" t="str">
        <f t="shared" ca="1" si="27"/>
        <v/>
      </c>
      <c r="F82" s="1" t="str">
        <f t="shared" ca="1" si="27"/>
        <v/>
      </c>
      <c r="G82" s="1" t="str">
        <f t="shared" ca="1" si="27"/>
        <v/>
      </c>
      <c r="H82" s="1" t="str">
        <f t="shared" ca="1" si="27"/>
        <v/>
      </c>
      <c r="I82" s="1" t="str">
        <f t="shared" ca="1" si="27"/>
        <v/>
      </c>
      <c r="J82" s="1" t="str">
        <f t="shared" ca="1" si="27"/>
        <v/>
      </c>
      <c r="K82" s="1" t="str">
        <f t="shared" ca="1" si="27"/>
        <v/>
      </c>
      <c r="L82" s="1" t="str">
        <f t="shared" ca="1" si="27"/>
        <v/>
      </c>
      <c r="M82" s="1" t="str">
        <f t="shared" ca="1" si="27"/>
        <v/>
      </c>
      <c r="N82" s="1" t="str">
        <f t="shared" ca="1" si="28"/>
        <v/>
      </c>
      <c r="O82" s="1" t="str">
        <f t="shared" ca="1" si="28"/>
        <v/>
      </c>
      <c r="P82" s="1" t="str">
        <f t="shared" ca="1" si="28"/>
        <v/>
      </c>
      <c r="Q82" s="1" t="str">
        <f t="shared" ca="1" si="28"/>
        <v/>
      </c>
      <c r="R82" s="1" t="str">
        <f t="shared" ca="1" si="28"/>
        <v/>
      </c>
      <c r="S82" s="1" t="str">
        <f t="shared" ca="1" si="28"/>
        <v/>
      </c>
      <c r="T82" s="1" t="str">
        <f t="shared" ca="1" si="28"/>
        <v/>
      </c>
      <c r="U82" s="1" t="str">
        <f t="shared" ca="1" si="28"/>
        <v/>
      </c>
      <c r="V82" s="1" t="str">
        <f t="shared" ca="1" si="28"/>
        <v/>
      </c>
      <c r="W82" s="1" t="str">
        <f t="shared" ca="1" si="28"/>
        <v/>
      </c>
      <c r="X82" s="1" t="str">
        <f t="shared" ca="1" si="29"/>
        <v/>
      </c>
      <c r="Y82" s="1" t="str">
        <f t="shared" ca="1" si="29"/>
        <v/>
      </c>
      <c r="Z82" s="1" t="str">
        <f t="shared" ca="1" si="29"/>
        <v/>
      </c>
      <c r="AA82" s="1" t="str">
        <f t="shared" ca="1" si="29"/>
        <v/>
      </c>
      <c r="AB82" s="1" t="str">
        <f t="shared" ca="1" si="29"/>
        <v/>
      </c>
      <c r="AC82" s="1" t="str">
        <f t="shared" ca="1" si="29"/>
        <v/>
      </c>
      <c r="AD82" s="1" t="str">
        <f t="shared" ca="1" si="29"/>
        <v/>
      </c>
      <c r="AE82" s="1" t="str">
        <f t="shared" ca="1" si="29"/>
        <v/>
      </c>
      <c r="AF82" s="1" t="str">
        <f t="shared" ca="1" si="29"/>
        <v/>
      </c>
      <c r="AG82" s="1" t="str">
        <f t="shared" ca="1" si="29"/>
        <v/>
      </c>
      <c r="AH82" s="1"/>
      <c r="AI82" s="1"/>
      <c r="AJ82" s="1"/>
      <c r="AK82" s="1"/>
      <c r="AL82" s="1"/>
      <c r="AM82" s="1"/>
      <c r="AN82" s="1"/>
      <c r="AO82" s="1"/>
      <c r="AP82" s="1"/>
      <c r="AQ82" s="1"/>
      <c r="AR82" s="1"/>
      <c r="AS82" s="1"/>
      <c r="AT82" s="1"/>
      <c r="AU82" s="1"/>
      <c r="AV82" s="1"/>
      <c r="AW82" s="1"/>
      <c r="AX82" s="1"/>
      <c r="AY82" s="1"/>
      <c r="AZ82" s="1"/>
      <c r="BA82" s="1"/>
      <c r="BB82" s="1"/>
      <c r="BC82" s="1"/>
      <c r="BD82" s="1"/>
      <c r="BE82" s="1"/>
      <c r="BF82" s="1"/>
    </row>
    <row r="83" spans="2:58" hidden="1" outlineLevel="1" x14ac:dyDescent="0.2">
      <c r="B83" s="35"/>
      <c r="C83" s="1" t="str">
        <f t="shared" ca="1" si="19"/>
        <v/>
      </c>
      <c r="D83" s="1" t="str">
        <f t="shared" ca="1" si="27"/>
        <v/>
      </c>
      <c r="E83" s="1" t="str">
        <f t="shared" ca="1" si="27"/>
        <v/>
      </c>
      <c r="F83" s="1" t="str">
        <f t="shared" ca="1" si="27"/>
        <v/>
      </c>
      <c r="G83" s="1" t="str">
        <f t="shared" ca="1" si="27"/>
        <v/>
      </c>
      <c r="H83" s="1" t="str">
        <f t="shared" ca="1" si="27"/>
        <v/>
      </c>
      <c r="I83" s="1" t="str">
        <f t="shared" ca="1" si="27"/>
        <v/>
      </c>
      <c r="J83" s="1" t="str">
        <f t="shared" ca="1" si="27"/>
        <v/>
      </c>
      <c r="K83" s="1" t="str">
        <f t="shared" ca="1" si="27"/>
        <v/>
      </c>
      <c r="L83" s="1" t="str">
        <f t="shared" ca="1" si="27"/>
        <v/>
      </c>
      <c r="M83" s="1" t="str">
        <f t="shared" ca="1" si="27"/>
        <v/>
      </c>
      <c r="N83" s="1" t="str">
        <f t="shared" ca="1" si="28"/>
        <v/>
      </c>
      <c r="O83" s="1" t="str">
        <f t="shared" ca="1" si="28"/>
        <v/>
      </c>
      <c r="P83" s="1" t="str">
        <f t="shared" ca="1" si="28"/>
        <v/>
      </c>
      <c r="Q83" s="1" t="str">
        <f t="shared" ca="1" si="28"/>
        <v/>
      </c>
      <c r="R83" s="1" t="str">
        <f t="shared" ca="1" si="28"/>
        <v/>
      </c>
      <c r="S83" s="1" t="str">
        <f t="shared" ca="1" si="28"/>
        <v/>
      </c>
      <c r="T83" s="1" t="str">
        <f t="shared" ca="1" si="28"/>
        <v/>
      </c>
      <c r="U83" s="1" t="str">
        <f t="shared" ca="1" si="28"/>
        <v/>
      </c>
      <c r="V83" s="1" t="str">
        <f t="shared" ca="1" si="28"/>
        <v/>
      </c>
      <c r="W83" s="1" t="str">
        <f t="shared" ca="1" si="28"/>
        <v/>
      </c>
      <c r="X83" s="1" t="str">
        <f t="shared" ca="1" si="29"/>
        <v/>
      </c>
      <c r="Y83" s="1" t="str">
        <f t="shared" ca="1" si="29"/>
        <v/>
      </c>
      <c r="Z83" s="1" t="str">
        <f t="shared" ca="1" si="29"/>
        <v/>
      </c>
      <c r="AA83" s="1" t="str">
        <f t="shared" ca="1" si="29"/>
        <v/>
      </c>
      <c r="AB83" s="1" t="str">
        <f t="shared" ca="1" si="29"/>
        <v/>
      </c>
      <c r="AC83" s="1" t="str">
        <f t="shared" ca="1" si="29"/>
        <v/>
      </c>
      <c r="AD83" s="1" t="str">
        <f t="shared" ca="1" si="29"/>
        <v/>
      </c>
      <c r="AE83" s="1" t="str">
        <f t="shared" ca="1" si="29"/>
        <v/>
      </c>
      <c r="AF83" s="1" t="str">
        <f t="shared" ca="1" si="29"/>
        <v/>
      </c>
      <c r="AG83" s="1" t="str">
        <f t="shared" ca="1" si="29"/>
        <v/>
      </c>
      <c r="AH83" s="1"/>
      <c r="AI83" s="1"/>
      <c r="AJ83" s="1"/>
      <c r="AK83" s="1"/>
      <c r="AL83" s="1"/>
      <c r="AM83" s="1"/>
      <c r="AN83" s="1"/>
      <c r="AO83" s="1"/>
      <c r="AP83" s="1"/>
      <c r="AQ83" s="1"/>
      <c r="AR83" s="1"/>
      <c r="AS83" s="1"/>
      <c r="AT83" s="1"/>
      <c r="AU83" s="1"/>
      <c r="AV83" s="1"/>
      <c r="AW83" s="1"/>
      <c r="AX83" s="1"/>
      <c r="AY83" s="1"/>
      <c r="AZ83" s="1"/>
      <c r="BA83" s="1"/>
      <c r="BB83" s="1"/>
      <c r="BC83" s="1"/>
      <c r="BD83" s="1"/>
      <c r="BE83" s="1"/>
      <c r="BF83" s="1"/>
    </row>
    <row r="84" spans="2:58" hidden="1" outlineLevel="1" x14ac:dyDescent="0.2">
      <c r="B84" s="35"/>
      <c r="C84" s="1" t="str">
        <f t="shared" ca="1" si="19"/>
        <v/>
      </c>
      <c r="D84" s="1" t="str">
        <f t="shared" ca="1" si="27"/>
        <v/>
      </c>
      <c r="E84" s="1" t="str">
        <f t="shared" ca="1" si="27"/>
        <v/>
      </c>
      <c r="F84" s="1" t="str">
        <f t="shared" ca="1" si="27"/>
        <v/>
      </c>
      <c r="G84" s="1" t="str">
        <f t="shared" ca="1" si="27"/>
        <v/>
      </c>
      <c r="H84" s="1" t="str">
        <f t="shared" ca="1" si="27"/>
        <v/>
      </c>
      <c r="I84" s="1" t="str">
        <f t="shared" ca="1" si="27"/>
        <v/>
      </c>
      <c r="J84" s="1" t="str">
        <f t="shared" ca="1" si="27"/>
        <v/>
      </c>
      <c r="K84" s="1" t="str">
        <f t="shared" ca="1" si="27"/>
        <v/>
      </c>
      <c r="L84" s="1" t="str">
        <f t="shared" ca="1" si="27"/>
        <v/>
      </c>
      <c r="M84" s="1" t="str">
        <f t="shared" ca="1" si="27"/>
        <v/>
      </c>
      <c r="N84" s="1" t="str">
        <f t="shared" ca="1" si="28"/>
        <v/>
      </c>
      <c r="O84" s="1" t="str">
        <f t="shared" ca="1" si="28"/>
        <v/>
      </c>
      <c r="P84" s="1" t="str">
        <f t="shared" ca="1" si="28"/>
        <v/>
      </c>
      <c r="Q84" s="1" t="str">
        <f t="shared" ca="1" si="28"/>
        <v/>
      </c>
      <c r="R84" s="1" t="str">
        <f t="shared" ca="1" si="28"/>
        <v/>
      </c>
      <c r="S84" s="1" t="str">
        <f t="shared" ca="1" si="28"/>
        <v/>
      </c>
      <c r="T84" s="1" t="str">
        <f t="shared" ca="1" si="28"/>
        <v/>
      </c>
      <c r="U84" s="1" t="str">
        <f t="shared" ca="1" si="28"/>
        <v/>
      </c>
      <c r="V84" s="1" t="str">
        <f t="shared" ca="1" si="28"/>
        <v/>
      </c>
      <c r="W84" s="1" t="str">
        <f t="shared" ca="1" si="28"/>
        <v/>
      </c>
      <c r="X84" s="1" t="str">
        <f t="shared" ca="1" si="29"/>
        <v/>
      </c>
      <c r="Y84" s="1" t="str">
        <f t="shared" ca="1" si="29"/>
        <v/>
      </c>
      <c r="Z84" s="1" t="str">
        <f t="shared" ca="1" si="29"/>
        <v/>
      </c>
      <c r="AA84" s="1" t="str">
        <f t="shared" ca="1" si="29"/>
        <v/>
      </c>
      <c r="AB84" s="1" t="str">
        <f t="shared" ca="1" si="29"/>
        <v/>
      </c>
      <c r="AC84" s="1" t="str">
        <f t="shared" ca="1" si="29"/>
        <v/>
      </c>
      <c r="AD84" s="1" t="str">
        <f t="shared" ca="1" si="29"/>
        <v/>
      </c>
      <c r="AE84" s="1" t="str">
        <f t="shared" ca="1" si="29"/>
        <v/>
      </c>
      <c r="AF84" s="1" t="str">
        <f t="shared" ca="1" si="29"/>
        <v/>
      </c>
      <c r="AG84" s="1" t="str">
        <f t="shared" ca="1" si="29"/>
        <v/>
      </c>
      <c r="AH84" s="1"/>
      <c r="AI84" s="1"/>
      <c r="AJ84" s="1"/>
      <c r="AK84" s="1"/>
      <c r="AL84" s="1"/>
      <c r="AM84" s="1"/>
      <c r="AN84" s="1"/>
      <c r="AO84" s="1"/>
      <c r="AP84" s="1"/>
      <c r="AQ84" s="1"/>
      <c r="AR84" s="1"/>
      <c r="AS84" s="1"/>
      <c r="AT84" s="1"/>
      <c r="AU84" s="1"/>
      <c r="AV84" s="1"/>
      <c r="AW84" s="1"/>
      <c r="AX84" s="1"/>
      <c r="AY84" s="1"/>
      <c r="AZ84" s="1"/>
      <c r="BA84" s="1"/>
      <c r="BB84" s="1"/>
      <c r="BC84" s="1"/>
      <c r="BD84" s="1"/>
      <c r="BE84" s="1"/>
      <c r="BF84" s="1"/>
    </row>
    <row r="85" spans="2:58" hidden="1" outlineLevel="1" x14ac:dyDescent="0.2">
      <c r="B85" s="35"/>
      <c r="C85" s="1" t="str">
        <f t="shared" ca="1" si="19"/>
        <v/>
      </c>
      <c r="D85" s="1" t="str">
        <f t="shared" ca="1" si="27"/>
        <v/>
      </c>
      <c r="E85" s="1" t="str">
        <f t="shared" ca="1" si="27"/>
        <v/>
      </c>
      <c r="F85" s="1" t="str">
        <f t="shared" ca="1" si="27"/>
        <v/>
      </c>
      <c r="G85" s="1" t="str">
        <f t="shared" ca="1" si="27"/>
        <v/>
      </c>
      <c r="H85" s="1" t="str">
        <f t="shared" ca="1" si="27"/>
        <v/>
      </c>
      <c r="I85" s="1" t="str">
        <f t="shared" ca="1" si="27"/>
        <v/>
      </c>
      <c r="J85" s="1" t="str">
        <f t="shared" ca="1" si="27"/>
        <v/>
      </c>
      <c r="K85" s="1" t="str">
        <f t="shared" ca="1" si="27"/>
        <v/>
      </c>
      <c r="L85" s="1" t="str">
        <f t="shared" ca="1" si="27"/>
        <v/>
      </c>
      <c r="M85" s="1" t="str">
        <f t="shared" ca="1" si="27"/>
        <v/>
      </c>
      <c r="N85" s="1" t="str">
        <f t="shared" ca="1" si="28"/>
        <v/>
      </c>
      <c r="O85" s="1" t="str">
        <f t="shared" ca="1" si="28"/>
        <v/>
      </c>
      <c r="P85" s="1" t="str">
        <f t="shared" ca="1" si="28"/>
        <v/>
      </c>
      <c r="Q85" s="1" t="str">
        <f t="shared" ca="1" si="28"/>
        <v/>
      </c>
      <c r="R85" s="1" t="str">
        <f t="shared" ca="1" si="28"/>
        <v/>
      </c>
      <c r="S85" s="1" t="str">
        <f t="shared" ca="1" si="28"/>
        <v/>
      </c>
      <c r="T85" s="1" t="str">
        <f t="shared" ca="1" si="28"/>
        <v/>
      </c>
      <c r="U85" s="1" t="str">
        <f t="shared" ca="1" si="28"/>
        <v/>
      </c>
      <c r="V85" s="1" t="str">
        <f t="shared" ca="1" si="28"/>
        <v/>
      </c>
      <c r="W85" s="1" t="str">
        <f t="shared" ca="1" si="28"/>
        <v/>
      </c>
      <c r="X85" s="1" t="str">
        <f t="shared" ca="1" si="29"/>
        <v/>
      </c>
      <c r="Y85" s="1" t="str">
        <f t="shared" ca="1" si="29"/>
        <v/>
      </c>
      <c r="Z85" s="1" t="str">
        <f t="shared" ca="1" si="29"/>
        <v/>
      </c>
      <c r="AA85" s="1" t="str">
        <f t="shared" ca="1" si="29"/>
        <v/>
      </c>
      <c r="AB85" s="1" t="str">
        <f t="shared" ca="1" si="29"/>
        <v/>
      </c>
      <c r="AC85" s="1" t="str">
        <f t="shared" ca="1" si="29"/>
        <v/>
      </c>
      <c r="AD85" s="1" t="str">
        <f t="shared" ca="1" si="29"/>
        <v/>
      </c>
      <c r="AE85" s="1" t="str">
        <f t="shared" ca="1" si="29"/>
        <v/>
      </c>
      <c r="AF85" s="1" t="str">
        <f t="shared" ca="1" si="29"/>
        <v/>
      </c>
      <c r="AG85" s="1" t="str">
        <f t="shared" ca="1" si="29"/>
        <v/>
      </c>
      <c r="AH85" s="1"/>
      <c r="AI85" s="1"/>
      <c r="AJ85" s="1"/>
      <c r="AK85" s="1"/>
      <c r="AL85" s="1"/>
      <c r="AM85" s="1"/>
      <c r="AN85" s="1"/>
      <c r="AO85" s="1"/>
      <c r="AP85" s="1"/>
      <c r="AQ85" s="1"/>
      <c r="AR85" s="1"/>
      <c r="AS85" s="1"/>
      <c r="AT85" s="1"/>
      <c r="AU85" s="1"/>
      <c r="AV85" s="1"/>
      <c r="AW85" s="1"/>
      <c r="AX85" s="1"/>
      <c r="AY85" s="1"/>
      <c r="AZ85" s="1"/>
      <c r="BA85" s="1"/>
      <c r="BB85" s="1"/>
      <c r="BC85" s="1"/>
      <c r="BD85" s="1"/>
      <c r="BE85" s="1"/>
      <c r="BF85" s="1"/>
    </row>
    <row r="86" spans="2:58" hidden="1" outlineLevel="1" x14ac:dyDescent="0.2">
      <c r="B86" s="35"/>
      <c r="C86" s="1" t="str">
        <f t="shared" ca="1" si="19"/>
        <v/>
      </c>
      <c r="D86" s="1" t="str">
        <f t="shared" ref="D86:M95" ca="1" si="30">IF(OR(ROW()-ROW($D$66)&gt;=COLUMN()-COLUMN($D$66),D$65=""),"",_xlfn.MINIFS(OFFSET($E$24:$E$28,0,ROW()-ROW($E$66)),OFFSET($D$24:$D$28,0,MATCH(D$65,$E$19:$AH$19,0)),"&gt;0"))</f>
        <v/>
      </c>
      <c r="E86" s="1" t="str">
        <f t="shared" ca="1" si="30"/>
        <v/>
      </c>
      <c r="F86" s="1" t="str">
        <f t="shared" ca="1" si="30"/>
        <v/>
      </c>
      <c r="G86" s="1" t="str">
        <f t="shared" ca="1" si="30"/>
        <v/>
      </c>
      <c r="H86" s="1" t="str">
        <f t="shared" ca="1" si="30"/>
        <v/>
      </c>
      <c r="I86" s="1" t="str">
        <f t="shared" ca="1" si="30"/>
        <v/>
      </c>
      <c r="J86" s="1" t="str">
        <f t="shared" ca="1" si="30"/>
        <v/>
      </c>
      <c r="K86" s="1" t="str">
        <f t="shared" ca="1" si="30"/>
        <v/>
      </c>
      <c r="L86" s="1" t="str">
        <f t="shared" ca="1" si="30"/>
        <v/>
      </c>
      <c r="M86" s="1" t="str">
        <f t="shared" ca="1" si="30"/>
        <v/>
      </c>
      <c r="N86" s="1" t="str">
        <f t="shared" ref="N86:W95" ca="1" si="31">IF(OR(ROW()-ROW($D$66)&gt;=COLUMN()-COLUMN($D$66),N$65=""),"",_xlfn.MINIFS(OFFSET($E$24:$E$28,0,ROW()-ROW($E$66)),OFFSET($D$24:$D$28,0,MATCH(N$65,$E$19:$AH$19,0)),"&gt;0"))</f>
        <v/>
      </c>
      <c r="O86" s="1" t="str">
        <f t="shared" ca="1" si="31"/>
        <v/>
      </c>
      <c r="P86" s="1" t="str">
        <f t="shared" ca="1" si="31"/>
        <v/>
      </c>
      <c r="Q86" s="1" t="str">
        <f t="shared" ca="1" si="31"/>
        <v/>
      </c>
      <c r="R86" s="1" t="str">
        <f t="shared" ca="1" si="31"/>
        <v/>
      </c>
      <c r="S86" s="1" t="str">
        <f t="shared" ca="1" si="31"/>
        <v/>
      </c>
      <c r="T86" s="1" t="str">
        <f t="shared" ca="1" si="31"/>
        <v/>
      </c>
      <c r="U86" s="1" t="str">
        <f t="shared" ca="1" si="31"/>
        <v/>
      </c>
      <c r="V86" s="1" t="str">
        <f t="shared" ca="1" si="31"/>
        <v/>
      </c>
      <c r="W86" s="1" t="str">
        <f t="shared" ca="1" si="31"/>
        <v/>
      </c>
      <c r="X86" s="1" t="str">
        <f t="shared" ref="X86:AG95" ca="1" si="32">IF(OR(ROW()-ROW($D$66)&gt;=COLUMN()-COLUMN($D$66),X$65=""),"",_xlfn.MINIFS(OFFSET($E$24:$E$28,0,ROW()-ROW($E$66)),OFFSET($D$24:$D$28,0,MATCH(X$65,$E$19:$AH$19,0)),"&gt;0"))</f>
        <v/>
      </c>
      <c r="Y86" s="1" t="str">
        <f t="shared" ca="1" si="32"/>
        <v/>
      </c>
      <c r="Z86" s="1" t="str">
        <f t="shared" ca="1" si="32"/>
        <v/>
      </c>
      <c r="AA86" s="1" t="str">
        <f t="shared" ca="1" si="32"/>
        <v/>
      </c>
      <c r="AB86" s="1" t="str">
        <f t="shared" ca="1" si="32"/>
        <v/>
      </c>
      <c r="AC86" s="1" t="str">
        <f t="shared" ca="1" si="32"/>
        <v/>
      </c>
      <c r="AD86" s="1" t="str">
        <f t="shared" ca="1" si="32"/>
        <v/>
      </c>
      <c r="AE86" s="1" t="str">
        <f t="shared" ca="1" si="32"/>
        <v/>
      </c>
      <c r="AF86" s="1" t="str">
        <f t="shared" ca="1" si="32"/>
        <v/>
      </c>
      <c r="AG86" s="1" t="str">
        <f t="shared" ca="1" si="32"/>
        <v/>
      </c>
      <c r="AH86" s="1"/>
      <c r="AI86" s="1"/>
      <c r="AJ86" s="1"/>
      <c r="AK86" s="1"/>
      <c r="AL86" s="1"/>
      <c r="AM86" s="1"/>
      <c r="AN86" s="1"/>
      <c r="AO86" s="1"/>
      <c r="AP86" s="1"/>
      <c r="AQ86" s="1"/>
      <c r="AR86" s="1"/>
      <c r="AS86" s="1"/>
      <c r="AT86" s="1"/>
      <c r="AU86" s="1"/>
      <c r="AV86" s="1"/>
      <c r="AW86" s="1"/>
      <c r="AX86" s="1"/>
      <c r="AY86" s="1"/>
      <c r="AZ86" s="1"/>
      <c r="BA86" s="1"/>
      <c r="BB86" s="1"/>
      <c r="BC86" s="1"/>
      <c r="BD86" s="1"/>
      <c r="BE86" s="1"/>
      <c r="BF86" s="1"/>
    </row>
    <row r="87" spans="2:58" hidden="1" outlineLevel="1" x14ac:dyDescent="0.2">
      <c r="B87" s="35"/>
      <c r="C87" s="1" t="str">
        <f t="shared" ca="1" si="19"/>
        <v/>
      </c>
      <c r="D87" s="1" t="str">
        <f t="shared" ca="1" si="30"/>
        <v/>
      </c>
      <c r="E87" s="1" t="str">
        <f t="shared" ca="1" si="30"/>
        <v/>
      </c>
      <c r="F87" s="1" t="str">
        <f t="shared" ca="1" si="30"/>
        <v/>
      </c>
      <c r="G87" s="1" t="str">
        <f t="shared" ca="1" si="30"/>
        <v/>
      </c>
      <c r="H87" s="1" t="str">
        <f t="shared" ca="1" si="30"/>
        <v/>
      </c>
      <c r="I87" s="1" t="str">
        <f t="shared" ca="1" si="30"/>
        <v/>
      </c>
      <c r="J87" s="1" t="str">
        <f t="shared" ca="1" si="30"/>
        <v/>
      </c>
      <c r="K87" s="1" t="str">
        <f t="shared" ca="1" si="30"/>
        <v/>
      </c>
      <c r="L87" s="1" t="str">
        <f t="shared" ca="1" si="30"/>
        <v/>
      </c>
      <c r="M87" s="1" t="str">
        <f t="shared" ca="1" si="30"/>
        <v/>
      </c>
      <c r="N87" s="1" t="str">
        <f t="shared" ca="1" si="31"/>
        <v/>
      </c>
      <c r="O87" s="1" t="str">
        <f t="shared" ca="1" si="31"/>
        <v/>
      </c>
      <c r="P87" s="1" t="str">
        <f t="shared" ca="1" si="31"/>
        <v/>
      </c>
      <c r="Q87" s="1" t="str">
        <f t="shared" ca="1" si="31"/>
        <v/>
      </c>
      <c r="R87" s="1" t="str">
        <f t="shared" ca="1" si="31"/>
        <v/>
      </c>
      <c r="S87" s="1" t="str">
        <f t="shared" ca="1" si="31"/>
        <v/>
      </c>
      <c r="T87" s="1" t="str">
        <f t="shared" ca="1" si="31"/>
        <v/>
      </c>
      <c r="U87" s="1" t="str">
        <f t="shared" ca="1" si="31"/>
        <v/>
      </c>
      <c r="V87" s="1" t="str">
        <f t="shared" ca="1" si="31"/>
        <v/>
      </c>
      <c r="W87" s="1" t="str">
        <f t="shared" ca="1" si="31"/>
        <v/>
      </c>
      <c r="X87" s="1" t="str">
        <f t="shared" ca="1" si="32"/>
        <v/>
      </c>
      <c r="Y87" s="1" t="str">
        <f t="shared" ca="1" si="32"/>
        <v/>
      </c>
      <c r="Z87" s="1" t="str">
        <f t="shared" ca="1" si="32"/>
        <v/>
      </c>
      <c r="AA87" s="1" t="str">
        <f t="shared" ca="1" si="32"/>
        <v/>
      </c>
      <c r="AB87" s="1" t="str">
        <f t="shared" ca="1" si="32"/>
        <v/>
      </c>
      <c r="AC87" s="1" t="str">
        <f t="shared" ca="1" si="32"/>
        <v/>
      </c>
      <c r="AD87" s="1" t="str">
        <f t="shared" ca="1" si="32"/>
        <v/>
      </c>
      <c r="AE87" s="1" t="str">
        <f t="shared" ca="1" si="32"/>
        <v/>
      </c>
      <c r="AF87" s="1" t="str">
        <f t="shared" ca="1" si="32"/>
        <v/>
      </c>
      <c r="AG87" s="1" t="str">
        <f t="shared" ca="1" si="32"/>
        <v/>
      </c>
      <c r="AH87" s="1"/>
      <c r="AI87" s="1"/>
      <c r="AJ87" s="1"/>
      <c r="AK87" s="1"/>
      <c r="AL87" s="1"/>
      <c r="AM87" s="1"/>
      <c r="AN87" s="1"/>
      <c r="AO87" s="1"/>
      <c r="AP87" s="1"/>
      <c r="AQ87" s="1"/>
      <c r="AR87" s="1"/>
      <c r="AS87" s="1"/>
      <c r="AT87" s="1"/>
      <c r="AU87" s="1"/>
      <c r="AV87" s="1"/>
      <c r="AW87" s="1"/>
      <c r="AX87" s="1"/>
      <c r="AY87" s="1"/>
      <c r="AZ87" s="1"/>
      <c r="BA87" s="1"/>
      <c r="BB87" s="1"/>
      <c r="BC87" s="1"/>
      <c r="BD87" s="1"/>
      <c r="BE87" s="1"/>
      <c r="BF87" s="1"/>
    </row>
    <row r="88" spans="2:58" hidden="1" outlineLevel="1" x14ac:dyDescent="0.2">
      <c r="B88" s="35"/>
      <c r="C88" s="1" t="str">
        <f t="shared" ca="1" si="19"/>
        <v/>
      </c>
      <c r="D88" s="1" t="str">
        <f t="shared" ca="1" si="30"/>
        <v/>
      </c>
      <c r="E88" s="1" t="str">
        <f t="shared" ca="1" si="30"/>
        <v/>
      </c>
      <c r="F88" s="1" t="str">
        <f t="shared" ca="1" si="30"/>
        <v/>
      </c>
      <c r="G88" s="1" t="str">
        <f t="shared" ca="1" si="30"/>
        <v/>
      </c>
      <c r="H88" s="1" t="str">
        <f t="shared" ca="1" si="30"/>
        <v/>
      </c>
      <c r="I88" s="1" t="str">
        <f t="shared" ca="1" si="30"/>
        <v/>
      </c>
      <c r="J88" s="1" t="str">
        <f t="shared" ca="1" si="30"/>
        <v/>
      </c>
      <c r="K88" s="1" t="str">
        <f t="shared" ca="1" si="30"/>
        <v/>
      </c>
      <c r="L88" s="1" t="str">
        <f t="shared" ca="1" si="30"/>
        <v/>
      </c>
      <c r="M88" s="1" t="str">
        <f t="shared" ca="1" si="30"/>
        <v/>
      </c>
      <c r="N88" s="1" t="str">
        <f t="shared" ca="1" si="31"/>
        <v/>
      </c>
      <c r="O88" s="1" t="str">
        <f t="shared" ca="1" si="31"/>
        <v/>
      </c>
      <c r="P88" s="1" t="str">
        <f t="shared" ca="1" si="31"/>
        <v/>
      </c>
      <c r="Q88" s="1" t="str">
        <f t="shared" ca="1" si="31"/>
        <v/>
      </c>
      <c r="R88" s="1" t="str">
        <f t="shared" ca="1" si="31"/>
        <v/>
      </c>
      <c r="S88" s="1" t="str">
        <f t="shared" ca="1" si="31"/>
        <v/>
      </c>
      <c r="T88" s="1" t="str">
        <f t="shared" ca="1" si="31"/>
        <v/>
      </c>
      <c r="U88" s="1" t="str">
        <f t="shared" ca="1" si="31"/>
        <v/>
      </c>
      <c r="V88" s="1" t="str">
        <f t="shared" ca="1" si="31"/>
        <v/>
      </c>
      <c r="W88" s="1" t="str">
        <f t="shared" ca="1" si="31"/>
        <v/>
      </c>
      <c r="X88" s="1" t="str">
        <f t="shared" ca="1" si="32"/>
        <v/>
      </c>
      <c r="Y88" s="1" t="str">
        <f t="shared" ca="1" si="32"/>
        <v/>
      </c>
      <c r="Z88" s="1" t="str">
        <f t="shared" ca="1" si="32"/>
        <v/>
      </c>
      <c r="AA88" s="1" t="str">
        <f t="shared" ca="1" si="32"/>
        <v/>
      </c>
      <c r="AB88" s="1" t="str">
        <f t="shared" ca="1" si="32"/>
        <v/>
      </c>
      <c r="AC88" s="1" t="str">
        <f t="shared" ca="1" si="32"/>
        <v/>
      </c>
      <c r="AD88" s="1" t="str">
        <f t="shared" ca="1" si="32"/>
        <v/>
      </c>
      <c r="AE88" s="1" t="str">
        <f t="shared" ca="1" si="32"/>
        <v/>
      </c>
      <c r="AF88" s="1" t="str">
        <f t="shared" ca="1" si="32"/>
        <v/>
      </c>
      <c r="AG88" s="1" t="str">
        <f t="shared" ca="1" si="32"/>
        <v/>
      </c>
      <c r="AH88" s="1"/>
      <c r="AI88" s="1"/>
      <c r="AJ88" s="1"/>
      <c r="AK88" s="1"/>
      <c r="AL88" s="1"/>
      <c r="AM88" s="1"/>
      <c r="AN88" s="1"/>
      <c r="AO88" s="1"/>
      <c r="AP88" s="1"/>
      <c r="AQ88" s="1"/>
      <c r="AR88" s="1"/>
      <c r="AS88" s="1"/>
      <c r="AT88" s="1"/>
      <c r="AU88" s="1"/>
      <c r="AV88" s="1"/>
      <c r="AW88" s="1"/>
      <c r="AX88" s="1"/>
      <c r="AY88" s="1"/>
      <c r="AZ88" s="1"/>
      <c r="BA88" s="1"/>
      <c r="BB88" s="1"/>
      <c r="BC88" s="1"/>
      <c r="BD88" s="1"/>
      <c r="BE88" s="1"/>
      <c r="BF88" s="1"/>
    </row>
    <row r="89" spans="2:58" hidden="1" outlineLevel="1" x14ac:dyDescent="0.2">
      <c r="B89" s="35"/>
      <c r="C89" s="1" t="str">
        <f t="shared" ca="1" si="19"/>
        <v/>
      </c>
      <c r="D89" s="1" t="str">
        <f t="shared" ca="1" si="30"/>
        <v/>
      </c>
      <c r="E89" s="1" t="str">
        <f t="shared" ca="1" si="30"/>
        <v/>
      </c>
      <c r="F89" s="1" t="str">
        <f t="shared" ca="1" si="30"/>
        <v/>
      </c>
      <c r="G89" s="1" t="str">
        <f t="shared" ca="1" si="30"/>
        <v/>
      </c>
      <c r="H89" s="1" t="str">
        <f t="shared" ca="1" si="30"/>
        <v/>
      </c>
      <c r="I89" s="1" t="str">
        <f t="shared" ca="1" si="30"/>
        <v/>
      </c>
      <c r="J89" s="1" t="str">
        <f t="shared" ca="1" si="30"/>
        <v/>
      </c>
      <c r="K89" s="1" t="str">
        <f t="shared" ca="1" si="30"/>
        <v/>
      </c>
      <c r="L89" s="1" t="str">
        <f t="shared" ca="1" si="30"/>
        <v/>
      </c>
      <c r="M89" s="1" t="str">
        <f t="shared" ca="1" si="30"/>
        <v/>
      </c>
      <c r="N89" s="1" t="str">
        <f t="shared" ca="1" si="31"/>
        <v/>
      </c>
      <c r="O89" s="1" t="str">
        <f t="shared" ca="1" si="31"/>
        <v/>
      </c>
      <c r="P89" s="1" t="str">
        <f t="shared" ca="1" si="31"/>
        <v/>
      </c>
      <c r="Q89" s="1" t="str">
        <f t="shared" ca="1" si="31"/>
        <v/>
      </c>
      <c r="R89" s="1" t="str">
        <f t="shared" ca="1" si="31"/>
        <v/>
      </c>
      <c r="S89" s="1" t="str">
        <f t="shared" ca="1" si="31"/>
        <v/>
      </c>
      <c r="T89" s="1" t="str">
        <f t="shared" ca="1" si="31"/>
        <v/>
      </c>
      <c r="U89" s="1" t="str">
        <f t="shared" ca="1" si="31"/>
        <v/>
      </c>
      <c r="V89" s="1" t="str">
        <f t="shared" ca="1" si="31"/>
        <v/>
      </c>
      <c r="W89" s="1" t="str">
        <f t="shared" ca="1" si="31"/>
        <v/>
      </c>
      <c r="X89" s="1" t="str">
        <f t="shared" ca="1" si="32"/>
        <v/>
      </c>
      <c r="Y89" s="1" t="str">
        <f t="shared" ca="1" si="32"/>
        <v/>
      </c>
      <c r="Z89" s="1" t="str">
        <f t="shared" ca="1" si="32"/>
        <v/>
      </c>
      <c r="AA89" s="1" t="str">
        <f t="shared" ca="1" si="32"/>
        <v/>
      </c>
      <c r="AB89" s="1" t="str">
        <f t="shared" ca="1" si="32"/>
        <v/>
      </c>
      <c r="AC89" s="1" t="str">
        <f t="shared" ca="1" si="32"/>
        <v/>
      </c>
      <c r="AD89" s="1" t="str">
        <f t="shared" ca="1" si="32"/>
        <v/>
      </c>
      <c r="AE89" s="1" t="str">
        <f t="shared" ca="1" si="32"/>
        <v/>
      </c>
      <c r="AF89" s="1" t="str">
        <f t="shared" ca="1" si="32"/>
        <v/>
      </c>
      <c r="AG89" s="1" t="str">
        <f t="shared" ca="1" si="32"/>
        <v/>
      </c>
      <c r="AH89" s="1"/>
      <c r="AI89" s="1"/>
      <c r="AJ89" s="1"/>
      <c r="AK89" s="1"/>
      <c r="AL89" s="1"/>
      <c r="AM89" s="1"/>
      <c r="AN89" s="1"/>
      <c r="AO89" s="1"/>
      <c r="AP89" s="1"/>
      <c r="AQ89" s="1"/>
      <c r="AR89" s="1"/>
      <c r="AS89" s="1"/>
      <c r="AT89" s="1"/>
      <c r="AU89" s="1"/>
      <c r="AV89" s="1"/>
      <c r="AW89" s="1"/>
      <c r="AX89" s="1"/>
      <c r="AY89" s="1"/>
      <c r="AZ89" s="1"/>
      <c r="BA89" s="1"/>
      <c r="BB89" s="1"/>
      <c r="BC89" s="1"/>
      <c r="BD89" s="1"/>
      <c r="BE89" s="1"/>
      <c r="BF89" s="1"/>
    </row>
    <row r="90" spans="2:58" hidden="1" outlineLevel="1" x14ac:dyDescent="0.2">
      <c r="B90" s="35"/>
      <c r="C90" s="1" t="str">
        <f t="shared" ca="1" si="19"/>
        <v/>
      </c>
      <c r="D90" s="1" t="str">
        <f t="shared" ca="1" si="30"/>
        <v/>
      </c>
      <c r="E90" s="1" t="str">
        <f t="shared" ca="1" si="30"/>
        <v/>
      </c>
      <c r="F90" s="1" t="str">
        <f t="shared" ca="1" si="30"/>
        <v/>
      </c>
      <c r="G90" s="1" t="str">
        <f t="shared" ca="1" si="30"/>
        <v/>
      </c>
      <c r="H90" s="1" t="str">
        <f t="shared" ca="1" si="30"/>
        <v/>
      </c>
      <c r="I90" s="1" t="str">
        <f t="shared" ca="1" si="30"/>
        <v/>
      </c>
      <c r="J90" s="1" t="str">
        <f t="shared" ca="1" si="30"/>
        <v/>
      </c>
      <c r="K90" s="1" t="str">
        <f t="shared" ca="1" si="30"/>
        <v/>
      </c>
      <c r="L90" s="1" t="str">
        <f t="shared" ca="1" si="30"/>
        <v/>
      </c>
      <c r="M90" s="1" t="str">
        <f t="shared" ca="1" si="30"/>
        <v/>
      </c>
      <c r="N90" s="1" t="str">
        <f t="shared" ca="1" si="31"/>
        <v/>
      </c>
      <c r="O90" s="1" t="str">
        <f t="shared" ca="1" si="31"/>
        <v/>
      </c>
      <c r="P90" s="1" t="str">
        <f t="shared" ca="1" si="31"/>
        <v/>
      </c>
      <c r="Q90" s="1" t="str">
        <f t="shared" ca="1" si="31"/>
        <v/>
      </c>
      <c r="R90" s="1" t="str">
        <f t="shared" ca="1" si="31"/>
        <v/>
      </c>
      <c r="S90" s="1" t="str">
        <f t="shared" ca="1" si="31"/>
        <v/>
      </c>
      <c r="T90" s="1" t="str">
        <f t="shared" ca="1" si="31"/>
        <v/>
      </c>
      <c r="U90" s="1" t="str">
        <f t="shared" ca="1" si="31"/>
        <v/>
      </c>
      <c r="V90" s="1" t="str">
        <f t="shared" ca="1" si="31"/>
        <v/>
      </c>
      <c r="W90" s="1" t="str">
        <f t="shared" ca="1" si="31"/>
        <v/>
      </c>
      <c r="X90" s="1" t="str">
        <f t="shared" ca="1" si="32"/>
        <v/>
      </c>
      <c r="Y90" s="1" t="str">
        <f t="shared" ca="1" si="32"/>
        <v/>
      </c>
      <c r="Z90" s="1" t="str">
        <f t="shared" ca="1" si="32"/>
        <v/>
      </c>
      <c r="AA90" s="1" t="str">
        <f t="shared" ca="1" si="32"/>
        <v/>
      </c>
      <c r="AB90" s="1" t="str">
        <f t="shared" ca="1" si="32"/>
        <v/>
      </c>
      <c r="AC90" s="1" t="str">
        <f t="shared" ca="1" si="32"/>
        <v/>
      </c>
      <c r="AD90" s="1" t="str">
        <f t="shared" ca="1" si="32"/>
        <v/>
      </c>
      <c r="AE90" s="1" t="str">
        <f t="shared" ca="1" si="32"/>
        <v/>
      </c>
      <c r="AF90" s="1" t="str">
        <f t="shared" ca="1" si="32"/>
        <v/>
      </c>
      <c r="AG90" s="1" t="str">
        <f t="shared" ca="1" si="32"/>
        <v/>
      </c>
      <c r="AH90" s="1"/>
      <c r="AI90" s="1"/>
      <c r="AJ90" s="1"/>
      <c r="AK90" s="1"/>
      <c r="AL90" s="1"/>
      <c r="AM90" s="1"/>
      <c r="AN90" s="1"/>
      <c r="AO90" s="1"/>
      <c r="AP90" s="1"/>
      <c r="AQ90" s="1"/>
      <c r="AR90" s="1"/>
      <c r="AS90" s="1"/>
      <c r="AT90" s="1"/>
      <c r="AU90" s="1"/>
      <c r="AV90" s="1"/>
      <c r="AW90" s="1"/>
      <c r="AX90" s="1"/>
      <c r="AY90" s="1"/>
      <c r="AZ90" s="1"/>
      <c r="BA90" s="1"/>
      <c r="BB90" s="1"/>
      <c r="BC90" s="1"/>
      <c r="BD90" s="1"/>
      <c r="BE90" s="1"/>
      <c r="BF90" s="1"/>
    </row>
    <row r="91" spans="2:58" hidden="1" outlineLevel="1" x14ac:dyDescent="0.2">
      <c r="B91" s="35"/>
      <c r="C91" s="1" t="str">
        <f t="shared" ca="1" si="19"/>
        <v/>
      </c>
      <c r="D91" s="1" t="str">
        <f t="shared" ca="1" si="30"/>
        <v/>
      </c>
      <c r="E91" s="1" t="str">
        <f t="shared" ca="1" si="30"/>
        <v/>
      </c>
      <c r="F91" s="1" t="str">
        <f t="shared" ca="1" si="30"/>
        <v/>
      </c>
      <c r="G91" s="1" t="str">
        <f t="shared" ca="1" si="30"/>
        <v/>
      </c>
      <c r="H91" s="1" t="str">
        <f t="shared" ca="1" si="30"/>
        <v/>
      </c>
      <c r="I91" s="1" t="str">
        <f t="shared" ca="1" si="30"/>
        <v/>
      </c>
      <c r="J91" s="1" t="str">
        <f t="shared" ca="1" si="30"/>
        <v/>
      </c>
      <c r="K91" s="1" t="str">
        <f t="shared" ca="1" si="30"/>
        <v/>
      </c>
      <c r="L91" s="1" t="str">
        <f t="shared" ca="1" si="30"/>
        <v/>
      </c>
      <c r="M91" s="1" t="str">
        <f t="shared" ca="1" si="30"/>
        <v/>
      </c>
      <c r="N91" s="1" t="str">
        <f t="shared" ca="1" si="31"/>
        <v/>
      </c>
      <c r="O91" s="1" t="str">
        <f t="shared" ca="1" si="31"/>
        <v/>
      </c>
      <c r="P91" s="1" t="str">
        <f t="shared" ca="1" si="31"/>
        <v/>
      </c>
      <c r="Q91" s="1" t="str">
        <f t="shared" ca="1" si="31"/>
        <v/>
      </c>
      <c r="R91" s="1" t="str">
        <f t="shared" ca="1" si="31"/>
        <v/>
      </c>
      <c r="S91" s="1" t="str">
        <f t="shared" ca="1" si="31"/>
        <v/>
      </c>
      <c r="T91" s="1" t="str">
        <f t="shared" ca="1" si="31"/>
        <v/>
      </c>
      <c r="U91" s="1" t="str">
        <f t="shared" ca="1" si="31"/>
        <v/>
      </c>
      <c r="V91" s="1" t="str">
        <f t="shared" ca="1" si="31"/>
        <v/>
      </c>
      <c r="W91" s="1" t="str">
        <f t="shared" ca="1" si="31"/>
        <v/>
      </c>
      <c r="X91" s="1" t="str">
        <f t="shared" ca="1" si="32"/>
        <v/>
      </c>
      <c r="Y91" s="1" t="str">
        <f t="shared" ca="1" si="32"/>
        <v/>
      </c>
      <c r="Z91" s="1" t="str">
        <f t="shared" ca="1" si="32"/>
        <v/>
      </c>
      <c r="AA91" s="1" t="str">
        <f t="shared" ca="1" si="32"/>
        <v/>
      </c>
      <c r="AB91" s="1" t="str">
        <f t="shared" ca="1" si="32"/>
        <v/>
      </c>
      <c r="AC91" s="1" t="str">
        <f t="shared" ca="1" si="32"/>
        <v/>
      </c>
      <c r="AD91" s="1" t="str">
        <f t="shared" ca="1" si="32"/>
        <v/>
      </c>
      <c r="AE91" s="1" t="str">
        <f t="shared" ca="1" si="32"/>
        <v/>
      </c>
      <c r="AF91" s="1" t="str">
        <f t="shared" ca="1" si="32"/>
        <v/>
      </c>
      <c r="AG91" s="1" t="str">
        <f t="shared" ca="1" si="32"/>
        <v/>
      </c>
      <c r="AH91" s="1"/>
      <c r="AI91" s="1"/>
      <c r="AJ91" s="1"/>
      <c r="AK91" s="1"/>
      <c r="AL91" s="1"/>
      <c r="AM91" s="1"/>
      <c r="AN91" s="1"/>
      <c r="AO91" s="1"/>
      <c r="AP91" s="1"/>
      <c r="AQ91" s="1"/>
      <c r="AR91" s="1"/>
      <c r="AS91" s="1"/>
      <c r="AT91" s="1"/>
      <c r="AU91" s="1"/>
      <c r="AV91" s="1"/>
      <c r="AW91" s="1"/>
      <c r="AX91" s="1"/>
      <c r="AY91" s="1"/>
      <c r="AZ91" s="1"/>
      <c r="BA91" s="1"/>
      <c r="BB91" s="1"/>
      <c r="BC91" s="1"/>
      <c r="BD91" s="1"/>
      <c r="BE91" s="1"/>
      <c r="BF91" s="1"/>
    </row>
    <row r="92" spans="2:58" hidden="1" outlineLevel="1" x14ac:dyDescent="0.2">
      <c r="B92" s="35"/>
      <c r="C92" s="1" t="str">
        <f t="shared" ca="1" si="19"/>
        <v/>
      </c>
      <c r="D92" s="1" t="str">
        <f t="shared" ca="1" si="30"/>
        <v/>
      </c>
      <c r="E92" s="1" t="str">
        <f t="shared" ca="1" si="30"/>
        <v/>
      </c>
      <c r="F92" s="1" t="str">
        <f t="shared" ca="1" si="30"/>
        <v/>
      </c>
      <c r="G92" s="1" t="str">
        <f t="shared" ca="1" si="30"/>
        <v/>
      </c>
      <c r="H92" s="1" t="str">
        <f t="shared" ca="1" si="30"/>
        <v/>
      </c>
      <c r="I92" s="1" t="str">
        <f t="shared" ca="1" si="30"/>
        <v/>
      </c>
      <c r="J92" s="1" t="str">
        <f t="shared" ca="1" si="30"/>
        <v/>
      </c>
      <c r="K92" s="1" t="str">
        <f t="shared" ca="1" si="30"/>
        <v/>
      </c>
      <c r="L92" s="1" t="str">
        <f t="shared" ca="1" si="30"/>
        <v/>
      </c>
      <c r="M92" s="1" t="str">
        <f t="shared" ca="1" si="30"/>
        <v/>
      </c>
      <c r="N92" s="1" t="str">
        <f t="shared" ca="1" si="31"/>
        <v/>
      </c>
      <c r="O92" s="1" t="str">
        <f t="shared" ca="1" si="31"/>
        <v/>
      </c>
      <c r="P92" s="1" t="str">
        <f t="shared" ca="1" si="31"/>
        <v/>
      </c>
      <c r="Q92" s="1" t="str">
        <f t="shared" ca="1" si="31"/>
        <v/>
      </c>
      <c r="R92" s="1" t="str">
        <f t="shared" ca="1" si="31"/>
        <v/>
      </c>
      <c r="S92" s="1" t="str">
        <f t="shared" ca="1" si="31"/>
        <v/>
      </c>
      <c r="T92" s="1" t="str">
        <f t="shared" ca="1" si="31"/>
        <v/>
      </c>
      <c r="U92" s="1" t="str">
        <f t="shared" ca="1" si="31"/>
        <v/>
      </c>
      <c r="V92" s="1" t="str">
        <f t="shared" ca="1" si="31"/>
        <v/>
      </c>
      <c r="W92" s="1" t="str">
        <f t="shared" ca="1" si="31"/>
        <v/>
      </c>
      <c r="X92" s="1" t="str">
        <f t="shared" ca="1" si="32"/>
        <v/>
      </c>
      <c r="Y92" s="1" t="str">
        <f t="shared" ca="1" si="32"/>
        <v/>
      </c>
      <c r="Z92" s="1" t="str">
        <f t="shared" ca="1" si="32"/>
        <v/>
      </c>
      <c r="AA92" s="1" t="str">
        <f t="shared" ca="1" si="32"/>
        <v/>
      </c>
      <c r="AB92" s="1" t="str">
        <f t="shared" ca="1" si="32"/>
        <v/>
      </c>
      <c r="AC92" s="1" t="str">
        <f t="shared" ca="1" si="32"/>
        <v/>
      </c>
      <c r="AD92" s="1" t="str">
        <f t="shared" ca="1" si="32"/>
        <v/>
      </c>
      <c r="AE92" s="1" t="str">
        <f t="shared" ca="1" si="32"/>
        <v/>
      </c>
      <c r="AF92" s="1" t="str">
        <f t="shared" ca="1" si="32"/>
        <v/>
      </c>
      <c r="AG92" s="1" t="str">
        <f t="shared" ca="1" si="32"/>
        <v/>
      </c>
      <c r="AH92" s="1"/>
      <c r="AI92" s="1"/>
      <c r="AJ92" s="1"/>
      <c r="AK92" s="1"/>
      <c r="AL92" s="1"/>
      <c r="AM92" s="1"/>
      <c r="AN92" s="1"/>
      <c r="AO92" s="1"/>
      <c r="AP92" s="1"/>
      <c r="AQ92" s="1"/>
      <c r="AR92" s="1"/>
      <c r="AS92" s="1"/>
      <c r="AT92" s="1"/>
      <c r="AU92" s="1"/>
      <c r="AV92" s="1"/>
      <c r="AW92" s="1"/>
      <c r="AX92" s="1"/>
      <c r="AY92" s="1"/>
      <c r="AZ92" s="1"/>
      <c r="BA92" s="1"/>
      <c r="BB92" s="1"/>
      <c r="BC92" s="1"/>
      <c r="BD92" s="1"/>
      <c r="BE92" s="1"/>
      <c r="BF92" s="1"/>
    </row>
    <row r="93" spans="2:58" hidden="1" outlineLevel="1" x14ac:dyDescent="0.2">
      <c r="B93" s="35"/>
      <c r="C93" s="1" t="str">
        <f t="shared" ca="1" si="19"/>
        <v/>
      </c>
      <c r="D93" s="1" t="str">
        <f t="shared" ca="1" si="30"/>
        <v/>
      </c>
      <c r="E93" s="1" t="str">
        <f t="shared" ca="1" si="30"/>
        <v/>
      </c>
      <c r="F93" s="1" t="str">
        <f t="shared" ca="1" si="30"/>
        <v/>
      </c>
      <c r="G93" s="1" t="str">
        <f t="shared" ca="1" si="30"/>
        <v/>
      </c>
      <c r="H93" s="1" t="str">
        <f t="shared" ca="1" si="30"/>
        <v/>
      </c>
      <c r="I93" s="1" t="str">
        <f t="shared" ca="1" si="30"/>
        <v/>
      </c>
      <c r="J93" s="1" t="str">
        <f t="shared" ca="1" si="30"/>
        <v/>
      </c>
      <c r="K93" s="1" t="str">
        <f t="shared" ca="1" si="30"/>
        <v/>
      </c>
      <c r="L93" s="1" t="str">
        <f t="shared" ca="1" si="30"/>
        <v/>
      </c>
      <c r="M93" s="1" t="str">
        <f t="shared" ca="1" si="30"/>
        <v/>
      </c>
      <c r="N93" s="1" t="str">
        <f t="shared" ca="1" si="31"/>
        <v/>
      </c>
      <c r="O93" s="1" t="str">
        <f t="shared" ca="1" si="31"/>
        <v/>
      </c>
      <c r="P93" s="1" t="str">
        <f t="shared" ca="1" si="31"/>
        <v/>
      </c>
      <c r="Q93" s="1" t="str">
        <f t="shared" ca="1" si="31"/>
        <v/>
      </c>
      <c r="R93" s="1" t="str">
        <f t="shared" ca="1" si="31"/>
        <v/>
      </c>
      <c r="S93" s="1" t="str">
        <f t="shared" ca="1" si="31"/>
        <v/>
      </c>
      <c r="T93" s="1" t="str">
        <f t="shared" ca="1" si="31"/>
        <v/>
      </c>
      <c r="U93" s="1" t="str">
        <f t="shared" ca="1" si="31"/>
        <v/>
      </c>
      <c r="V93" s="1" t="str">
        <f t="shared" ca="1" si="31"/>
        <v/>
      </c>
      <c r="W93" s="1" t="str">
        <f t="shared" ca="1" si="31"/>
        <v/>
      </c>
      <c r="X93" s="1" t="str">
        <f t="shared" ca="1" si="32"/>
        <v/>
      </c>
      <c r="Y93" s="1" t="str">
        <f t="shared" ca="1" si="32"/>
        <v/>
      </c>
      <c r="Z93" s="1" t="str">
        <f t="shared" ca="1" si="32"/>
        <v/>
      </c>
      <c r="AA93" s="1" t="str">
        <f t="shared" ca="1" si="32"/>
        <v/>
      </c>
      <c r="AB93" s="1" t="str">
        <f t="shared" ca="1" si="32"/>
        <v/>
      </c>
      <c r="AC93" s="1" t="str">
        <f t="shared" ca="1" si="32"/>
        <v/>
      </c>
      <c r="AD93" s="1" t="str">
        <f t="shared" ca="1" si="32"/>
        <v/>
      </c>
      <c r="AE93" s="1" t="str">
        <f t="shared" ca="1" si="32"/>
        <v/>
      </c>
      <c r="AF93" s="1" t="str">
        <f t="shared" ca="1" si="32"/>
        <v/>
      </c>
      <c r="AG93" s="1" t="str">
        <f t="shared" ca="1" si="32"/>
        <v/>
      </c>
      <c r="AH93" s="1"/>
      <c r="AI93" s="1"/>
      <c r="AJ93" s="1"/>
      <c r="AK93" s="1"/>
      <c r="AL93" s="1"/>
      <c r="AM93" s="1"/>
      <c r="AN93" s="1"/>
      <c r="AO93" s="1"/>
      <c r="AP93" s="1"/>
      <c r="AQ93" s="1"/>
      <c r="AR93" s="1"/>
      <c r="AS93" s="1"/>
      <c r="AT93" s="1"/>
      <c r="AU93" s="1"/>
      <c r="AV93" s="1"/>
      <c r="AW93" s="1"/>
      <c r="AX93" s="1"/>
      <c r="AY93" s="1"/>
      <c r="AZ93" s="1"/>
      <c r="BA93" s="1"/>
      <c r="BB93" s="1"/>
      <c r="BC93" s="1"/>
      <c r="BD93" s="1"/>
      <c r="BE93" s="1"/>
      <c r="BF93" s="1"/>
    </row>
    <row r="94" spans="2:58" hidden="1" outlineLevel="1" x14ac:dyDescent="0.2">
      <c r="B94" s="35"/>
      <c r="C94" s="1" t="str">
        <f t="shared" ca="1" si="19"/>
        <v/>
      </c>
      <c r="D94" s="1" t="str">
        <f t="shared" ca="1" si="30"/>
        <v/>
      </c>
      <c r="E94" s="1" t="str">
        <f t="shared" ca="1" si="30"/>
        <v/>
      </c>
      <c r="F94" s="1" t="str">
        <f t="shared" ca="1" si="30"/>
        <v/>
      </c>
      <c r="G94" s="1" t="str">
        <f t="shared" ca="1" si="30"/>
        <v/>
      </c>
      <c r="H94" s="1" t="str">
        <f t="shared" ca="1" si="30"/>
        <v/>
      </c>
      <c r="I94" s="1" t="str">
        <f t="shared" ca="1" si="30"/>
        <v/>
      </c>
      <c r="J94" s="1" t="str">
        <f t="shared" ca="1" si="30"/>
        <v/>
      </c>
      <c r="K94" s="1" t="str">
        <f t="shared" ca="1" si="30"/>
        <v/>
      </c>
      <c r="L94" s="1" t="str">
        <f t="shared" ca="1" si="30"/>
        <v/>
      </c>
      <c r="M94" s="1" t="str">
        <f t="shared" ca="1" si="30"/>
        <v/>
      </c>
      <c r="N94" s="1" t="str">
        <f t="shared" ca="1" si="31"/>
        <v/>
      </c>
      <c r="O94" s="1" t="str">
        <f t="shared" ca="1" si="31"/>
        <v/>
      </c>
      <c r="P94" s="1" t="str">
        <f t="shared" ca="1" si="31"/>
        <v/>
      </c>
      <c r="Q94" s="1" t="str">
        <f t="shared" ca="1" si="31"/>
        <v/>
      </c>
      <c r="R94" s="1" t="str">
        <f t="shared" ca="1" si="31"/>
        <v/>
      </c>
      <c r="S94" s="1" t="str">
        <f t="shared" ca="1" si="31"/>
        <v/>
      </c>
      <c r="T94" s="1" t="str">
        <f t="shared" ca="1" si="31"/>
        <v/>
      </c>
      <c r="U94" s="1" t="str">
        <f t="shared" ca="1" si="31"/>
        <v/>
      </c>
      <c r="V94" s="1" t="str">
        <f t="shared" ca="1" si="31"/>
        <v/>
      </c>
      <c r="W94" s="1" t="str">
        <f t="shared" ca="1" si="31"/>
        <v/>
      </c>
      <c r="X94" s="1" t="str">
        <f t="shared" ca="1" si="32"/>
        <v/>
      </c>
      <c r="Y94" s="1" t="str">
        <f t="shared" ca="1" si="32"/>
        <v/>
      </c>
      <c r="Z94" s="1" t="str">
        <f t="shared" ca="1" si="32"/>
        <v/>
      </c>
      <c r="AA94" s="1" t="str">
        <f t="shared" ca="1" si="32"/>
        <v/>
      </c>
      <c r="AB94" s="1" t="str">
        <f t="shared" ca="1" si="32"/>
        <v/>
      </c>
      <c r="AC94" s="1" t="str">
        <f t="shared" ca="1" si="32"/>
        <v/>
      </c>
      <c r="AD94" s="1" t="str">
        <f t="shared" ca="1" si="32"/>
        <v/>
      </c>
      <c r="AE94" s="1" t="str">
        <f t="shared" ca="1" si="32"/>
        <v/>
      </c>
      <c r="AF94" s="1" t="str">
        <f t="shared" ca="1" si="32"/>
        <v/>
      </c>
      <c r="AG94" s="1" t="str">
        <f t="shared" ca="1" si="32"/>
        <v/>
      </c>
      <c r="AH94" s="1"/>
      <c r="AI94" s="1"/>
      <c r="AJ94" s="1"/>
      <c r="AK94" s="1"/>
      <c r="AL94" s="1"/>
      <c r="AM94" s="1"/>
      <c r="AN94" s="1"/>
      <c r="AO94" s="1"/>
      <c r="AP94" s="1"/>
      <c r="AQ94" s="1"/>
      <c r="AR94" s="1"/>
      <c r="AS94" s="1"/>
      <c r="AT94" s="1"/>
      <c r="AU94" s="1"/>
      <c r="AV94" s="1"/>
      <c r="AW94" s="1"/>
      <c r="AX94" s="1"/>
      <c r="AY94" s="1"/>
      <c r="AZ94" s="1"/>
      <c r="BA94" s="1"/>
      <c r="BB94" s="1"/>
      <c r="BC94" s="1"/>
      <c r="BD94" s="1"/>
      <c r="BE94" s="1"/>
      <c r="BF94" s="1"/>
    </row>
    <row r="95" spans="2:58" hidden="1" outlineLevel="1" x14ac:dyDescent="0.2">
      <c r="B95" s="35"/>
      <c r="C95" s="1" t="str">
        <f t="shared" ca="1" si="19"/>
        <v/>
      </c>
      <c r="D95" s="1" t="str">
        <f t="shared" ca="1" si="30"/>
        <v/>
      </c>
      <c r="E95" s="1" t="str">
        <f t="shared" ca="1" si="30"/>
        <v/>
      </c>
      <c r="F95" s="1" t="str">
        <f t="shared" ca="1" si="30"/>
        <v/>
      </c>
      <c r="G95" s="1" t="str">
        <f t="shared" ca="1" si="30"/>
        <v/>
      </c>
      <c r="H95" s="1" t="str">
        <f t="shared" ca="1" si="30"/>
        <v/>
      </c>
      <c r="I95" s="1" t="str">
        <f t="shared" ca="1" si="30"/>
        <v/>
      </c>
      <c r="J95" s="1" t="str">
        <f t="shared" ca="1" si="30"/>
        <v/>
      </c>
      <c r="K95" s="1" t="str">
        <f t="shared" ca="1" si="30"/>
        <v/>
      </c>
      <c r="L95" s="1" t="str">
        <f t="shared" ca="1" si="30"/>
        <v/>
      </c>
      <c r="M95" s="1" t="str">
        <f t="shared" ca="1" si="30"/>
        <v/>
      </c>
      <c r="N95" s="1" t="str">
        <f t="shared" ca="1" si="31"/>
        <v/>
      </c>
      <c r="O95" s="1" t="str">
        <f t="shared" ca="1" si="31"/>
        <v/>
      </c>
      <c r="P95" s="1" t="str">
        <f t="shared" ca="1" si="31"/>
        <v/>
      </c>
      <c r="Q95" s="1" t="str">
        <f t="shared" ca="1" si="31"/>
        <v/>
      </c>
      <c r="R95" s="1" t="str">
        <f t="shared" ca="1" si="31"/>
        <v/>
      </c>
      <c r="S95" s="1" t="str">
        <f t="shared" ca="1" si="31"/>
        <v/>
      </c>
      <c r="T95" s="1" t="str">
        <f t="shared" ca="1" si="31"/>
        <v/>
      </c>
      <c r="U95" s="1" t="str">
        <f t="shared" ca="1" si="31"/>
        <v/>
      </c>
      <c r="V95" s="1" t="str">
        <f t="shared" ca="1" si="31"/>
        <v/>
      </c>
      <c r="W95" s="1" t="str">
        <f t="shared" ca="1" si="31"/>
        <v/>
      </c>
      <c r="X95" s="1" t="str">
        <f t="shared" ca="1" si="32"/>
        <v/>
      </c>
      <c r="Y95" s="1" t="str">
        <f t="shared" ca="1" si="32"/>
        <v/>
      </c>
      <c r="Z95" s="1" t="str">
        <f t="shared" ca="1" si="32"/>
        <v/>
      </c>
      <c r="AA95" s="1" t="str">
        <f t="shared" ca="1" si="32"/>
        <v/>
      </c>
      <c r="AB95" s="1" t="str">
        <f t="shared" ca="1" si="32"/>
        <v/>
      </c>
      <c r="AC95" s="1" t="str">
        <f t="shared" ca="1" si="32"/>
        <v/>
      </c>
      <c r="AD95" s="1" t="str">
        <f t="shared" ca="1" si="32"/>
        <v/>
      </c>
      <c r="AE95" s="1" t="str">
        <f t="shared" ca="1" si="32"/>
        <v/>
      </c>
      <c r="AF95" s="1" t="str">
        <f t="shared" ca="1" si="32"/>
        <v/>
      </c>
      <c r="AG95" s="1" t="str">
        <f t="shared" ca="1" si="32"/>
        <v/>
      </c>
      <c r="AH95" s="1"/>
      <c r="AI95" s="1"/>
      <c r="AJ95" s="1"/>
      <c r="AK95" s="1"/>
      <c r="AL95" s="1"/>
      <c r="AM95" s="1"/>
      <c r="AN95" s="1"/>
      <c r="AO95" s="1"/>
      <c r="AP95" s="1"/>
      <c r="AQ95" s="1"/>
      <c r="AR95" s="1"/>
      <c r="AS95" s="1"/>
      <c r="AT95" s="1"/>
      <c r="AU95" s="1"/>
      <c r="AV95" s="1"/>
      <c r="AW95" s="1"/>
      <c r="AX95" s="1"/>
      <c r="AY95" s="1"/>
      <c r="AZ95" s="1"/>
      <c r="BA95" s="1"/>
      <c r="BB95" s="1"/>
      <c r="BC95" s="1"/>
      <c r="BD95" s="1"/>
      <c r="BE95" s="1"/>
      <c r="BF95" s="1"/>
    </row>
    <row r="96" spans="2:58" hidden="1" outlineLevel="1" x14ac:dyDescent="0.2">
      <c r="B96" s="35"/>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row>
    <row r="97" spans="2:58" hidden="1" outlineLevel="1" x14ac:dyDescent="0.2">
      <c r="B97" s="35"/>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row>
    <row r="98" spans="2:58" hidden="1" outlineLevel="1" x14ac:dyDescent="0.2">
      <c r="B98" s="35"/>
      <c r="C98" s="75" t="s">
        <v>120</v>
      </c>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row>
    <row r="99" spans="2:58" hidden="1" outlineLevel="1" x14ac:dyDescent="0.2">
      <c r="B99" s="35"/>
      <c r="C99" s="1"/>
      <c r="D99" s="1" t="str">
        <f t="shared" ref="D99:AA99" si="33">IF(E19&gt;0,E19,"")</f>
        <v/>
      </c>
      <c r="E99" s="1" t="str">
        <f t="shared" si="33"/>
        <v/>
      </c>
      <c r="F99" s="1" t="str">
        <f t="shared" si="33"/>
        <v/>
      </c>
      <c r="G99" s="1" t="str">
        <f t="shared" si="33"/>
        <v/>
      </c>
      <c r="H99" s="1" t="str">
        <f t="shared" si="33"/>
        <v/>
      </c>
      <c r="I99" s="1" t="str">
        <f t="shared" si="33"/>
        <v/>
      </c>
      <c r="J99" s="1" t="str">
        <f t="shared" si="33"/>
        <v/>
      </c>
      <c r="K99" s="1" t="str">
        <f t="shared" si="33"/>
        <v/>
      </c>
      <c r="L99" s="1" t="str">
        <f t="shared" si="33"/>
        <v/>
      </c>
      <c r="M99" s="1" t="str">
        <f t="shared" si="33"/>
        <v/>
      </c>
      <c r="N99" s="1" t="str">
        <f t="shared" si="33"/>
        <v/>
      </c>
      <c r="O99" s="1" t="str">
        <f t="shared" si="33"/>
        <v/>
      </c>
      <c r="P99" s="1" t="str">
        <f t="shared" si="33"/>
        <v/>
      </c>
      <c r="Q99" s="1" t="str">
        <f t="shared" si="33"/>
        <v/>
      </c>
      <c r="R99" s="1" t="str">
        <f t="shared" si="33"/>
        <v/>
      </c>
      <c r="S99" s="1" t="str">
        <f t="shared" si="33"/>
        <v/>
      </c>
      <c r="T99" s="1" t="str">
        <f t="shared" si="33"/>
        <v/>
      </c>
      <c r="U99" s="1" t="str">
        <f t="shared" si="33"/>
        <v/>
      </c>
      <c r="V99" s="1" t="str">
        <f t="shared" si="33"/>
        <v/>
      </c>
      <c r="W99" s="1" t="str">
        <f t="shared" si="33"/>
        <v/>
      </c>
      <c r="X99" s="1" t="str">
        <f t="shared" si="33"/>
        <v/>
      </c>
      <c r="Y99" s="1" t="str">
        <f t="shared" si="33"/>
        <v/>
      </c>
      <c r="Z99" s="1" t="str">
        <f t="shared" si="33"/>
        <v/>
      </c>
      <c r="AA99" s="1" t="str">
        <f t="shared" si="33"/>
        <v/>
      </c>
      <c r="AB99" s="1" t="str">
        <f t="shared" ref="AB99" si="34">IF(AC19&gt;0,AC19,"")</f>
        <v/>
      </c>
      <c r="AC99" s="1" t="str">
        <f t="shared" ref="AC99" si="35">IF(AD19&gt;0,AD19,"")</f>
        <v/>
      </c>
      <c r="AD99" s="1" t="str">
        <f t="shared" ref="AD99" si="36">IF(AE19&gt;0,AE19,"")</f>
        <v/>
      </c>
      <c r="AE99" s="1" t="str">
        <f t="shared" ref="AE99" si="37">IF(AF19&gt;0,AF19,"")</f>
        <v/>
      </c>
      <c r="AF99" s="1" t="str">
        <f t="shared" ref="AF99" si="38">IF(AG19&gt;0,AG19,"")</f>
        <v/>
      </c>
      <c r="AG99" s="1" t="str">
        <f t="shared" ref="AG99" si="39">IF(AH19&gt;0,AH19,"")</f>
        <v/>
      </c>
      <c r="AH99" s="1"/>
      <c r="AI99" s="1"/>
      <c r="AJ99" s="1"/>
      <c r="AK99" s="1"/>
      <c r="AL99" s="1"/>
      <c r="AM99" s="1"/>
      <c r="AN99" s="1"/>
      <c r="AO99" s="1"/>
      <c r="AP99" s="1"/>
      <c r="AQ99" s="1"/>
      <c r="AR99" s="1"/>
      <c r="AS99" s="1"/>
      <c r="AT99" s="1"/>
      <c r="AU99" s="1"/>
      <c r="AV99" s="1"/>
      <c r="AW99" s="1"/>
      <c r="AX99" s="1"/>
      <c r="AY99" s="1"/>
      <c r="AZ99" s="1"/>
      <c r="BA99" s="1"/>
      <c r="BB99" s="1"/>
      <c r="BC99" s="1"/>
      <c r="BD99" s="1"/>
      <c r="BE99" s="1"/>
      <c r="BF99" s="1"/>
    </row>
    <row r="100" spans="2:58" hidden="1" outlineLevel="1" x14ac:dyDescent="0.2">
      <c r="B100" s="35"/>
      <c r="C100" s="1" t="str">
        <f t="shared" ref="C100:C129" ca="1" si="40">IF(OFFSET($E$19,0,ROW()-ROW($C$100))&gt;0,OFFSET($E$19,0,ROW()-ROW($C$100)),"")</f>
        <v/>
      </c>
      <c r="D100" s="1" t="str">
        <f t="shared" ref="D100:M109" ca="1" si="41">IF(OR(ROW()-ROW($D$100)&gt;=COLUMN()-COLUMN($D$100),D$99=""),"",_xlfn.MINIFS(OFFSET($AH$65:$AH$69,0,ROW()-ROW($E$100)),OFFSET($D$24:$D$28,0,MATCH(D$99,$E$19:$AH$19,0)),"&gt;0"))</f>
        <v/>
      </c>
      <c r="E100" s="1" t="str">
        <f t="shared" ca="1" si="41"/>
        <v/>
      </c>
      <c r="F100" s="1" t="str">
        <f t="shared" ca="1" si="41"/>
        <v/>
      </c>
      <c r="G100" s="1" t="str">
        <f t="shared" ca="1" si="41"/>
        <v/>
      </c>
      <c r="H100" s="1" t="str">
        <f t="shared" ca="1" si="41"/>
        <v/>
      </c>
      <c r="I100" s="1" t="str">
        <f t="shared" ca="1" si="41"/>
        <v/>
      </c>
      <c r="J100" s="1" t="str">
        <f t="shared" ca="1" si="41"/>
        <v/>
      </c>
      <c r="K100" s="1" t="str">
        <f t="shared" ca="1" si="41"/>
        <v/>
      </c>
      <c r="L100" s="1" t="str">
        <f t="shared" ca="1" si="41"/>
        <v/>
      </c>
      <c r="M100" s="1" t="str">
        <f t="shared" ca="1" si="41"/>
        <v/>
      </c>
      <c r="N100" s="1" t="str">
        <f t="shared" ref="N100:W109" ca="1" si="42">IF(OR(ROW()-ROW($D$100)&gt;=COLUMN()-COLUMN($D$100),N$99=""),"",_xlfn.MINIFS(OFFSET($AH$65:$AH$69,0,ROW()-ROW($E$100)),OFFSET($D$24:$D$28,0,MATCH(N$99,$E$19:$AH$19,0)),"&gt;0"))</f>
        <v/>
      </c>
      <c r="O100" s="1" t="str">
        <f t="shared" ca="1" si="42"/>
        <v/>
      </c>
      <c r="P100" s="1" t="str">
        <f t="shared" ca="1" si="42"/>
        <v/>
      </c>
      <c r="Q100" s="1" t="str">
        <f t="shared" ca="1" si="42"/>
        <v/>
      </c>
      <c r="R100" s="1" t="str">
        <f t="shared" ca="1" si="42"/>
        <v/>
      </c>
      <c r="S100" s="1" t="str">
        <f t="shared" ca="1" si="42"/>
        <v/>
      </c>
      <c r="T100" s="1" t="str">
        <f t="shared" ca="1" si="42"/>
        <v/>
      </c>
      <c r="U100" s="1" t="str">
        <f t="shared" ca="1" si="42"/>
        <v/>
      </c>
      <c r="V100" s="1" t="str">
        <f t="shared" ca="1" si="42"/>
        <v/>
      </c>
      <c r="W100" s="1" t="str">
        <f t="shared" ca="1" si="42"/>
        <v/>
      </c>
      <c r="X100" s="1" t="str">
        <f t="shared" ref="X100:AG109" ca="1" si="43">IF(OR(ROW()-ROW($D$100)&gt;=COLUMN()-COLUMN($D$100),X$99=""),"",_xlfn.MINIFS(OFFSET($AH$65:$AH$69,0,ROW()-ROW($E$100)),OFFSET($D$24:$D$28,0,MATCH(X$99,$E$19:$AH$19,0)),"&gt;0"))</f>
        <v/>
      </c>
      <c r="Y100" s="1" t="str">
        <f t="shared" ca="1" si="43"/>
        <v/>
      </c>
      <c r="Z100" s="1" t="str">
        <f t="shared" ca="1" si="43"/>
        <v/>
      </c>
      <c r="AA100" s="1" t="str">
        <f t="shared" ca="1" si="43"/>
        <v/>
      </c>
      <c r="AB100" s="1" t="str">
        <f t="shared" ca="1" si="43"/>
        <v/>
      </c>
      <c r="AC100" s="1" t="str">
        <f t="shared" ca="1" si="43"/>
        <v/>
      </c>
      <c r="AD100" s="1" t="str">
        <f t="shared" ca="1" si="43"/>
        <v/>
      </c>
      <c r="AE100" s="1" t="str">
        <f t="shared" ca="1" si="43"/>
        <v/>
      </c>
      <c r="AF100" s="1" t="str">
        <f t="shared" ca="1" si="43"/>
        <v/>
      </c>
      <c r="AG100" s="1" t="str">
        <f t="shared" ca="1" si="43"/>
        <v/>
      </c>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row>
    <row r="101" spans="2:58" hidden="1" outlineLevel="1" x14ac:dyDescent="0.2">
      <c r="B101" s="35"/>
      <c r="C101" s="1" t="str">
        <f t="shared" ca="1" si="40"/>
        <v/>
      </c>
      <c r="D101" s="1" t="str">
        <f t="shared" ca="1" si="41"/>
        <v/>
      </c>
      <c r="E101" s="1" t="str">
        <f t="shared" ca="1" si="41"/>
        <v/>
      </c>
      <c r="F101" s="1" t="str">
        <f t="shared" ca="1" si="41"/>
        <v/>
      </c>
      <c r="G101" s="1" t="str">
        <f t="shared" ca="1" si="41"/>
        <v/>
      </c>
      <c r="H101" s="1" t="str">
        <f t="shared" ca="1" si="41"/>
        <v/>
      </c>
      <c r="I101" s="1" t="str">
        <f t="shared" ca="1" si="41"/>
        <v/>
      </c>
      <c r="J101" s="1" t="str">
        <f t="shared" ca="1" si="41"/>
        <v/>
      </c>
      <c r="K101" s="1" t="str">
        <f t="shared" ca="1" si="41"/>
        <v/>
      </c>
      <c r="L101" s="1" t="str">
        <f t="shared" ca="1" si="41"/>
        <v/>
      </c>
      <c r="M101" s="1" t="str">
        <f t="shared" ca="1" si="41"/>
        <v/>
      </c>
      <c r="N101" s="1" t="str">
        <f t="shared" ca="1" si="42"/>
        <v/>
      </c>
      <c r="O101" s="1" t="str">
        <f t="shared" ca="1" si="42"/>
        <v/>
      </c>
      <c r="P101" s="1" t="str">
        <f t="shared" ca="1" si="42"/>
        <v/>
      </c>
      <c r="Q101" s="1" t="str">
        <f t="shared" ca="1" si="42"/>
        <v/>
      </c>
      <c r="R101" s="1" t="str">
        <f t="shared" ca="1" si="42"/>
        <v/>
      </c>
      <c r="S101" s="1" t="str">
        <f t="shared" ca="1" si="42"/>
        <v/>
      </c>
      <c r="T101" s="1" t="str">
        <f t="shared" ca="1" si="42"/>
        <v/>
      </c>
      <c r="U101" s="1" t="str">
        <f t="shared" ca="1" si="42"/>
        <v/>
      </c>
      <c r="V101" s="1" t="str">
        <f t="shared" ca="1" si="42"/>
        <v/>
      </c>
      <c r="W101" s="1" t="str">
        <f t="shared" ca="1" si="42"/>
        <v/>
      </c>
      <c r="X101" s="1" t="str">
        <f t="shared" ca="1" si="43"/>
        <v/>
      </c>
      <c r="Y101" s="1" t="str">
        <f t="shared" ca="1" si="43"/>
        <v/>
      </c>
      <c r="Z101" s="1" t="str">
        <f t="shared" ca="1" si="43"/>
        <v/>
      </c>
      <c r="AA101" s="1" t="str">
        <f t="shared" ca="1" si="43"/>
        <v/>
      </c>
      <c r="AB101" s="1" t="str">
        <f t="shared" ca="1" si="43"/>
        <v/>
      </c>
      <c r="AC101" s="1" t="str">
        <f t="shared" ca="1" si="43"/>
        <v/>
      </c>
      <c r="AD101" s="1" t="str">
        <f t="shared" ca="1" si="43"/>
        <v/>
      </c>
      <c r="AE101" s="1" t="str">
        <f t="shared" ca="1" si="43"/>
        <v/>
      </c>
      <c r="AF101" s="1" t="str">
        <f t="shared" ca="1" si="43"/>
        <v/>
      </c>
      <c r="AG101" s="1" t="str">
        <f t="shared" ca="1" si="43"/>
        <v/>
      </c>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row>
    <row r="102" spans="2:58" hidden="1" outlineLevel="1" x14ac:dyDescent="0.2">
      <c r="B102" s="35"/>
      <c r="C102" s="1" t="str">
        <f t="shared" ca="1" si="40"/>
        <v/>
      </c>
      <c r="D102" s="1" t="str">
        <f t="shared" ca="1" si="41"/>
        <v/>
      </c>
      <c r="E102" s="1" t="str">
        <f t="shared" ca="1" si="41"/>
        <v/>
      </c>
      <c r="F102" s="1" t="str">
        <f t="shared" ca="1" si="41"/>
        <v/>
      </c>
      <c r="G102" s="1" t="str">
        <f t="shared" ca="1" si="41"/>
        <v/>
      </c>
      <c r="H102" s="1" t="str">
        <f t="shared" ca="1" si="41"/>
        <v/>
      </c>
      <c r="I102" s="1" t="str">
        <f t="shared" ca="1" si="41"/>
        <v/>
      </c>
      <c r="J102" s="1" t="str">
        <f t="shared" ca="1" si="41"/>
        <v/>
      </c>
      <c r="K102" s="1" t="str">
        <f t="shared" ca="1" si="41"/>
        <v/>
      </c>
      <c r="L102" s="1" t="str">
        <f t="shared" ca="1" si="41"/>
        <v/>
      </c>
      <c r="M102" s="1" t="str">
        <f t="shared" ca="1" si="41"/>
        <v/>
      </c>
      <c r="N102" s="1" t="str">
        <f t="shared" ca="1" si="42"/>
        <v/>
      </c>
      <c r="O102" s="1" t="str">
        <f t="shared" ca="1" si="42"/>
        <v/>
      </c>
      <c r="P102" s="1" t="str">
        <f t="shared" ca="1" si="42"/>
        <v/>
      </c>
      <c r="Q102" s="1" t="str">
        <f t="shared" ca="1" si="42"/>
        <v/>
      </c>
      <c r="R102" s="1" t="str">
        <f t="shared" ca="1" si="42"/>
        <v/>
      </c>
      <c r="S102" s="1" t="str">
        <f t="shared" ca="1" si="42"/>
        <v/>
      </c>
      <c r="T102" s="1" t="str">
        <f t="shared" ca="1" si="42"/>
        <v/>
      </c>
      <c r="U102" s="1" t="str">
        <f t="shared" ca="1" si="42"/>
        <v/>
      </c>
      <c r="V102" s="1" t="str">
        <f t="shared" ca="1" si="42"/>
        <v/>
      </c>
      <c r="W102" s="1" t="str">
        <f t="shared" ca="1" si="42"/>
        <v/>
      </c>
      <c r="X102" s="1" t="str">
        <f t="shared" ca="1" si="43"/>
        <v/>
      </c>
      <c r="Y102" s="1" t="str">
        <f t="shared" ca="1" si="43"/>
        <v/>
      </c>
      <c r="Z102" s="1" t="str">
        <f t="shared" ca="1" si="43"/>
        <v/>
      </c>
      <c r="AA102" s="1" t="str">
        <f t="shared" ca="1" si="43"/>
        <v/>
      </c>
      <c r="AB102" s="1" t="str">
        <f t="shared" ca="1" si="43"/>
        <v/>
      </c>
      <c r="AC102" s="1" t="str">
        <f t="shared" ca="1" si="43"/>
        <v/>
      </c>
      <c r="AD102" s="1" t="str">
        <f t="shared" ca="1" si="43"/>
        <v/>
      </c>
      <c r="AE102" s="1" t="str">
        <f t="shared" ca="1" si="43"/>
        <v/>
      </c>
      <c r="AF102" s="1" t="str">
        <f t="shared" ca="1" si="43"/>
        <v/>
      </c>
      <c r="AG102" s="1" t="str">
        <f t="shared" ca="1" si="43"/>
        <v/>
      </c>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row>
    <row r="103" spans="2:58" hidden="1" outlineLevel="1" x14ac:dyDescent="0.2">
      <c r="B103" s="35"/>
      <c r="C103" s="1" t="str">
        <f t="shared" ca="1" si="40"/>
        <v/>
      </c>
      <c r="D103" s="1" t="str">
        <f t="shared" ca="1" si="41"/>
        <v/>
      </c>
      <c r="E103" s="1" t="str">
        <f t="shared" ca="1" si="41"/>
        <v/>
      </c>
      <c r="F103" s="1" t="str">
        <f t="shared" ca="1" si="41"/>
        <v/>
      </c>
      <c r="G103" s="1" t="str">
        <f t="shared" ca="1" si="41"/>
        <v/>
      </c>
      <c r="H103" s="1" t="str">
        <f t="shared" ca="1" si="41"/>
        <v/>
      </c>
      <c r="I103" s="1" t="str">
        <f t="shared" ca="1" si="41"/>
        <v/>
      </c>
      <c r="J103" s="1" t="str">
        <f t="shared" ca="1" si="41"/>
        <v/>
      </c>
      <c r="K103" s="1" t="str">
        <f t="shared" ca="1" si="41"/>
        <v/>
      </c>
      <c r="L103" s="1" t="str">
        <f t="shared" ca="1" si="41"/>
        <v/>
      </c>
      <c r="M103" s="1" t="str">
        <f t="shared" ca="1" si="41"/>
        <v/>
      </c>
      <c r="N103" s="1" t="str">
        <f t="shared" ca="1" si="42"/>
        <v/>
      </c>
      <c r="O103" s="1" t="str">
        <f t="shared" ca="1" si="42"/>
        <v/>
      </c>
      <c r="P103" s="1" t="str">
        <f t="shared" ca="1" si="42"/>
        <v/>
      </c>
      <c r="Q103" s="1" t="str">
        <f t="shared" ca="1" si="42"/>
        <v/>
      </c>
      <c r="R103" s="1" t="str">
        <f t="shared" ca="1" si="42"/>
        <v/>
      </c>
      <c r="S103" s="1" t="str">
        <f t="shared" ca="1" si="42"/>
        <v/>
      </c>
      <c r="T103" s="1" t="str">
        <f t="shared" ca="1" si="42"/>
        <v/>
      </c>
      <c r="U103" s="1" t="str">
        <f t="shared" ca="1" si="42"/>
        <v/>
      </c>
      <c r="V103" s="1" t="str">
        <f t="shared" ca="1" si="42"/>
        <v/>
      </c>
      <c r="W103" s="1" t="str">
        <f t="shared" ca="1" si="42"/>
        <v/>
      </c>
      <c r="X103" s="1" t="str">
        <f t="shared" ca="1" si="43"/>
        <v/>
      </c>
      <c r="Y103" s="1" t="str">
        <f t="shared" ca="1" si="43"/>
        <v/>
      </c>
      <c r="Z103" s="1" t="str">
        <f t="shared" ca="1" si="43"/>
        <v/>
      </c>
      <c r="AA103" s="1" t="str">
        <f t="shared" ca="1" si="43"/>
        <v/>
      </c>
      <c r="AB103" s="1" t="str">
        <f t="shared" ca="1" si="43"/>
        <v/>
      </c>
      <c r="AC103" s="1" t="str">
        <f t="shared" ca="1" si="43"/>
        <v/>
      </c>
      <c r="AD103" s="1" t="str">
        <f t="shared" ca="1" si="43"/>
        <v/>
      </c>
      <c r="AE103" s="1" t="str">
        <f t="shared" ca="1" si="43"/>
        <v/>
      </c>
      <c r="AF103" s="1" t="str">
        <f t="shared" ca="1" si="43"/>
        <v/>
      </c>
      <c r="AG103" s="1" t="str">
        <f t="shared" ca="1" si="43"/>
        <v/>
      </c>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row>
    <row r="104" spans="2:58" hidden="1" outlineLevel="1" x14ac:dyDescent="0.2">
      <c r="B104" s="35"/>
      <c r="C104" s="1" t="str">
        <f t="shared" ca="1" si="40"/>
        <v/>
      </c>
      <c r="D104" s="1" t="str">
        <f t="shared" ca="1" si="41"/>
        <v/>
      </c>
      <c r="E104" s="1" t="str">
        <f t="shared" ca="1" si="41"/>
        <v/>
      </c>
      <c r="F104" s="1" t="str">
        <f t="shared" ca="1" si="41"/>
        <v/>
      </c>
      <c r="G104" s="1" t="str">
        <f t="shared" ca="1" si="41"/>
        <v/>
      </c>
      <c r="H104" s="1" t="str">
        <f t="shared" ca="1" si="41"/>
        <v/>
      </c>
      <c r="I104" s="1" t="str">
        <f t="shared" ca="1" si="41"/>
        <v/>
      </c>
      <c r="J104" s="1" t="str">
        <f t="shared" ca="1" si="41"/>
        <v/>
      </c>
      <c r="K104" s="1" t="str">
        <f t="shared" ca="1" si="41"/>
        <v/>
      </c>
      <c r="L104" s="1" t="str">
        <f t="shared" ca="1" si="41"/>
        <v/>
      </c>
      <c r="M104" s="1" t="str">
        <f t="shared" ca="1" si="41"/>
        <v/>
      </c>
      <c r="N104" s="1" t="str">
        <f t="shared" ca="1" si="42"/>
        <v/>
      </c>
      <c r="O104" s="1" t="str">
        <f t="shared" ca="1" si="42"/>
        <v/>
      </c>
      <c r="P104" s="1" t="str">
        <f t="shared" ca="1" si="42"/>
        <v/>
      </c>
      <c r="Q104" s="1" t="str">
        <f t="shared" ca="1" si="42"/>
        <v/>
      </c>
      <c r="R104" s="1" t="str">
        <f t="shared" ca="1" si="42"/>
        <v/>
      </c>
      <c r="S104" s="1" t="str">
        <f t="shared" ca="1" si="42"/>
        <v/>
      </c>
      <c r="T104" s="1" t="str">
        <f t="shared" ca="1" si="42"/>
        <v/>
      </c>
      <c r="U104" s="1" t="str">
        <f t="shared" ca="1" si="42"/>
        <v/>
      </c>
      <c r="V104" s="1" t="str">
        <f t="shared" ca="1" si="42"/>
        <v/>
      </c>
      <c r="W104" s="1" t="str">
        <f t="shared" ca="1" si="42"/>
        <v/>
      </c>
      <c r="X104" s="1" t="str">
        <f t="shared" ca="1" si="43"/>
        <v/>
      </c>
      <c r="Y104" s="1" t="str">
        <f t="shared" ca="1" si="43"/>
        <v/>
      </c>
      <c r="Z104" s="1" t="str">
        <f t="shared" ca="1" si="43"/>
        <v/>
      </c>
      <c r="AA104" s="1" t="str">
        <f t="shared" ca="1" si="43"/>
        <v/>
      </c>
      <c r="AB104" s="1" t="str">
        <f t="shared" ca="1" si="43"/>
        <v/>
      </c>
      <c r="AC104" s="1" t="str">
        <f t="shared" ca="1" si="43"/>
        <v/>
      </c>
      <c r="AD104" s="1" t="str">
        <f t="shared" ca="1" si="43"/>
        <v/>
      </c>
      <c r="AE104" s="1" t="str">
        <f t="shared" ca="1" si="43"/>
        <v/>
      </c>
      <c r="AF104" s="1" t="str">
        <f t="shared" ca="1" si="43"/>
        <v/>
      </c>
      <c r="AG104" s="1" t="str">
        <f t="shared" ca="1" si="43"/>
        <v/>
      </c>
    </row>
    <row r="105" spans="2:58" hidden="1" outlineLevel="1" x14ac:dyDescent="0.2">
      <c r="B105" s="35"/>
      <c r="C105" s="1" t="str">
        <f t="shared" ca="1" si="40"/>
        <v/>
      </c>
      <c r="D105" s="1" t="str">
        <f t="shared" ca="1" si="41"/>
        <v/>
      </c>
      <c r="E105" s="1" t="str">
        <f t="shared" ca="1" si="41"/>
        <v/>
      </c>
      <c r="F105" s="1" t="str">
        <f t="shared" ca="1" si="41"/>
        <v/>
      </c>
      <c r="G105" s="1" t="str">
        <f t="shared" ca="1" si="41"/>
        <v/>
      </c>
      <c r="H105" s="1" t="str">
        <f t="shared" ca="1" si="41"/>
        <v/>
      </c>
      <c r="I105" s="1" t="str">
        <f t="shared" ca="1" si="41"/>
        <v/>
      </c>
      <c r="J105" s="1" t="str">
        <f t="shared" ca="1" si="41"/>
        <v/>
      </c>
      <c r="K105" s="1" t="str">
        <f t="shared" ca="1" si="41"/>
        <v/>
      </c>
      <c r="L105" s="1" t="str">
        <f t="shared" ca="1" si="41"/>
        <v/>
      </c>
      <c r="M105" s="1" t="str">
        <f t="shared" ca="1" si="41"/>
        <v/>
      </c>
      <c r="N105" s="1" t="str">
        <f t="shared" ca="1" si="42"/>
        <v/>
      </c>
      <c r="O105" s="1" t="str">
        <f t="shared" ca="1" si="42"/>
        <v/>
      </c>
      <c r="P105" s="1" t="str">
        <f t="shared" ca="1" si="42"/>
        <v/>
      </c>
      <c r="Q105" s="1" t="str">
        <f t="shared" ca="1" si="42"/>
        <v/>
      </c>
      <c r="R105" s="1" t="str">
        <f t="shared" ca="1" si="42"/>
        <v/>
      </c>
      <c r="S105" s="1" t="str">
        <f t="shared" ca="1" si="42"/>
        <v/>
      </c>
      <c r="T105" s="1" t="str">
        <f t="shared" ca="1" si="42"/>
        <v/>
      </c>
      <c r="U105" s="1" t="str">
        <f t="shared" ca="1" si="42"/>
        <v/>
      </c>
      <c r="V105" s="1" t="str">
        <f t="shared" ca="1" si="42"/>
        <v/>
      </c>
      <c r="W105" s="1" t="str">
        <f t="shared" ca="1" si="42"/>
        <v/>
      </c>
      <c r="X105" s="1" t="str">
        <f t="shared" ca="1" si="43"/>
        <v/>
      </c>
      <c r="Y105" s="1" t="str">
        <f t="shared" ca="1" si="43"/>
        <v/>
      </c>
      <c r="Z105" s="1" t="str">
        <f t="shared" ca="1" si="43"/>
        <v/>
      </c>
      <c r="AA105" s="1" t="str">
        <f t="shared" ca="1" si="43"/>
        <v/>
      </c>
      <c r="AB105" s="1" t="str">
        <f t="shared" ca="1" si="43"/>
        <v/>
      </c>
      <c r="AC105" s="1" t="str">
        <f t="shared" ca="1" si="43"/>
        <v/>
      </c>
      <c r="AD105" s="1" t="str">
        <f t="shared" ca="1" si="43"/>
        <v/>
      </c>
      <c r="AE105" s="1" t="str">
        <f t="shared" ca="1" si="43"/>
        <v/>
      </c>
      <c r="AF105" s="1" t="str">
        <f t="shared" ca="1" si="43"/>
        <v/>
      </c>
      <c r="AG105" s="1" t="str">
        <f t="shared" ca="1" si="43"/>
        <v/>
      </c>
    </row>
    <row r="106" spans="2:58" hidden="1" outlineLevel="1" x14ac:dyDescent="0.2">
      <c r="B106" s="35"/>
      <c r="C106" s="1" t="str">
        <f t="shared" ca="1" si="40"/>
        <v/>
      </c>
      <c r="D106" s="1" t="str">
        <f t="shared" ca="1" si="41"/>
        <v/>
      </c>
      <c r="E106" s="1" t="str">
        <f t="shared" ca="1" si="41"/>
        <v/>
      </c>
      <c r="F106" s="1" t="str">
        <f t="shared" ca="1" si="41"/>
        <v/>
      </c>
      <c r="G106" s="1" t="str">
        <f t="shared" ca="1" si="41"/>
        <v/>
      </c>
      <c r="H106" s="1" t="str">
        <f t="shared" ca="1" si="41"/>
        <v/>
      </c>
      <c r="I106" s="1" t="str">
        <f t="shared" ca="1" si="41"/>
        <v/>
      </c>
      <c r="J106" s="1" t="str">
        <f t="shared" ca="1" si="41"/>
        <v/>
      </c>
      <c r="K106" s="1" t="str">
        <f t="shared" ca="1" si="41"/>
        <v/>
      </c>
      <c r="L106" s="1" t="str">
        <f t="shared" ca="1" si="41"/>
        <v/>
      </c>
      <c r="M106" s="1" t="str">
        <f t="shared" ca="1" si="41"/>
        <v/>
      </c>
      <c r="N106" s="1" t="str">
        <f t="shared" ca="1" si="42"/>
        <v/>
      </c>
      <c r="O106" s="1" t="str">
        <f t="shared" ca="1" si="42"/>
        <v/>
      </c>
      <c r="P106" s="1" t="str">
        <f t="shared" ca="1" si="42"/>
        <v/>
      </c>
      <c r="Q106" s="1" t="str">
        <f t="shared" ca="1" si="42"/>
        <v/>
      </c>
      <c r="R106" s="1" t="str">
        <f t="shared" ca="1" si="42"/>
        <v/>
      </c>
      <c r="S106" s="1" t="str">
        <f t="shared" ca="1" si="42"/>
        <v/>
      </c>
      <c r="T106" s="1" t="str">
        <f t="shared" ca="1" si="42"/>
        <v/>
      </c>
      <c r="U106" s="1" t="str">
        <f t="shared" ca="1" si="42"/>
        <v/>
      </c>
      <c r="V106" s="1" t="str">
        <f t="shared" ca="1" si="42"/>
        <v/>
      </c>
      <c r="W106" s="1" t="str">
        <f t="shared" ca="1" si="42"/>
        <v/>
      </c>
      <c r="X106" s="1" t="str">
        <f t="shared" ca="1" si="43"/>
        <v/>
      </c>
      <c r="Y106" s="1" t="str">
        <f t="shared" ca="1" si="43"/>
        <v/>
      </c>
      <c r="Z106" s="1" t="str">
        <f t="shared" ca="1" si="43"/>
        <v/>
      </c>
      <c r="AA106" s="1" t="str">
        <f t="shared" ca="1" si="43"/>
        <v/>
      </c>
      <c r="AB106" s="1" t="str">
        <f t="shared" ca="1" si="43"/>
        <v/>
      </c>
      <c r="AC106" s="1" t="str">
        <f t="shared" ca="1" si="43"/>
        <v/>
      </c>
      <c r="AD106" s="1" t="str">
        <f t="shared" ca="1" si="43"/>
        <v/>
      </c>
      <c r="AE106" s="1" t="str">
        <f t="shared" ca="1" si="43"/>
        <v/>
      </c>
      <c r="AF106" s="1" t="str">
        <f t="shared" ca="1" si="43"/>
        <v/>
      </c>
      <c r="AG106" s="1" t="str">
        <f t="shared" ca="1" si="43"/>
        <v/>
      </c>
    </row>
    <row r="107" spans="2:58" hidden="1" outlineLevel="1" x14ac:dyDescent="0.2">
      <c r="B107" s="35"/>
      <c r="C107" s="1" t="str">
        <f t="shared" ca="1" si="40"/>
        <v/>
      </c>
      <c r="D107" s="1" t="str">
        <f t="shared" ca="1" si="41"/>
        <v/>
      </c>
      <c r="E107" s="1" t="str">
        <f t="shared" ca="1" si="41"/>
        <v/>
      </c>
      <c r="F107" s="1" t="str">
        <f t="shared" ca="1" si="41"/>
        <v/>
      </c>
      <c r="G107" s="1" t="str">
        <f t="shared" ca="1" si="41"/>
        <v/>
      </c>
      <c r="H107" s="1" t="str">
        <f t="shared" ca="1" si="41"/>
        <v/>
      </c>
      <c r="I107" s="1" t="str">
        <f t="shared" ca="1" si="41"/>
        <v/>
      </c>
      <c r="J107" s="1" t="str">
        <f t="shared" ca="1" si="41"/>
        <v/>
      </c>
      <c r="K107" s="1" t="str">
        <f t="shared" ca="1" si="41"/>
        <v/>
      </c>
      <c r="L107" s="1" t="str">
        <f t="shared" ca="1" si="41"/>
        <v/>
      </c>
      <c r="M107" s="1" t="str">
        <f t="shared" ca="1" si="41"/>
        <v/>
      </c>
      <c r="N107" s="1" t="str">
        <f t="shared" ca="1" si="42"/>
        <v/>
      </c>
      <c r="O107" s="1" t="str">
        <f t="shared" ca="1" si="42"/>
        <v/>
      </c>
      <c r="P107" s="1" t="str">
        <f t="shared" ca="1" si="42"/>
        <v/>
      </c>
      <c r="Q107" s="1" t="str">
        <f t="shared" ca="1" si="42"/>
        <v/>
      </c>
      <c r="R107" s="1" t="str">
        <f t="shared" ca="1" si="42"/>
        <v/>
      </c>
      <c r="S107" s="1" t="str">
        <f t="shared" ca="1" si="42"/>
        <v/>
      </c>
      <c r="T107" s="1" t="str">
        <f t="shared" ca="1" si="42"/>
        <v/>
      </c>
      <c r="U107" s="1" t="str">
        <f t="shared" ca="1" si="42"/>
        <v/>
      </c>
      <c r="V107" s="1" t="str">
        <f t="shared" ca="1" si="42"/>
        <v/>
      </c>
      <c r="W107" s="1" t="str">
        <f t="shared" ca="1" si="42"/>
        <v/>
      </c>
      <c r="X107" s="1" t="str">
        <f t="shared" ca="1" si="43"/>
        <v/>
      </c>
      <c r="Y107" s="1" t="str">
        <f t="shared" ca="1" si="43"/>
        <v/>
      </c>
      <c r="Z107" s="1" t="str">
        <f t="shared" ca="1" si="43"/>
        <v/>
      </c>
      <c r="AA107" s="1" t="str">
        <f t="shared" ca="1" si="43"/>
        <v/>
      </c>
      <c r="AB107" s="1" t="str">
        <f t="shared" ca="1" si="43"/>
        <v/>
      </c>
      <c r="AC107" s="1" t="str">
        <f t="shared" ca="1" si="43"/>
        <v/>
      </c>
      <c r="AD107" s="1" t="str">
        <f t="shared" ca="1" si="43"/>
        <v/>
      </c>
      <c r="AE107" s="1" t="str">
        <f t="shared" ca="1" si="43"/>
        <v/>
      </c>
      <c r="AF107" s="1" t="str">
        <f t="shared" ca="1" si="43"/>
        <v/>
      </c>
      <c r="AG107" s="1" t="str">
        <f t="shared" ca="1" si="43"/>
        <v/>
      </c>
    </row>
    <row r="108" spans="2:58" hidden="1" outlineLevel="1" x14ac:dyDescent="0.2">
      <c r="B108" s="35"/>
      <c r="C108" s="1" t="str">
        <f t="shared" ca="1" si="40"/>
        <v/>
      </c>
      <c r="D108" s="1" t="str">
        <f t="shared" ca="1" si="41"/>
        <v/>
      </c>
      <c r="E108" s="1" t="str">
        <f t="shared" ca="1" si="41"/>
        <v/>
      </c>
      <c r="F108" s="1" t="str">
        <f t="shared" ca="1" si="41"/>
        <v/>
      </c>
      <c r="G108" s="1" t="str">
        <f t="shared" ca="1" si="41"/>
        <v/>
      </c>
      <c r="H108" s="1" t="str">
        <f t="shared" ca="1" si="41"/>
        <v/>
      </c>
      <c r="I108" s="1" t="str">
        <f t="shared" ca="1" si="41"/>
        <v/>
      </c>
      <c r="J108" s="1" t="str">
        <f t="shared" ca="1" si="41"/>
        <v/>
      </c>
      <c r="K108" s="1" t="str">
        <f t="shared" ca="1" si="41"/>
        <v/>
      </c>
      <c r="L108" s="1" t="str">
        <f t="shared" ca="1" si="41"/>
        <v/>
      </c>
      <c r="M108" s="1" t="str">
        <f t="shared" ca="1" si="41"/>
        <v/>
      </c>
      <c r="N108" s="1" t="str">
        <f t="shared" ca="1" si="42"/>
        <v/>
      </c>
      <c r="O108" s="1" t="str">
        <f t="shared" ca="1" si="42"/>
        <v/>
      </c>
      <c r="P108" s="1" t="str">
        <f t="shared" ca="1" si="42"/>
        <v/>
      </c>
      <c r="Q108" s="1" t="str">
        <f t="shared" ca="1" si="42"/>
        <v/>
      </c>
      <c r="R108" s="1" t="str">
        <f t="shared" ca="1" si="42"/>
        <v/>
      </c>
      <c r="S108" s="1" t="str">
        <f t="shared" ca="1" si="42"/>
        <v/>
      </c>
      <c r="T108" s="1" t="str">
        <f t="shared" ca="1" si="42"/>
        <v/>
      </c>
      <c r="U108" s="1" t="str">
        <f t="shared" ca="1" si="42"/>
        <v/>
      </c>
      <c r="V108" s="1" t="str">
        <f t="shared" ca="1" si="42"/>
        <v/>
      </c>
      <c r="W108" s="1" t="str">
        <f t="shared" ca="1" si="42"/>
        <v/>
      </c>
      <c r="X108" s="1" t="str">
        <f t="shared" ca="1" si="43"/>
        <v/>
      </c>
      <c r="Y108" s="1" t="str">
        <f t="shared" ca="1" si="43"/>
        <v/>
      </c>
      <c r="Z108" s="1" t="str">
        <f t="shared" ca="1" si="43"/>
        <v/>
      </c>
      <c r="AA108" s="1" t="str">
        <f t="shared" ca="1" si="43"/>
        <v/>
      </c>
      <c r="AB108" s="1" t="str">
        <f t="shared" ca="1" si="43"/>
        <v/>
      </c>
      <c r="AC108" s="1" t="str">
        <f t="shared" ca="1" si="43"/>
        <v/>
      </c>
      <c r="AD108" s="1" t="str">
        <f t="shared" ca="1" si="43"/>
        <v/>
      </c>
      <c r="AE108" s="1" t="str">
        <f t="shared" ca="1" si="43"/>
        <v/>
      </c>
      <c r="AF108" s="1" t="str">
        <f t="shared" ca="1" si="43"/>
        <v/>
      </c>
      <c r="AG108" s="1" t="str">
        <f t="shared" ca="1" si="43"/>
        <v/>
      </c>
    </row>
    <row r="109" spans="2:58" hidden="1" outlineLevel="1" x14ac:dyDescent="0.2">
      <c r="B109" s="35"/>
      <c r="C109" s="1" t="str">
        <f t="shared" ca="1" si="40"/>
        <v/>
      </c>
      <c r="D109" s="1" t="str">
        <f t="shared" ca="1" si="41"/>
        <v/>
      </c>
      <c r="E109" s="1" t="str">
        <f t="shared" ca="1" si="41"/>
        <v/>
      </c>
      <c r="F109" s="1" t="str">
        <f t="shared" ca="1" si="41"/>
        <v/>
      </c>
      <c r="G109" s="1" t="str">
        <f t="shared" ca="1" si="41"/>
        <v/>
      </c>
      <c r="H109" s="1" t="str">
        <f t="shared" ca="1" si="41"/>
        <v/>
      </c>
      <c r="I109" s="1" t="str">
        <f t="shared" ca="1" si="41"/>
        <v/>
      </c>
      <c r="J109" s="1" t="str">
        <f t="shared" ca="1" si="41"/>
        <v/>
      </c>
      <c r="K109" s="1" t="str">
        <f t="shared" ca="1" si="41"/>
        <v/>
      </c>
      <c r="L109" s="1" t="str">
        <f t="shared" ca="1" si="41"/>
        <v/>
      </c>
      <c r="M109" s="1" t="str">
        <f t="shared" ca="1" si="41"/>
        <v/>
      </c>
      <c r="N109" s="1" t="str">
        <f t="shared" ca="1" si="42"/>
        <v/>
      </c>
      <c r="O109" s="1" t="str">
        <f t="shared" ca="1" si="42"/>
        <v/>
      </c>
      <c r="P109" s="1" t="str">
        <f t="shared" ca="1" si="42"/>
        <v/>
      </c>
      <c r="Q109" s="1" t="str">
        <f t="shared" ca="1" si="42"/>
        <v/>
      </c>
      <c r="R109" s="1" t="str">
        <f t="shared" ca="1" si="42"/>
        <v/>
      </c>
      <c r="S109" s="1" t="str">
        <f t="shared" ca="1" si="42"/>
        <v/>
      </c>
      <c r="T109" s="1" t="str">
        <f t="shared" ca="1" si="42"/>
        <v/>
      </c>
      <c r="U109" s="1" t="str">
        <f t="shared" ca="1" si="42"/>
        <v/>
      </c>
      <c r="V109" s="1" t="str">
        <f t="shared" ca="1" si="42"/>
        <v/>
      </c>
      <c r="W109" s="1" t="str">
        <f t="shared" ca="1" si="42"/>
        <v/>
      </c>
      <c r="X109" s="1" t="str">
        <f t="shared" ca="1" si="43"/>
        <v/>
      </c>
      <c r="Y109" s="1" t="str">
        <f t="shared" ca="1" si="43"/>
        <v/>
      </c>
      <c r="Z109" s="1" t="str">
        <f t="shared" ca="1" si="43"/>
        <v/>
      </c>
      <c r="AA109" s="1" t="str">
        <f t="shared" ca="1" si="43"/>
        <v/>
      </c>
      <c r="AB109" s="1" t="str">
        <f t="shared" ca="1" si="43"/>
        <v/>
      </c>
      <c r="AC109" s="1" t="str">
        <f t="shared" ca="1" si="43"/>
        <v/>
      </c>
      <c r="AD109" s="1" t="str">
        <f t="shared" ca="1" si="43"/>
        <v/>
      </c>
      <c r="AE109" s="1" t="str">
        <f t="shared" ca="1" si="43"/>
        <v/>
      </c>
      <c r="AF109" s="1" t="str">
        <f t="shared" ca="1" si="43"/>
        <v/>
      </c>
      <c r="AG109" s="1" t="str">
        <f t="shared" ca="1" si="43"/>
        <v/>
      </c>
    </row>
    <row r="110" spans="2:58" hidden="1" outlineLevel="1" x14ac:dyDescent="0.2">
      <c r="B110" s="35"/>
      <c r="C110" s="1" t="str">
        <f t="shared" ca="1" si="40"/>
        <v/>
      </c>
      <c r="D110" s="1" t="str">
        <f t="shared" ref="D110:M119" ca="1" si="44">IF(OR(ROW()-ROW($D$100)&gt;=COLUMN()-COLUMN($D$100),D$99=""),"",_xlfn.MINIFS(OFFSET($AH$65:$AH$69,0,ROW()-ROW($E$100)),OFFSET($D$24:$D$28,0,MATCH(D$99,$E$19:$AH$19,0)),"&gt;0"))</f>
        <v/>
      </c>
      <c r="E110" s="1" t="str">
        <f t="shared" ca="1" si="44"/>
        <v/>
      </c>
      <c r="F110" s="1" t="str">
        <f t="shared" ca="1" si="44"/>
        <v/>
      </c>
      <c r="G110" s="1" t="str">
        <f t="shared" ca="1" si="44"/>
        <v/>
      </c>
      <c r="H110" s="1" t="str">
        <f t="shared" ca="1" si="44"/>
        <v/>
      </c>
      <c r="I110" s="1" t="str">
        <f t="shared" ca="1" si="44"/>
        <v/>
      </c>
      <c r="J110" s="1" t="str">
        <f t="shared" ca="1" si="44"/>
        <v/>
      </c>
      <c r="K110" s="1" t="str">
        <f t="shared" ca="1" si="44"/>
        <v/>
      </c>
      <c r="L110" s="1" t="str">
        <f t="shared" ca="1" si="44"/>
        <v/>
      </c>
      <c r="M110" s="1" t="str">
        <f t="shared" ca="1" si="44"/>
        <v/>
      </c>
      <c r="N110" s="1" t="str">
        <f t="shared" ref="N110:W119" ca="1" si="45">IF(OR(ROW()-ROW($D$100)&gt;=COLUMN()-COLUMN($D$100),N$99=""),"",_xlfn.MINIFS(OFFSET($AH$65:$AH$69,0,ROW()-ROW($E$100)),OFFSET($D$24:$D$28,0,MATCH(N$99,$E$19:$AH$19,0)),"&gt;0"))</f>
        <v/>
      </c>
      <c r="O110" s="1" t="str">
        <f t="shared" ca="1" si="45"/>
        <v/>
      </c>
      <c r="P110" s="1" t="str">
        <f t="shared" ca="1" si="45"/>
        <v/>
      </c>
      <c r="Q110" s="1" t="str">
        <f t="shared" ca="1" si="45"/>
        <v/>
      </c>
      <c r="R110" s="1" t="str">
        <f t="shared" ca="1" si="45"/>
        <v/>
      </c>
      <c r="S110" s="1" t="str">
        <f t="shared" ca="1" si="45"/>
        <v/>
      </c>
      <c r="T110" s="1" t="str">
        <f t="shared" ca="1" si="45"/>
        <v/>
      </c>
      <c r="U110" s="1" t="str">
        <f t="shared" ca="1" si="45"/>
        <v/>
      </c>
      <c r="V110" s="1" t="str">
        <f t="shared" ca="1" si="45"/>
        <v/>
      </c>
      <c r="W110" s="1" t="str">
        <f t="shared" ca="1" si="45"/>
        <v/>
      </c>
      <c r="X110" s="1" t="str">
        <f t="shared" ref="X110:AG119" ca="1" si="46">IF(OR(ROW()-ROW($D$100)&gt;=COLUMN()-COLUMN($D$100),X$99=""),"",_xlfn.MINIFS(OFFSET($AH$65:$AH$69,0,ROW()-ROW($E$100)),OFFSET($D$24:$D$28,0,MATCH(X$99,$E$19:$AH$19,0)),"&gt;0"))</f>
        <v/>
      </c>
      <c r="Y110" s="1" t="str">
        <f t="shared" ca="1" si="46"/>
        <v/>
      </c>
      <c r="Z110" s="1" t="str">
        <f t="shared" ca="1" si="46"/>
        <v/>
      </c>
      <c r="AA110" s="1" t="str">
        <f t="shared" ca="1" si="46"/>
        <v/>
      </c>
      <c r="AB110" s="1" t="str">
        <f t="shared" ca="1" si="46"/>
        <v/>
      </c>
      <c r="AC110" s="1" t="str">
        <f t="shared" ca="1" si="46"/>
        <v/>
      </c>
      <c r="AD110" s="1" t="str">
        <f t="shared" ca="1" si="46"/>
        <v/>
      </c>
      <c r="AE110" s="1" t="str">
        <f t="shared" ca="1" si="46"/>
        <v/>
      </c>
      <c r="AF110" s="1" t="str">
        <f t="shared" ca="1" si="46"/>
        <v/>
      </c>
      <c r="AG110" s="1" t="str">
        <f t="shared" ca="1" si="46"/>
        <v/>
      </c>
    </row>
    <row r="111" spans="2:58" hidden="1" outlineLevel="1" x14ac:dyDescent="0.2">
      <c r="B111" s="35"/>
      <c r="C111" s="1" t="str">
        <f t="shared" ca="1" si="40"/>
        <v/>
      </c>
      <c r="D111" s="1" t="str">
        <f t="shared" ca="1" si="44"/>
        <v/>
      </c>
      <c r="E111" s="1" t="str">
        <f t="shared" ca="1" si="44"/>
        <v/>
      </c>
      <c r="F111" s="1" t="str">
        <f t="shared" ca="1" si="44"/>
        <v/>
      </c>
      <c r="G111" s="1" t="str">
        <f t="shared" ca="1" si="44"/>
        <v/>
      </c>
      <c r="H111" s="1" t="str">
        <f t="shared" ca="1" si="44"/>
        <v/>
      </c>
      <c r="I111" s="1" t="str">
        <f t="shared" ca="1" si="44"/>
        <v/>
      </c>
      <c r="J111" s="1" t="str">
        <f t="shared" ca="1" si="44"/>
        <v/>
      </c>
      <c r="K111" s="1" t="str">
        <f t="shared" ca="1" si="44"/>
        <v/>
      </c>
      <c r="L111" s="1" t="str">
        <f t="shared" ca="1" si="44"/>
        <v/>
      </c>
      <c r="M111" s="1" t="str">
        <f t="shared" ca="1" si="44"/>
        <v/>
      </c>
      <c r="N111" s="1" t="str">
        <f t="shared" ca="1" si="45"/>
        <v/>
      </c>
      <c r="O111" s="1" t="str">
        <f t="shared" ca="1" si="45"/>
        <v/>
      </c>
      <c r="P111" s="1" t="str">
        <f t="shared" ca="1" si="45"/>
        <v/>
      </c>
      <c r="Q111" s="1" t="str">
        <f t="shared" ca="1" si="45"/>
        <v/>
      </c>
      <c r="R111" s="1" t="str">
        <f t="shared" ca="1" si="45"/>
        <v/>
      </c>
      <c r="S111" s="1" t="str">
        <f t="shared" ca="1" si="45"/>
        <v/>
      </c>
      <c r="T111" s="1" t="str">
        <f t="shared" ca="1" si="45"/>
        <v/>
      </c>
      <c r="U111" s="1" t="str">
        <f t="shared" ca="1" si="45"/>
        <v/>
      </c>
      <c r="V111" s="1" t="str">
        <f t="shared" ca="1" si="45"/>
        <v/>
      </c>
      <c r="W111" s="1" t="str">
        <f t="shared" ca="1" si="45"/>
        <v/>
      </c>
      <c r="X111" s="1" t="str">
        <f t="shared" ca="1" si="46"/>
        <v/>
      </c>
      <c r="Y111" s="1" t="str">
        <f t="shared" ca="1" si="46"/>
        <v/>
      </c>
      <c r="Z111" s="1" t="str">
        <f t="shared" ca="1" si="46"/>
        <v/>
      </c>
      <c r="AA111" s="1" t="str">
        <f t="shared" ca="1" si="46"/>
        <v/>
      </c>
      <c r="AB111" s="1" t="str">
        <f t="shared" ca="1" si="46"/>
        <v/>
      </c>
      <c r="AC111" s="1" t="str">
        <f t="shared" ca="1" si="46"/>
        <v/>
      </c>
      <c r="AD111" s="1" t="str">
        <f t="shared" ca="1" si="46"/>
        <v/>
      </c>
      <c r="AE111" s="1" t="str">
        <f t="shared" ca="1" si="46"/>
        <v/>
      </c>
      <c r="AF111" s="1" t="str">
        <f t="shared" ca="1" si="46"/>
        <v/>
      </c>
      <c r="AG111" s="1" t="str">
        <f t="shared" ca="1" si="46"/>
        <v/>
      </c>
    </row>
    <row r="112" spans="2:58" hidden="1" outlineLevel="1" x14ac:dyDescent="0.2">
      <c r="B112" s="35"/>
      <c r="C112" s="1" t="str">
        <f t="shared" ca="1" si="40"/>
        <v/>
      </c>
      <c r="D112" s="1" t="str">
        <f t="shared" ca="1" si="44"/>
        <v/>
      </c>
      <c r="E112" s="1" t="str">
        <f t="shared" ca="1" si="44"/>
        <v/>
      </c>
      <c r="F112" s="1" t="str">
        <f t="shared" ca="1" si="44"/>
        <v/>
      </c>
      <c r="G112" s="1" t="str">
        <f t="shared" ca="1" si="44"/>
        <v/>
      </c>
      <c r="H112" s="1" t="str">
        <f t="shared" ca="1" si="44"/>
        <v/>
      </c>
      <c r="I112" s="1" t="str">
        <f t="shared" ca="1" si="44"/>
        <v/>
      </c>
      <c r="J112" s="1" t="str">
        <f t="shared" ca="1" si="44"/>
        <v/>
      </c>
      <c r="K112" s="1" t="str">
        <f t="shared" ca="1" si="44"/>
        <v/>
      </c>
      <c r="L112" s="1" t="str">
        <f t="shared" ca="1" si="44"/>
        <v/>
      </c>
      <c r="M112" s="1" t="str">
        <f t="shared" ca="1" si="44"/>
        <v/>
      </c>
      <c r="N112" s="1" t="str">
        <f t="shared" ca="1" si="45"/>
        <v/>
      </c>
      <c r="O112" s="1" t="str">
        <f t="shared" ca="1" si="45"/>
        <v/>
      </c>
      <c r="P112" s="1" t="str">
        <f t="shared" ca="1" si="45"/>
        <v/>
      </c>
      <c r="Q112" s="1" t="str">
        <f t="shared" ca="1" si="45"/>
        <v/>
      </c>
      <c r="R112" s="1" t="str">
        <f t="shared" ca="1" si="45"/>
        <v/>
      </c>
      <c r="S112" s="1" t="str">
        <f t="shared" ca="1" si="45"/>
        <v/>
      </c>
      <c r="T112" s="1" t="str">
        <f t="shared" ca="1" si="45"/>
        <v/>
      </c>
      <c r="U112" s="1" t="str">
        <f t="shared" ca="1" si="45"/>
        <v/>
      </c>
      <c r="V112" s="1" t="str">
        <f t="shared" ca="1" si="45"/>
        <v/>
      </c>
      <c r="W112" s="1" t="str">
        <f t="shared" ca="1" si="45"/>
        <v/>
      </c>
      <c r="X112" s="1" t="str">
        <f t="shared" ca="1" si="46"/>
        <v/>
      </c>
      <c r="Y112" s="1" t="str">
        <f t="shared" ca="1" si="46"/>
        <v/>
      </c>
      <c r="Z112" s="1" t="str">
        <f t="shared" ca="1" si="46"/>
        <v/>
      </c>
      <c r="AA112" s="1" t="str">
        <f t="shared" ca="1" si="46"/>
        <v/>
      </c>
      <c r="AB112" s="1" t="str">
        <f t="shared" ca="1" si="46"/>
        <v/>
      </c>
      <c r="AC112" s="1" t="str">
        <f t="shared" ca="1" si="46"/>
        <v/>
      </c>
      <c r="AD112" s="1" t="str">
        <f t="shared" ca="1" si="46"/>
        <v/>
      </c>
      <c r="AE112" s="1" t="str">
        <f t="shared" ca="1" si="46"/>
        <v/>
      </c>
      <c r="AF112" s="1" t="str">
        <f t="shared" ca="1" si="46"/>
        <v/>
      </c>
      <c r="AG112" s="1" t="str">
        <f t="shared" ca="1" si="46"/>
        <v/>
      </c>
    </row>
    <row r="113" spans="2:33" hidden="1" outlineLevel="1" x14ac:dyDescent="0.2">
      <c r="B113" s="35"/>
      <c r="C113" s="1" t="str">
        <f t="shared" ca="1" si="40"/>
        <v/>
      </c>
      <c r="D113" s="1" t="str">
        <f t="shared" ca="1" si="44"/>
        <v/>
      </c>
      <c r="E113" s="1" t="str">
        <f t="shared" ca="1" si="44"/>
        <v/>
      </c>
      <c r="F113" s="1" t="str">
        <f t="shared" ca="1" si="44"/>
        <v/>
      </c>
      <c r="G113" s="1" t="str">
        <f t="shared" ca="1" si="44"/>
        <v/>
      </c>
      <c r="H113" s="1" t="str">
        <f t="shared" ca="1" si="44"/>
        <v/>
      </c>
      <c r="I113" s="1" t="str">
        <f t="shared" ca="1" si="44"/>
        <v/>
      </c>
      <c r="J113" s="1" t="str">
        <f t="shared" ca="1" si="44"/>
        <v/>
      </c>
      <c r="K113" s="1" t="str">
        <f t="shared" ca="1" si="44"/>
        <v/>
      </c>
      <c r="L113" s="1" t="str">
        <f t="shared" ca="1" si="44"/>
        <v/>
      </c>
      <c r="M113" s="1" t="str">
        <f t="shared" ca="1" si="44"/>
        <v/>
      </c>
      <c r="N113" s="1" t="str">
        <f t="shared" ca="1" si="45"/>
        <v/>
      </c>
      <c r="O113" s="1" t="str">
        <f t="shared" ca="1" si="45"/>
        <v/>
      </c>
      <c r="P113" s="1" t="str">
        <f t="shared" ca="1" si="45"/>
        <v/>
      </c>
      <c r="Q113" s="1" t="str">
        <f t="shared" ca="1" si="45"/>
        <v/>
      </c>
      <c r="R113" s="1" t="str">
        <f t="shared" ca="1" si="45"/>
        <v/>
      </c>
      <c r="S113" s="1" t="str">
        <f t="shared" ca="1" si="45"/>
        <v/>
      </c>
      <c r="T113" s="1" t="str">
        <f t="shared" ca="1" si="45"/>
        <v/>
      </c>
      <c r="U113" s="1" t="str">
        <f t="shared" ca="1" si="45"/>
        <v/>
      </c>
      <c r="V113" s="1" t="str">
        <f t="shared" ca="1" si="45"/>
        <v/>
      </c>
      <c r="W113" s="1" t="str">
        <f t="shared" ca="1" si="45"/>
        <v/>
      </c>
      <c r="X113" s="1" t="str">
        <f t="shared" ca="1" si="46"/>
        <v/>
      </c>
      <c r="Y113" s="1" t="str">
        <f t="shared" ca="1" si="46"/>
        <v/>
      </c>
      <c r="Z113" s="1" t="str">
        <f t="shared" ca="1" si="46"/>
        <v/>
      </c>
      <c r="AA113" s="1" t="str">
        <f t="shared" ca="1" si="46"/>
        <v/>
      </c>
      <c r="AB113" s="1" t="str">
        <f t="shared" ca="1" si="46"/>
        <v/>
      </c>
      <c r="AC113" s="1" t="str">
        <f t="shared" ca="1" si="46"/>
        <v/>
      </c>
      <c r="AD113" s="1" t="str">
        <f t="shared" ca="1" si="46"/>
        <v/>
      </c>
      <c r="AE113" s="1" t="str">
        <f t="shared" ca="1" si="46"/>
        <v/>
      </c>
      <c r="AF113" s="1" t="str">
        <f t="shared" ca="1" si="46"/>
        <v/>
      </c>
      <c r="AG113" s="1" t="str">
        <f t="shared" ca="1" si="46"/>
        <v/>
      </c>
    </row>
    <row r="114" spans="2:33" hidden="1" outlineLevel="1" x14ac:dyDescent="0.2">
      <c r="B114" s="35"/>
      <c r="C114" s="1" t="str">
        <f t="shared" ca="1" si="40"/>
        <v/>
      </c>
      <c r="D114" s="1" t="str">
        <f t="shared" ca="1" si="44"/>
        <v/>
      </c>
      <c r="E114" s="1" t="str">
        <f t="shared" ca="1" si="44"/>
        <v/>
      </c>
      <c r="F114" s="1" t="str">
        <f t="shared" ca="1" si="44"/>
        <v/>
      </c>
      <c r="G114" s="1" t="str">
        <f t="shared" ca="1" si="44"/>
        <v/>
      </c>
      <c r="H114" s="1" t="str">
        <f t="shared" ca="1" si="44"/>
        <v/>
      </c>
      <c r="I114" s="1" t="str">
        <f t="shared" ca="1" si="44"/>
        <v/>
      </c>
      <c r="J114" s="1" t="str">
        <f t="shared" ca="1" si="44"/>
        <v/>
      </c>
      <c r="K114" s="1" t="str">
        <f t="shared" ca="1" si="44"/>
        <v/>
      </c>
      <c r="L114" s="1" t="str">
        <f t="shared" ca="1" si="44"/>
        <v/>
      </c>
      <c r="M114" s="1" t="str">
        <f t="shared" ca="1" si="44"/>
        <v/>
      </c>
      <c r="N114" s="1" t="str">
        <f t="shared" ca="1" si="45"/>
        <v/>
      </c>
      <c r="O114" s="1" t="str">
        <f t="shared" ca="1" si="45"/>
        <v/>
      </c>
      <c r="P114" s="1" t="str">
        <f t="shared" ca="1" si="45"/>
        <v/>
      </c>
      <c r="Q114" s="1" t="str">
        <f t="shared" ca="1" si="45"/>
        <v/>
      </c>
      <c r="R114" s="1" t="str">
        <f t="shared" ca="1" si="45"/>
        <v/>
      </c>
      <c r="S114" s="1" t="str">
        <f t="shared" ca="1" si="45"/>
        <v/>
      </c>
      <c r="T114" s="1" t="str">
        <f t="shared" ca="1" si="45"/>
        <v/>
      </c>
      <c r="U114" s="1" t="str">
        <f t="shared" ca="1" si="45"/>
        <v/>
      </c>
      <c r="V114" s="1" t="str">
        <f t="shared" ca="1" si="45"/>
        <v/>
      </c>
      <c r="W114" s="1" t="str">
        <f t="shared" ca="1" si="45"/>
        <v/>
      </c>
      <c r="X114" s="1" t="str">
        <f t="shared" ca="1" si="46"/>
        <v/>
      </c>
      <c r="Y114" s="1" t="str">
        <f t="shared" ca="1" si="46"/>
        <v/>
      </c>
      <c r="Z114" s="1" t="str">
        <f t="shared" ca="1" si="46"/>
        <v/>
      </c>
      <c r="AA114" s="1" t="str">
        <f t="shared" ca="1" si="46"/>
        <v/>
      </c>
      <c r="AB114" s="1" t="str">
        <f t="shared" ca="1" si="46"/>
        <v/>
      </c>
      <c r="AC114" s="1" t="str">
        <f t="shared" ca="1" si="46"/>
        <v/>
      </c>
      <c r="AD114" s="1" t="str">
        <f t="shared" ca="1" si="46"/>
        <v/>
      </c>
      <c r="AE114" s="1" t="str">
        <f t="shared" ca="1" si="46"/>
        <v/>
      </c>
      <c r="AF114" s="1" t="str">
        <f t="shared" ca="1" si="46"/>
        <v/>
      </c>
      <c r="AG114" s="1" t="str">
        <f t="shared" ca="1" si="46"/>
        <v/>
      </c>
    </row>
    <row r="115" spans="2:33" hidden="1" outlineLevel="1" x14ac:dyDescent="0.2">
      <c r="B115" s="35"/>
      <c r="C115" s="1" t="str">
        <f t="shared" ca="1" si="40"/>
        <v/>
      </c>
      <c r="D115" s="1" t="str">
        <f t="shared" ca="1" si="44"/>
        <v/>
      </c>
      <c r="E115" s="1" t="str">
        <f t="shared" ca="1" si="44"/>
        <v/>
      </c>
      <c r="F115" s="1" t="str">
        <f t="shared" ca="1" si="44"/>
        <v/>
      </c>
      <c r="G115" s="1" t="str">
        <f t="shared" ca="1" si="44"/>
        <v/>
      </c>
      <c r="H115" s="1" t="str">
        <f t="shared" ca="1" si="44"/>
        <v/>
      </c>
      <c r="I115" s="1" t="str">
        <f t="shared" ca="1" si="44"/>
        <v/>
      </c>
      <c r="J115" s="1" t="str">
        <f t="shared" ca="1" si="44"/>
        <v/>
      </c>
      <c r="K115" s="1" t="str">
        <f t="shared" ca="1" si="44"/>
        <v/>
      </c>
      <c r="L115" s="1" t="str">
        <f t="shared" ca="1" si="44"/>
        <v/>
      </c>
      <c r="M115" s="1" t="str">
        <f t="shared" ca="1" si="44"/>
        <v/>
      </c>
      <c r="N115" s="1" t="str">
        <f t="shared" ca="1" si="45"/>
        <v/>
      </c>
      <c r="O115" s="1" t="str">
        <f t="shared" ca="1" si="45"/>
        <v/>
      </c>
      <c r="P115" s="1" t="str">
        <f t="shared" ca="1" si="45"/>
        <v/>
      </c>
      <c r="Q115" s="1" t="str">
        <f t="shared" ca="1" si="45"/>
        <v/>
      </c>
      <c r="R115" s="1" t="str">
        <f t="shared" ca="1" si="45"/>
        <v/>
      </c>
      <c r="S115" s="1" t="str">
        <f t="shared" ca="1" si="45"/>
        <v/>
      </c>
      <c r="T115" s="1" t="str">
        <f t="shared" ca="1" si="45"/>
        <v/>
      </c>
      <c r="U115" s="1" t="str">
        <f t="shared" ca="1" si="45"/>
        <v/>
      </c>
      <c r="V115" s="1" t="str">
        <f t="shared" ca="1" si="45"/>
        <v/>
      </c>
      <c r="W115" s="1" t="str">
        <f t="shared" ca="1" si="45"/>
        <v/>
      </c>
      <c r="X115" s="1" t="str">
        <f t="shared" ca="1" si="46"/>
        <v/>
      </c>
      <c r="Y115" s="1" t="str">
        <f t="shared" ca="1" si="46"/>
        <v/>
      </c>
      <c r="Z115" s="1" t="str">
        <f t="shared" ca="1" si="46"/>
        <v/>
      </c>
      <c r="AA115" s="1" t="str">
        <f t="shared" ca="1" si="46"/>
        <v/>
      </c>
      <c r="AB115" s="1" t="str">
        <f t="shared" ca="1" si="46"/>
        <v/>
      </c>
      <c r="AC115" s="1" t="str">
        <f t="shared" ca="1" si="46"/>
        <v/>
      </c>
      <c r="AD115" s="1" t="str">
        <f t="shared" ca="1" si="46"/>
        <v/>
      </c>
      <c r="AE115" s="1" t="str">
        <f t="shared" ca="1" si="46"/>
        <v/>
      </c>
      <c r="AF115" s="1" t="str">
        <f t="shared" ca="1" si="46"/>
        <v/>
      </c>
      <c r="AG115" s="1" t="str">
        <f t="shared" ca="1" si="46"/>
        <v/>
      </c>
    </row>
    <row r="116" spans="2:33" hidden="1" outlineLevel="1" x14ac:dyDescent="0.2">
      <c r="B116" s="35"/>
      <c r="C116" s="1" t="str">
        <f t="shared" ca="1" si="40"/>
        <v/>
      </c>
      <c r="D116" s="1" t="str">
        <f t="shared" ca="1" si="44"/>
        <v/>
      </c>
      <c r="E116" s="1" t="str">
        <f t="shared" ca="1" si="44"/>
        <v/>
      </c>
      <c r="F116" s="1" t="str">
        <f t="shared" ca="1" si="44"/>
        <v/>
      </c>
      <c r="G116" s="1" t="str">
        <f t="shared" ca="1" si="44"/>
        <v/>
      </c>
      <c r="H116" s="1" t="str">
        <f t="shared" ca="1" si="44"/>
        <v/>
      </c>
      <c r="I116" s="1" t="str">
        <f t="shared" ca="1" si="44"/>
        <v/>
      </c>
      <c r="J116" s="1" t="str">
        <f t="shared" ca="1" si="44"/>
        <v/>
      </c>
      <c r="K116" s="1" t="str">
        <f t="shared" ca="1" si="44"/>
        <v/>
      </c>
      <c r="L116" s="1" t="str">
        <f t="shared" ca="1" si="44"/>
        <v/>
      </c>
      <c r="M116" s="1" t="str">
        <f t="shared" ca="1" si="44"/>
        <v/>
      </c>
      <c r="N116" s="1" t="str">
        <f t="shared" ca="1" si="45"/>
        <v/>
      </c>
      <c r="O116" s="1" t="str">
        <f t="shared" ca="1" si="45"/>
        <v/>
      </c>
      <c r="P116" s="1" t="str">
        <f t="shared" ca="1" si="45"/>
        <v/>
      </c>
      <c r="Q116" s="1" t="str">
        <f t="shared" ca="1" si="45"/>
        <v/>
      </c>
      <c r="R116" s="1" t="str">
        <f t="shared" ca="1" si="45"/>
        <v/>
      </c>
      <c r="S116" s="1" t="str">
        <f t="shared" ca="1" si="45"/>
        <v/>
      </c>
      <c r="T116" s="1" t="str">
        <f t="shared" ca="1" si="45"/>
        <v/>
      </c>
      <c r="U116" s="1" t="str">
        <f t="shared" ca="1" si="45"/>
        <v/>
      </c>
      <c r="V116" s="1" t="str">
        <f t="shared" ca="1" si="45"/>
        <v/>
      </c>
      <c r="W116" s="1" t="str">
        <f t="shared" ca="1" si="45"/>
        <v/>
      </c>
      <c r="X116" s="1" t="str">
        <f t="shared" ca="1" si="46"/>
        <v/>
      </c>
      <c r="Y116" s="1" t="str">
        <f t="shared" ca="1" si="46"/>
        <v/>
      </c>
      <c r="Z116" s="1" t="str">
        <f t="shared" ca="1" si="46"/>
        <v/>
      </c>
      <c r="AA116" s="1" t="str">
        <f t="shared" ca="1" si="46"/>
        <v/>
      </c>
      <c r="AB116" s="1" t="str">
        <f t="shared" ca="1" si="46"/>
        <v/>
      </c>
      <c r="AC116" s="1" t="str">
        <f t="shared" ca="1" si="46"/>
        <v/>
      </c>
      <c r="AD116" s="1" t="str">
        <f t="shared" ca="1" si="46"/>
        <v/>
      </c>
      <c r="AE116" s="1" t="str">
        <f t="shared" ca="1" si="46"/>
        <v/>
      </c>
      <c r="AF116" s="1" t="str">
        <f t="shared" ca="1" si="46"/>
        <v/>
      </c>
      <c r="AG116" s="1" t="str">
        <f t="shared" ca="1" si="46"/>
        <v/>
      </c>
    </row>
    <row r="117" spans="2:33" hidden="1" outlineLevel="1" x14ac:dyDescent="0.2">
      <c r="B117" s="35"/>
      <c r="C117" s="1" t="str">
        <f t="shared" ca="1" si="40"/>
        <v/>
      </c>
      <c r="D117" s="1" t="str">
        <f t="shared" ca="1" si="44"/>
        <v/>
      </c>
      <c r="E117" s="1" t="str">
        <f t="shared" ca="1" si="44"/>
        <v/>
      </c>
      <c r="F117" s="1" t="str">
        <f t="shared" ca="1" si="44"/>
        <v/>
      </c>
      <c r="G117" s="1" t="str">
        <f t="shared" ca="1" si="44"/>
        <v/>
      </c>
      <c r="H117" s="1" t="str">
        <f t="shared" ca="1" si="44"/>
        <v/>
      </c>
      <c r="I117" s="1" t="str">
        <f t="shared" ca="1" si="44"/>
        <v/>
      </c>
      <c r="J117" s="1" t="str">
        <f t="shared" ca="1" si="44"/>
        <v/>
      </c>
      <c r="K117" s="1" t="str">
        <f t="shared" ca="1" si="44"/>
        <v/>
      </c>
      <c r="L117" s="1" t="str">
        <f t="shared" ca="1" si="44"/>
        <v/>
      </c>
      <c r="M117" s="1" t="str">
        <f t="shared" ca="1" si="44"/>
        <v/>
      </c>
      <c r="N117" s="1" t="str">
        <f t="shared" ca="1" si="45"/>
        <v/>
      </c>
      <c r="O117" s="1" t="str">
        <f t="shared" ca="1" si="45"/>
        <v/>
      </c>
      <c r="P117" s="1" t="str">
        <f t="shared" ca="1" si="45"/>
        <v/>
      </c>
      <c r="Q117" s="1" t="str">
        <f t="shared" ca="1" si="45"/>
        <v/>
      </c>
      <c r="R117" s="1" t="str">
        <f t="shared" ca="1" si="45"/>
        <v/>
      </c>
      <c r="S117" s="1" t="str">
        <f t="shared" ca="1" si="45"/>
        <v/>
      </c>
      <c r="T117" s="1" t="str">
        <f t="shared" ca="1" si="45"/>
        <v/>
      </c>
      <c r="U117" s="1" t="str">
        <f t="shared" ca="1" si="45"/>
        <v/>
      </c>
      <c r="V117" s="1" t="str">
        <f t="shared" ca="1" si="45"/>
        <v/>
      </c>
      <c r="W117" s="1" t="str">
        <f t="shared" ca="1" si="45"/>
        <v/>
      </c>
      <c r="X117" s="1" t="str">
        <f t="shared" ca="1" si="46"/>
        <v/>
      </c>
      <c r="Y117" s="1" t="str">
        <f t="shared" ca="1" si="46"/>
        <v/>
      </c>
      <c r="Z117" s="1" t="str">
        <f t="shared" ca="1" si="46"/>
        <v/>
      </c>
      <c r="AA117" s="1" t="str">
        <f t="shared" ca="1" si="46"/>
        <v/>
      </c>
      <c r="AB117" s="1" t="str">
        <f t="shared" ca="1" si="46"/>
        <v/>
      </c>
      <c r="AC117" s="1" t="str">
        <f t="shared" ca="1" si="46"/>
        <v/>
      </c>
      <c r="AD117" s="1" t="str">
        <f t="shared" ca="1" si="46"/>
        <v/>
      </c>
      <c r="AE117" s="1" t="str">
        <f t="shared" ca="1" si="46"/>
        <v/>
      </c>
      <c r="AF117" s="1" t="str">
        <f t="shared" ca="1" si="46"/>
        <v/>
      </c>
      <c r="AG117" s="1" t="str">
        <f t="shared" ca="1" si="46"/>
        <v/>
      </c>
    </row>
    <row r="118" spans="2:33" hidden="1" outlineLevel="1" x14ac:dyDescent="0.2">
      <c r="B118" s="35"/>
      <c r="C118" s="1" t="str">
        <f t="shared" ca="1" si="40"/>
        <v/>
      </c>
      <c r="D118" s="1" t="str">
        <f t="shared" ca="1" si="44"/>
        <v/>
      </c>
      <c r="E118" s="1" t="str">
        <f t="shared" ca="1" si="44"/>
        <v/>
      </c>
      <c r="F118" s="1" t="str">
        <f t="shared" ca="1" si="44"/>
        <v/>
      </c>
      <c r="G118" s="1" t="str">
        <f t="shared" ca="1" si="44"/>
        <v/>
      </c>
      <c r="H118" s="1" t="str">
        <f t="shared" ca="1" si="44"/>
        <v/>
      </c>
      <c r="I118" s="1" t="str">
        <f t="shared" ca="1" si="44"/>
        <v/>
      </c>
      <c r="J118" s="1" t="str">
        <f t="shared" ca="1" si="44"/>
        <v/>
      </c>
      <c r="K118" s="1" t="str">
        <f t="shared" ca="1" si="44"/>
        <v/>
      </c>
      <c r="L118" s="1" t="str">
        <f t="shared" ca="1" si="44"/>
        <v/>
      </c>
      <c r="M118" s="1" t="str">
        <f t="shared" ca="1" si="44"/>
        <v/>
      </c>
      <c r="N118" s="1" t="str">
        <f t="shared" ca="1" si="45"/>
        <v/>
      </c>
      <c r="O118" s="1" t="str">
        <f t="shared" ca="1" si="45"/>
        <v/>
      </c>
      <c r="P118" s="1" t="str">
        <f t="shared" ca="1" si="45"/>
        <v/>
      </c>
      <c r="Q118" s="1" t="str">
        <f t="shared" ca="1" si="45"/>
        <v/>
      </c>
      <c r="R118" s="1" t="str">
        <f t="shared" ca="1" si="45"/>
        <v/>
      </c>
      <c r="S118" s="1" t="str">
        <f t="shared" ca="1" si="45"/>
        <v/>
      </c>
      <c r="T118" s="1" t="str">
        <f t="shared" ca="1" si="45"/>
        <v/>
      </c>
      <c r="U118" s="1" t="str">
        <f t="shared" ca="1" si="45"/>
        <v/>
      </c>
      <c r="V118" s="1" t="str">
        <f t="shared" ca="1" si="45"/>
        <v/>
      </c>
      <c r="W118" s="1" t="str">
        <f t="shared" ca="1" si="45"/>
        <v/>
      </c>
      <c r="X118" s="1" t="str">
        <f t="shared" ca="1" si="46"/>
        <v/>
      </c>
      <c r="Y118" s="1" t="str">
        <f t="shared" ca="1" si="46"/>
        <v/>
      </c>
      <c r="Z118" s="1" t="str">
        <f t="shared" ca="1" si="46"/>
        <v/>
      </c>
      <c r="AA118" s="1" t="str">
        <f t="shared" ca="1" si="46"/>
        <v/>
      </c>
      <c r="AB118" s="1" t="str">
        <f t="shared" ca="1" si="46"/>
        <v/>
      </c>
      <c r="AC118" s="1" t="str">
        <f t="shared" ca="1" si="46"/>
        <v/>
      </c>
      <c r="AD118" s="1" t="str">
        <f t="shared" ca="1" si="46"/>
        <v/>
      </c>
      <c r="AE118" s="1" t="str">
        <f t="shared" ca="1" si="46"/>
        <v/>
      </c>
      <c r="AF118" s="1" t="str">
        <f t="shared" ca="1" si="46"/>
        <v/>
      </c>
      <c r="AG118" s="1" t="str">
        <f t="shared" ca="1" si="46"/>
        <v/>
      </c>
    </row>
    <row r="119" spans="2:33" hidden="1" outlineLevel="1" x14ac:dyDescent="0.2">
      <c r="B119" s="35"/>
      <c r="C119" s="1" t="str">
        <f t="shared" ca="1" si="40"/>
        <v/>
      </c>
      <c r="D119" s="1" t="str">
        <f t="shared" ca="1" si="44"/>
        <v/>
      </c>
      <c r="E119" s="1" t="str">
        <f t="shared" ca="1" si="44"/>
        <v/>
      </c>
      <c r="F119" s="1" t="str">
        <f t="shared" ca="1" si="44"/>
        <v/>
      </c>
      <c r="G119" s="1" t="str">
        <f t="shared" ca="1" si="44"/>
        <v/>
      </c>
      <c r="H119" s="1" t="str">
        <f t="shared" ca="1" si="44"/>
        <v/>
      </c>
      <c r="I119" s="1" t="str">
        <f t="shared" ca="1" si="44"/>
        <v/>
      </c>
      <c r="J119" s="1" t="str">
        <f t="shared" ca="1" si="44"/>
        <v/>
      </c>
      <c r="K119" s="1" t="str">
        <f t="shared" ca="1" si="44"/>
        <v/>
      </c>
      <c r="L119" s="1" t="str">
        <f t="shared" ca="1" si="44"/>
        <v/>
      </c>
      <c r="M119" s="1" t="str">
        <f t="shared" ca="1" si="44"/>
        <v/>
      </c>
      <c r="N119" s="1" t="str">
        <f t="shared" ca="1" si="45"/>
        <v/>
      </c>
      <c r="O119" s="1" t="str">
        <f t="shared" ca="1" si="45"/>
        <v/>
      </c>
      <c r="P119" s="1" t="str">
        <f t="shared" ca="1" si="45"/>
        <v/>
      </c>
      <c r="Q119" s="1" t="str">
        <f t="shared" ca="1" si="45"/>
        <v/>
      </c>
      <c r="R119" s="1" t="str">
        <f t="shared" ca="1" si="45"/>
        <v/>
      </c>
      <c r="S119" s="1" t="str">
        <f t="shared" ca="1" si="45"/>
        <v/>
      </c>
      <c r="T119" s="1" t="str">
        <f t="shared" ca="1" si="45"/>
        <v/>
      </c>
      <c r="U119" s="1" t="str">
        <f t="shared" ca="1" si="45"/>
        <v/>
      </c>
      <c r="V119" s="1" t="str">
        <f t="shared" ca="1" si="45"/>
        <v/>
      </c>
      <c r="W119" s="1" t="str">
        <f t="shared" ca="1" si="45"/>
        <v/>
      </c>
      <c r="X119" s="1" t="str">
        <f t="shared" ca="1" si="46"/>
        <v/>
      </c>
      <c r="Y119" s="1" t="str">
        <f t="shared" ca="1" si="46"/>
        <v/>
      </c>
      <c r="Z119" s="1" t="str">
        <f t="shared" ca="1" si="46"/>
        <v/>
      </c>
      <c r="AA119" s="1" t="str">
        <f t="shared" ca="1" si="46"/>
        <v/>
      </c>
      <c r="AB119" s="1" t="str">
        <f t="shared" ca="1" si="46"/>
        <v/>
      </c>
      <c r="AC119" s="1" t="str">
        <f t="shared" ca="1" si="46"/>
        <v/>
      </c>
      <c r="AD119" s="1" t="str">
        <f t="shared" ca="1" si="46"/>
        <v/>
      </c>
      <c r="AE119" s="1" t="str">
        <f t="shared" ca="1" si="46"/>
        <v/>
      </c>
      <c r="AF119" s="1" t="str">
        <f t="shared" ca="1" si="46"/>
        <v/>
      </c>
      <c r="AG119" s="1" t="str">
        <f t="shared" ca="1" si="46"/>
        <v/>
      </c>
    </row>
    <row r="120" spans="2:33" hidden="1" outlineLevel="1" x14ac:dyDescent="0.2">
      <c r="B120" s="35"/>
      <c r="C120" s="1" t="str">
        <f t="shared" ca="1" si="40"/>
        <v/>
      </c>
      <c r="D120" s="1" t="str">
        <f t="shared" ref="D120:M129" ca="1" si="47">IF(OR(ROW()-ROW($D$100)&gt;=COLUMN()-COLUMN($D$100),D$99=""),"",_xlfn.MINIFS(OFFSET($AH$65:$AH$69,0,ROW()-ROW($E$100)),OFFSET($D$24:$D$28,0,MATCH(D$99,$E$19:$AH$19,0)),"&gt;0"))</f>
        <v/>
      </c>
      <c r="E120" s="1" t="str">
        <f t="shared" ca="1" si="47"/>
        <v/>
      </c>
      <c r="F120" s="1" t="str">
        <f t="shared" ca="1" si="47"/>
        <v/>
      </c>
      <c r="G120" s="1" t="str">
        <f t="shared" ca="1" si="47"/>
        <v/>
      </c>
      <c r="H120" s="1" t="str">
        <f t="shared" ca="1" si="47"/>
        <v/>
      </c>
      <c r="I120" s="1" t="str">
        <f t="shared" ca="1" si="47"/>
        <v/>
      </c>
      <c r="J120" s="1" t="str">
        <f t="shared" ca="1" si="47"/>
        <v/>
      </c>
      <c r="K120" s="1" t="str">
        <f t="shared" ca="1" si="47"/>
        <v/>
      </c>
      <c r="L120" s="1" t="str">
        <f t="shared" ca="1" si="47"/>
        <v/>
      </c>
      <c r="M120" s="1" t="str">
        <f t="shared" ca="1" si="47"/>
        <v/>
      </c>
      <c r="N120" s="1" t="str">
        <f t="shared" ref="N120:W129" ca="1" si="48">IF(OR(ROW()-ROW($D$100)&gt;=COLUMN()-COLUMN($D$100),N$99=""),"",_xlfn.MINIFS(OFFSET($AH$65:$AH$69,0,ROW()-ROW($E$100)),OFFSET($D$24:$D$28,0,MATCH(N$99,$E$19:$AH$19,0)),"&gt;0"))</f>
        <v/>
      </c>
      <c r="O120" s="1" t="str">
        <f t="shared" ca="1" si="48"/>
        <v/>
      </c>
      <c r="P120" s="1" t="str">
        <f t="shared" ca="1" si="48"/>
        <v/>
      </c>
      <c r="Q120" s="1" t="str">
        <f t="shared" ca="1" si="48"/>
        <v/>
      </c>
      <c r="R120" s="1" t="str">
        <f t="shared" ca="1" si="48"/>
        <v/>
      </c>
      <c r="S120" s="1" t="str">
        <f t="shared" ca="1" si="48"/>
        <v/>
      </c>
      <c r="T120" s="1" t="str">
        <f t="shared" ca="1" si="48"/>
        <v/>
      </c>
      <c r="U120" s="1" t="str">
        <f t="shared" ca="1" si="48"/>
        <v/>
      </c>
      <c r="V120" s="1" t="str">
        <f t="shared" ca="1" si="48"/>
        <v/>
      </c>
      <c r="W120" s="1" t="str">
        <f t="shared" ca="1" si="48"/>
        <v/>
      </c>
      <c r="X120" s="1" t="str">
        <f t="shared" ref="X120:AG129" ca="1" si="49">IF(OR(ROW()-ROW($D$100)&gt;=COLUMN()-COLUMN($D$100),X$99=""),"",_xlfn.MINIFS(OFFSET($AH$65:$AH$69,0,ROW()-ROW($E$100)),OFFSET($D$24:$D$28,0,MATCH(X$99,$E$19:$AH$19,0)),"&gt;0"))</f>
        <v/>
      </c>
      <c r="Y120" s="1" t="str">
        <f t="shared" ca="1" si="49"/>
        <v/>
      </c>
      <c r="Z120" s="1" t="str">
        <f t="shared" ca="1" si="49"/>
        <v/>
      </c>
      <c r="AA120" s="1" t="str">
        <f t="shared" ca="1" si="49"/>
        <v/>
      </c>
      <c r="AB120" s="1" t="str">
        <f t="shared" ca="1" si="49"/>
        <v/>
      </c>
      <c r="AC120" s="1" t="str">
        <f t="shared" ca="1" si="49"/>
        <v/>
      </c>
      <c r="AD120" s="1" t="str">
        <f t="shared" ca="1" si="49"/>
        <v/>
      </c>
      <c r="AE120" s="1" t="str">
        <f t="shared" ca="1" si="49"/>
        <v/>
      </c>
      <c r="AF120" s="1" t="str">
        <f t="shared" ca="1" si="49"/>
        <v/>
      </c>
      <c r="AG120" s="1" t="str">
        <f t="shared" ca="1" si="49"/>
        <v/>
      </c>
    </row>
    <row r="121" spans="2:33" hidden="1" outlineLevel="1" x14ac:dyDescent="0.2">
      <c r="B121" s="35"/>
      <c r="C121" s="1" t="str">
        <f t="shared" ca="1" si="40"/>
        <v/>
      </c>
      <c r="D121" s="1" t="str">
        <f t="shared" ca="1" si="47"/>
        <v/>
      </c>
      <c r="E121" s="1" t="str">
        <f t="shared" ca="1" si="47"/>
        <v/>
      </c>
      <c r="F121" s="1" t="str">
        <f t="shared" ca="1" si="47"/>
        <v/>
      </c>
      <c r="G121" s="1" t="str">
        <f t="shared" ca="1" si="47"/>
        <v/>
      </c>
      <c r="H121" s="1" t="str">
        <f t="shared" ca="1" si="47"/>
        <v/>
      </c>
      <c r="I121" s="1" t="str">
        <f t="shared" ca="1" si="47"/>
        <v/>
      </c>
      <c r="J121" s="1" t="str">
        <f t="shared" ca="1" si="47"/>
        <v/>
      </c>
      <c r="K121" s="1" t="str">
        <f t="shared" ca="1" si="47"/>
        <v/>
      </c>
      <c r="L121" s="1" t="str">
        <f t="shared" ca="1" si="47"/>
        <v/>
      </c>
      <c r="M121" s="1" t="str">
        <f t="shared" ca="1" si="47"/>
        <v/>
      </c>
      <c r="N121" s="1" t="str">
        <f t="shared" ca="1" si="48"/>
        <v/>
      </c>
      <c r="O121" s="1" t="str">
        <f t="shared" ca="1" si="48"/>
        <v/>
      </c>
      <c r="P121" s="1" t="str">
        <f t="shared" ca="1" si="48"/>
        <v/>
      </c>
      <c r="Q121" s="1" t="str">
        <f t="shared" ca="1" si="48"/>
        <v/>
      </c>
      <c r="R121" s="1" t="str">
        <f t="shared" ca="1" si="48"/>
        <v/>
      </c>
      <c r="S121" s="1" t="str">
        <f t="shared" ca="1" si="48"/>
        <v/>
      </c>
      <c r="T121" s="1" t="str">
        <f t="shared" ca="1" si="48"/>
        <v/>
      </c>
      <c r="U121" s="1" t="str">
        <f t="shared" ca="1" si="48"/>
        <v/>
      </c>
      <c r="V121" s="1" t="str">
        <f t="shared" ca="1" si="48"/>
        <v/>
      </c>
      <c r="W121" s="1" t="str">
        <f t="shared" ca="1" si="48"/>
        <v/>
      </c>
      <c r="X121" s="1" t="str">
        <f t="shared" ca="1" si="49"/>
        <v/>
      </c>
      <c r="Y121" s="1" t="str">
        <f t="shared" ca="1" si="49"/>
        <v/>
      </c>
      <c r="Z121" s="1" t="str">
        <f t="shared" ca="1" si="49"/>
        <v/>
      </c>
      <c r="AA121" s="1" t="str">
        <f t="shared" ca="1" si="49"/>
        <v/>
      </c>
      <c r="AB121" s="1" t="str">
        <f t="shared" ca="1" si="49"/>
        <v/>
      </c>
      <c r="AC121" s="1" t="str">
        <f t="shared" ca="1" si="49"/>
        <v/>
      </c>
      <c r="AD121" s="1" t="str">
        <f t="shared" ca="1" si="49"/>
        <v/>
      </c>
      <c r="AE121" s="1" t="str">
        <f t="shared" ca="1" si="49"/>
        <v/>
      </c>
      <c r="AF121" s="1" t="str">
        <f t="shared" ca="1" si="49"/>
        <v/>
      </c>
      <c r="AG121" s="1" t="str">
        <f t="shared" ca="1" si="49"/>
        <v/>
      </c>
    </row>
    <row r="122" spans="2:33" hidden="1" outlineLevel="1" x14ac:dyDescent="0.2">
      <c r="B122" s="35"/>
      <c r="C122" s="1" t="str">
        <f t="shared" ca="1" si="40"/>
        <v/>
      </c>
      <c r="D122" s="1" t="str">
        <f t="shared" ca="1" si="47"/>
        <v/>
      </c>
      <c r="E122" s="1" t="str">
        <f t="shared" ca="1" si="47"/>
        <v/>
      </c>
      <c r="F122" s="1" t="str">
        <f t="shared" ca="1" si="47"/>
        <v/>
      </c>
      <c r="G122" s="1" t="str">
        <f t="shared" ca="1" si="47"/>
        <v/>
      </c>
      <c r="H122" s="1" t="str">
        <f t="shared" ca="1" si="47"/>
        <v/>
      </c>
      <c r="I122" s="1" t="str">
        <f t="shared" ca="1" si="47"/>
        <v/>
      </c>
      <c r="J122" s="1" t="str">
        <f t="shared" ca="1" si="47"/>
        <v/>
      </c>
      <c r="K122" s="1" t="str">
        <f t="shared" ca="1" si="47"/>
        <v/>
      </c>
      <c r="L122" s="1" t="str">
        <f t="shared" ca="1" si="47"/>
        <v/>
      </c>
      <c r="M122" s="1" t="str">
        <f t="shared" ca="1" si="47"/>
        <v/>
      </c>
      <c r="N122" s="1" t="str">
        <f t="shared" ca="1" si="48"/>
        <v/>
      </c>
      <c r="O122" s="1" t="str">
        <f t="shared" ca="1" si="48"/>
        <v/>
      </c>
      <c r="P122" s="1" t="str">
        <f t="shared" ca="1" si="48"/>
        <v/>
      </c>
      <c r="Q122" s="1" t="str">
        <f t="shared" ca="1" si="48"/>
        <v/>
      </c>
      <c r="R122" s="1" t="str">
        <f t="shared" ca="1" si="48"/>
        <v/>
      </c>
      <c r="S122" s="1" t="str">
        <f t="shared" ca="1" si="48"/>
        <v/>
      </c>
      <c r="T122" s="1" t="str">
        <f t="shared" ca="1" si="48"/>
        <v/>
      </c>
      <c r="U122" s="1" t="str">
        <f t="shared" ca="1" si="48"/>
        <v/>
      </c>
      <c r="V122" s="1" t="str">
        <f t="shared" ca="1" si="48"/>
        <v/>
      </c>
      <c r="W122" s="1" t="str">
        <f t="shared" ca="1" si="48"/>
        <v/>
      </c>
      <c r="X122" s="1" t="str">
        <f t="shared" ca="1" si="49"/>
        <v/>
      </c>
      <c r="Y122" s="1" t="str">
        <f t="shared" ca="1" si="49"/>
        <v/>
      </c>
      <c r="Z122" s="1" t="str">
        <f t="shared" ca="1" si="49"/>
        <v/>
      </c>
      <c r="AA122" s="1" t="str">
        <f t="shared" ca="1" si="49"/>
        <v/>
      </c>
      <c r="AB122" s="1" t="str">
        <f t="shared" ca="1" si="49"/>
        <v/>
      </c>
      <c r="AC122" s="1" t="str">
        <f t="shared" ca="1" si="49"/>
        <v/>
      </c>
      <c r="AD122" s="1" t="str">
        <f t="shared" ca="1" si="49"/>
        <v/>
      </c>
      <c r="AE122" s="1" t="str">
        <f t="shared" ca="1" si="49"/>
        <v/>
      </c>
      <c r="AF122" s="1" t="str">
        <f t="shared" ca="1" si="49"/>
        <v/>
      </c>
      <c r="AG122" s="1" t="str">
        <f t="shared" ca="1" si="49"/>
        <v/>
      </c>
    </row>
    <row r="123" spans="2:33" hidden="1" outlineLevel="1" x14ac:dyDescent="0.2">
      <c r="B123" s="35"/>
      <c r="C123" s="1" t="str">
        <f t="shared" ca="1" si="40"/>
        <v/>
      </c>
      <c r="D123" s="1" t="str">
        <f t="shared" ca="1" si="47"/>
        <v/>
      </c>
      <c r="E123" s="1" t="str">
        <f t="shared" ca="1" si="47"/>
        <v/>
      </c>
      <c r="F123" s="1" t="str">
        <f t="shared" ca="1" si="47"/>
        <v/>
      </c>
      <c r="G123" s="1" t="str">
        <f t="shared" ca="1" si="47"/>
        <v/>
      </c>
      <c r="H123" s="1" t="str">
        <f t="shared" ca="1" si="47"/>
        <v/>
      </c>
      <c r="I123" s="1" t="str">
        <f t="shared" ca="1" si="47"/>
        <v/>
      </c>
      <c r="J123" s="1" t="str">
        <f t="shared" ca="1" si="47"/>
        <v/>
      </c>
      <c r="K123" s="1" t="str">
        <f t="shared" ca="1" si="47"/>
        <v/>
      </c>
      <c r="L123" s="1" t="str">
        <f t="shared" ca="1" si="47"/>
        <v/>
      </c>
      <c r="M123" s="1" t="str">
        <f t="shared" ca="1" si="47"/>
        <v/>
      </c>
      <c r="N123" s="1" t="str">
        <f t="shared" ca="1" si="48"/>
        <v/>
      </c>
      <c r="O123" s="1" t="str">
        <f t="shared" ca="1" si="48"/>
        <v/>
      </c>
      <c r="P123" s="1" t="str">
        <f t="shared" ca="1" si="48"/>
        <v/>
      </c>
      <c r="Q123" s="1" t="str">
        <f t="shared" ca="1" si="48"/>
        <v/>
      </c>
      <c r="R123" s="1" t="str">
        <f t="shared" ca="1" si="48"/>
        <v/>
      </c>
      <c r="S123" s="1" t="str">
        <f t="shared" ca="1" si="48"/>
        <v/>
      </c>
      <c r="T123" s="1" t="str">
        <f t="shared" ca="1" si="48"/>
        <v/>
      </c>
      <c r="U123" s="1" t="str">
        <f t="shared" ca="1" si="48"/>
        <v/>
      </c>
      <c r="V123" s="1" t="str">
        <f t="shared" ca="1" si="48"/>
        <v/>
      </c>
      <c r="W123" s="1" t="str">
        <f t="shared" ca="1" si="48"/>
        <v/>
      </c>
      <c r="X123" s="1" t="str">
        <f t="shared" ca="1" si="49"/>
        <v/>
      </c>
      <c r="Y123" s="1" t="str">
        <f t="shared" ca="1" si="49"/>
        <v/>
      </c>
      <c r="Z123" s="1" t="str">
        <f t="shared" ca="1" si="49"/>
        <v/>
      </c>
      <c r="AA123" s="1" t="str">
        <f t="shared" ca="1" si="49"/>
        <v/>
      </c>
      <c r="AB123" s="1" t="str">
        <f t="shared" ca="1" si="49"/>
        <v/>
      </c>
      <c r="AC123" s="1" t="str">
        <f t="shared" ca="1" si="49"/>
        <v/>
      </c>
      <c r="AD123" s="1" t="str">
        <f t="shared" ca="1" si="49"/>
        <v/>
      </c>
      <c r="AE123" s="1" t="str">
        <f t="shared" ca="1" si="49"/>
        <v/>
      </c>
      <c r="AF123" s="1" t="str">
        <f t="shared" ca="1" si="49"/>
        <v/>
      </c>
      <c r="AG123" s="1" t="str">
        <f t="shared" ca="1" si="49"/>
        <v/>
      </c>
    </row>
    <row r="124" spans="2:33" hidden="1" outlineLevel="1" x14ac:dyDescent="0.2">
      <c r="B124" s="35"/>
      <c r="C124" s="1" t="str">
        <f t="shared" ca="1" si="40"/>
        <v/>
      </c>
      <c r="D124" s="1" t="str">
        <f t="shared" ca="1" si="47"/>
        <v/>
      </c>
      <c r="E124" s="1" t="str">
        <f t="shared" ca="1" si="47"/>
        <v/>
      </c>
      <c r="F124" s="1" t="str">
        <f t="shared" ca="1" si="47"/>
        <v/>
      </c>
      <c r="G124" s="1" t="str">
        <f t="shared" ca="1" si="47"/>
        <v/>
      </c>
      <c r="H124" s="1" t="str">
        <f t="shared" ca="1" si="47"/>
        <v/>
      </c>
      <c r="I124" s="1" t="str">
        <f t="shared" ca="1" si="47"/>
        <v/>
      </c>
      <c r="J124" s="1" t="str">
        <f t="shared" ca="1" si="47"/>
        <v/>
      </c>
      <c r="K124" s="1" t="str">
        <f t="shared" ca="1" si="47"/>
        <v/>
      </c>
      <c r="L124" s="1" t="str">
        <f t="shared" ca="1" si="47"/>
        <v/>
      </c>
      <c r="M124" s="1" t="str">
        <f t="shared" ca="1" si="47"/>
        <v/>
      </c>
      <c r="N124" s="1" t="str">
        <f t="shared" ca="1" si="48"/>
        <v/>
      </c>
      <c r="O124" s="1" t="str">
        <f t="shared" ca="1" si="48"/>
        <v/>
      </c>
      <c r="P124" s="1" t="str">
        <f t="shared" ca="1" si="48"/>
        <v/>
      </c>
      <c r="Q124" s="1" t="str">
        <f t="shared" ca="1" si="48"/>
        <v/>
      </c>
      <c r="R124" s="1" t="str">
        <f t="shared" ca="1" si="48"/>
        <v/>
      </c>
      <c r="S124" s="1" t="str">
        <f t="shared" ca="1" si="48"/>
        <v/>
      </c>
      <c r="T124" s="1" t="str">
        <f t="shared" ca="1" si="48"/>
        <v/>
      </c>
      <c r="U124" s="1" t="str">
        <f t="shared" ca="1" si="48"/>
        <v/>
      </c>
      <c r="V124" s="1" t="str">
        <f t="shared" ca="1" si="48"/>
        <v/>
      </c>
      <c r="W124" s="1" t="str">
        <f t="shared" ca="1" si="48"/>
        <v/>
      </c>
      <c r="X124" s="1" t="str">
        <f t="shared" ca="1" si="49"/>
        <v/>
      </c>
      <c r="Y124" s="1" t="str">
        <f t="shared" ca="1" si="49"/>
        <v/>
      </c>
      <c r="Z124" s="1" t="str">
        <f t="shared" ca="1" si="49"/>
        <v/>
      </c>
      <c r="AA124" s="1" t="str">
        <f t="shared" ca="1" si="49"/>
        <v/>
      </c>
      <c r="AB124" s="1" t="str">
        <f t="shared" ca="1" si="49"/>
        <v/>
      </c>
      <c r="AC124" s="1" t="str">
        <f t="shared" ca="1" si="49"/>
        <v/>
      </c>
      <c r="AD124" s="1" t="str">
        <f t="shared" ca="1" si="49"/>
        <v/>
      </c>
      <c r="AE124" s="1" t="str">
        <f t="shared" ca="1" si="49"/>
        <v/>
      </c>
      <c r="AF124" s="1" t="str">
        <f t="shared" ca="1" si="49"/>
        <v/>
      </c>
      <c r="AG124" s="1" t="str">
        <f t="shared" ca="1" si="49"/>
        <v/>
      </c>
    </row>
    <row r="125" spans="2:33" hidden="1" outlineLevel="1" x14ac:dyDescent="0.2">
      <c r="B125" s="35"/>
      <c r="C125" s="1" t="str">
        <f t="shared" ca="1" si="40"/>
        <v/>
      </c>
      <c r="D125" s="1" t="str">
        <f t="shared" ca="1" si="47"/>
        <v/>
      </c>
      <c r="E125" s="1" t="str">
        <f t="shared" ca="1" si="47"/>
        <v/>
      </c>
      <c r="F125" s="1" t="str">
        <f t="shared" ca="1" si="47"/>
        <v/>
      </c>
      <c r="G125" s="1" t="str">
        <f t="shared" ca="1" si="47"/>
        <v/>
      </c>
      <c r="H125" s="1" t="str">
        <f t="shared" ca="1" si="47"/>
        <v/>
      </c>
      <c r="I125" s="1" t="str">
        <f t="shared" ca="1" si="47"/>
        <v/>
      </c>
      <c r="J125" s="1" t="str">
        <f t="shared" ca="1" si="47"/>
        <v/>
      </c>
      <c r="K125" s="1" t="str">
        <f t="shared" ca="1" si="47"/>
        <v/>
      </c>
      <c r="L125" s="1" t="str">
        <f t="shared" ca="1" si="47"/>
        <v/>
      </c>
      <c r="M125" s="1" t="str">
        <f t="shared" ca="1" si="47"/>
        <v/>
      </c>
      <c r="N125" s="1" t="str">
        <f t="shared" ca="1" si="48"/>
        <v/>
      </c>
      <c r="O125" s="1" t="str">
        <f t="shared" ca="1" si="48"/>
        <v/>
      </c>
      <c r="P125" s="1" t="str">
        <f t="shared" ca="1" si="48"/>
        <v/>
      </c>
      <c r="Q125" s="1" t="str">
        <f t="shared" ca="1" si="48"/>
        <v/>
      </c>
      <c r="R125" s="1" t="str">
        <f t="shared" ca="1" si="48"/>
        <v/>
      </c>
      <c r="S125" s="1" t="str">
        <f t="shared" ca="1" si="48"/>
        <v/>
      </c>
      <c r="T125" s="1" t="str">
        <f t="shared" ca="1" si="48"/>
        <v/>
      </c>
      <c r="U125" s="1" t="str">
        <f t="shared" ca="1" si="48"/>
        <v/>
      </c>
      <c r="V125" s="1" t="str">
        <f t="shared" ca="1" si="48"/>
        <v/>
      </c>
      <c r="W125" s="1" t="str">
        <f t="shared" ca="1" si="48"/>
        <v/>
      </c>
      <c r="X125" s="1" t="str">
        <f t="shared" ca="1" si="49"/>
        <v/>
      </c>
      <c r="Y125" s="1" t="str">
        <f t="shared" ca="1" si="49"/>
        <v/>
      </c>
      <c r="Z125" s="1" t="str">
        <f t="shared" ca="1" si="49"/>
        <v/>
      </c>
      <c r="AA125" s="1" t="str">
        <f t="shared" ca="1" si="49"/>
        <v/>
      </c>
      <c r="AB125" s="1" t="str">
        <f t="shared" ca="1" si="49"/>
        <v/>
      </c>
      <c r="AC125" s="1" t="str">
        <f t="shared" ca="1" si="49"/>
        <v/>
      </c>
      <c r="AD125" s="1" t="str">
        <f t="shared" ca="1" si="49"/>
        <v/>
      </c>
      <c r="AE125" s="1" t="str">
        <f t="shared" ca="1" si="49"/>
        <v/>
      </c>
      <c r="AF125" s="1" t="str">
        <f t="shared" ca="1" si="49"/>
        <v/>
      </c>
      <c r="AG125" s="1" t="str">
        <f t="shared" ca="1" si="49"/>
        <v/>
      </c>
    </row>
    <row r="126" spans="2:33" hidden="1" outlineLevel="1" x14ac:dyDescent="0.2">
      <c r="B126" s="35"/>
      <c r="C126" s="1" t="str">
        <f t="shared" ca="1" si="40"/>
        <v/>
      </c>
      <c r="D126" s="1" t="str">
        <f t="shared" ca="1" si="47"/>
        <v/>
      </c>
      <c r="E126" s="1" t="str">
        <f t="shared" ca="1" si="47"/>
        <v/>
      </c>
      <c r="F126" s="1" t="str">
        <f t="shared" ca="1" si="47"/>
        <v/>
      </c>
      <c r="G126" s="1" t="str">
        <f t="shared" ca="1" si="47"/>
        <v/>
      </c>
      <c r="H126" s="1" t="str">
        <f t="shared" ca="1" si="47"/>
        <v/>
      </c>
      <c r="I126" s="1" t="str">
        <f t="shared" ca="1" si="47"/>
        <v/>
      </c>
      <c r="J126" s="1" t="str">
        <f t="shared" ca="1" si="47"/>
        <v/>
      </c>
      <c r="K126" s="1" t="str">
        <f t="shared" ca="1" si="47"/>
        <v/>
      </c>
      <c r="L126" s="1" t="str">
        <f t="shared" ca="1" si="47"/>
        <v/>
      </c>
      <c r="M126" s="1" t="str">
        <f t="shared" ca="1" si="47"/>
        <v/>
      </c>
      <c r="N126" s="1" t="str">
        <f t="shared" ca="1" si="48"/>
        <v/>
      </c>
      <c r="O126" s="1" t="str">
        <f t="shared" ca="1" si="48"/>
        <v/>
      </c>
      <c r="P126" s="1" t="str">
        <f t="shared" ca="1" si="48"/>
        <v/>
      </c>
      <c r="Q126" s="1" t="str">
        <f t="shared" ca="1" si="48"/>
        <v/>
      </c>
      <c r="R126" s="1" t="str">
        <f t="shared" ca="1" si="48"/>
        <v/>
      </c>
      <c r="S126" s="1" t="str">
        <f t="shared" ca="1" si="48"/>
        <v/>
      </c>
      <c r="T126" s="1" t="str">
        <f t="shared" ca="1" si="48"/>
        <v/>
      </c>
      <c r="U126" s="1" t="str">
        <f t="shared" ca="1" si="48"/>
        <v/>
      </c>
      <c r="V126" s="1" t="str">
        <f t="shared" ca="1" si="48"/>
        <v/>
      </c>
      <c r="W126" s="1" t="str">
        <f t="shared" ca="1" si="48"/>
        <v/>
      </c>
      <c r="X126" s="1" t="str">
        <f t="shared" ca="1" si="49"/>
        <v/>
      </c>
      <c r="Y126" s="1" t="str">
        <f t="shared" ca="1" si="49"/>
        <v/>
      </c>
      <c r="Z126" s="1" t="str">
        <f t="shared" ca="1" si="49"/>
        <v/>
      </c>
      <c r="AA126" s="1" t="str">
        <f t="shared" ca="1" si="49"/>
        <v/>
      </c>
      <c r="AB126" s="1" t="str">
        <f t="shared" ca="1" si="49"/>
        <v/>
      </c>
      <c r="AC126" s="1" t="str">
        <f t="shared" ca="1" si="49"/>
        <v/>
      </c>
      <c r="AD126" s="1" t="str">
        <f t="shared" ca="1" si="49"/>
        <v/>
      </c>
      <c r="AE126" s="1" t="str">
        <f t="shared" ca="1" si="49"/>
        <v/>
      </c>
      <c r="AF126" s="1" t="str">
        <f t="shared" ca="1" si="49"/>
        <v/>
      </c>
      <c r="AG126" s="1" t="str">
        <f t="shared" ca="1" si="49"/>
        <v/>
      </c>
    </row>
    <row r="127" spans="2:33" hidden="1" outlineLevel="1" x14ac:dyDescent="0.2">
      <c r="B127" s="35"/>
      <c r="C127" s="1" t="str">
        <f t="shared" ca="1" si="40"/>
        <v/>
      </c>
      <c r="D127" s="1" t="str">
        <f t="shared" ca="1" si="47"/>
        <v/>
      </c>
      <c r="E127" s="1" t="str">
        <f t="shared" ca="1" si="47"/>
        <v/>
      </c>
      <c r="F127" s="1" t="str">
        <f t="shared" ca="1" si="47"/>
        <v/>
      </c>
      <c r="G127" s="1" t="str">
        <f t="shared" ca="1" si="47"/>
        <v/>
      </c>
      <c r="H127" s="1" t="str">
        <f t="shared" ca="1" si="47"/>
        <v/>
      </c>
      <c r="I127" s="1" t="str">
        <f t="shared" ca="1" si="47"/>
        <v/>
      </c>
      <c r="J127" s="1" t="str">
        <f t="shared" ca="1" si="47"/>
        <v/>
      </c>
      <c r="K127" s="1" t="str">
        <f t="shared" ca="1" si="47"/>
        <v/>
      </c>
      <c r="L127" s="1" t="str">
        <f t="shared" ca="1" si="47"/>
        <v/>
      </c>
      <c r="M127" s="1" t="str">
        <f t="shared" ca="1" si="47"/>
        <v/>
      </c>
      <c r="N127" s="1" t="str">
        <f t="shared" ca="1" si="48"/>
        <v/>
      </c>
      <c r="O127" s="1" t="str">
        <f t="shared" ca="1" si="48"/>
        <v/>
      </c>
      <c r="P127" s="1" t="str">
        <f t="shared" ca="1" si="48"/>
        <v/>
      </c>
      <c r="Q127" s="1" t="str">
        <f t="shared" ca="1" si="48"/>
        <v/>
      </c>
      <c r="R127" s="1" t="str">
        <f t="shared" ca="1" si="48"/>
        <v/>
      </c>
      <c r="S127" s="1" t="str">
        <f t="shared" ca="1" si="48"/>
        <v/>
      </c>
      <c r="T127" s="1" t="str">
        <f t="shared" ca="1" si="48"/>
        <v/>
      </c>
      <c r="U127" s="1" t="str">
        <f t="shared" ca="1" si="48"/>
        <v/>
      </c>
      <c r="V127" s="1" t="str">
        <f t="shared" ca="1" si="48"/>
        <v/>
      </c>
      <c r="W127" s="1" t="str">
        <f t="shared" ca="1" si="48"/>
        <v/>
      </c>
      <c r="X127" s="1" t="str">
        <f t="shared" ca="1" si="49"/>
        <v/>
      </c>
      <c r="Y127" s="1" t="str">
        <f t="shared" ca="1" si="49"/>
        <v/>
      </c>
      <c r="Z127" s="1" t="str">
        <f t="shared" ca="1" si="49"/>
        <v/>
      </c>
      <c r="AA127" s="1" t="str">
        <f t="shared" ca="1" si="49"/>
        <v/>
      </c>
      <c r="AB127" s="1" t="str">
        <f t="shared" ca="1" si="49"/>
        <v/>
      </c>
      <c r="AC127" s="1" t="str">
        <f t="shared" ca="1" si="49"/>
        <v/>
      </c>
      <c r="AD127" s="1" t="str">
        <f t="shared" ca="1" si="49"/>
        <v/>
      </c>
      <c r="AE127" s="1" t="str">
        <f t="shared" ca="1" si="49"/>
        <v/>
      </c>
      <c r="AF127" s="1" t="str">
        <f t="shared" ca="1" si="49"/>
        <v/>
      </c>
      <c r="AG127" s="1" t="str">
        <f t="shared" ca="1" si="49"/>
        <v/>
      </c>
    </row>
    <row r="128" spans="2:33" hidden="1" outlineLevel="1" x14ac:dyDescent="0.2">
      <c r="B128" s="35"/>
      <c r="C128" s="1" t="str">
        <f t="shared" ca="1" si="40"/>
        <v/>
      </c>
      <c r="D128" s="1" t="str">
        <f t="shared" ca="1" si="47"/>
        <v/>
      </c>
      <c r="E128" s="1" t="str">
        <f t="shared" ca="1" si="47"/>
        <v/>
      </c>
      <c r="F128" s="1" t="str">
        <f t="shared" ca="1" si="47"/>
        <v/>
      </c>
      <c r="G128" s="1" t="str">
        <f t="shared" ca="1" si="47"/>
        <v/>
      </c>
      <c r="H128" s="1" t="str">
        <f t="shared" ca="1" si="47"/>
        <v/>
      </c>
      <c r="I128" s="1" t="str">
        <f t="shared" ca="1" si="47"/>
        <v/>
      </c>
      <c r="J128" s="1" t="str">
        <f t="shared" ca="1" si="47"/>
        <v/>
      </c>
      <c r="K128" s="1" t="str">
        <f t="shared" ca="1" si="47"/>
        <v/>
      </c>
      <c r="L128" s="1" t="str">
        <f t="shared" ca="1" si="47"/>
        <v/>
      </c>
      <c r="M128" s="1" t="str">
        <f t="shared" ca="1" si="47"/>
        <v/>
      </c>
      <c r="N128" s="1" t="str">
        <f t="shared" ca="1" si="48"/>
        <v/>
      </c>
      <c r="O128" s="1" t="str">
        <f t="shared" ca="1" si="48"/>
        <v/>
      </c>
      <c r="P128" s="1" t="str">
        <f t="shared" ca="1" si="48"/>
        <v/>
      </c>
      <c r="Q128" s="1" t="str">
        <f t="shared" ca="1" si="48"/>
        <v/>
      </c>
      <c r="R128" s="1" t="str">
        <f t="shared" ca="1" si="48"/>
        <v/>
      </c>
      <c r="S128" s="1" t="str">
        <f t="shared" ca="1" si="48"/>
        <v/>
      </c>
      <c r="T128" s="1" t="str">
        <f t="shared" ca="1" si="48"/>
        <v/>
      </c>
      <c r="U128" s="1" t="str">
        <f t="shared" ca="1" si="48"/>
        <v/>
      </c>
      <c r="V128" s="1" t="str">
        <f t="shared" ca="1" si="48"/>
        <v/>
      </c>
      <c r="W128" s="1" t="str">
        <f t="shared" ca="1" si="48"/>
        <v/>
      </c>
      <c r="X128" s="1" t="str">
        <f t="shared" ca="1" si="49"/>
        <v/>
      </c>
      <c r="Y128" s="1" t="str">
        <f t="shared" ca="1" si="49"/>
        <v/>
      </c>
      <c r="Z128" s="1" t="str">
        <f t="shared" ca="1" si="49"/>
        <v/>
      </c>
      <c r="AA128" s="1" t="str">
        <f t="shared" ca="1" si="49"/>
        <v/>
      </c>
      <c r="AB128" s="1" t="str">
        <f t="shared" ca="1" si="49"/>
        <v/>
      </c>
      <c r="AC128" s="1" t="str">
        <f t="shared" ca="1" si="49"/>
        <v/>
      </c>
      <c r="AD128" s="1" t="str">
        <f t="shared" ca="1" si="49"/>
        <v/>
      </c>
      <c r="AE128" s="1" t="str">
        <f t="shared" ca="1" si="49"/>
        <v/>
      </c>
      <c r="AF128" s="1" t="str">
        <f t="shared" ca="1" si="49"/>
        <v/>
      </c>
      <c r="AG128" s="1" t="str">
        <f t="shared" ca="1" si="49"/>
        <v/>
      </c>
    </row>
    <row r="129" spans="2:33" hidden="1" outlineLevel="1" x14ac:dyDescent="0.2">
      <c r="B129" s="35"/>
      <c r="C129" s="1" t="str">
        <f t="shared" ca="1" si="40"/>
        <v/>
      </c>
      <c r="D129" s="1" t="str">
        <f t="shared" ca="1" si="47"/>
        <v/>
      </c>
      <c r="E129" s="1" t="str">
        <f t="shared" ca="1" si="47"/>
        <v/>
      </c>
      <c r="F129" s="1" t="str">
        <f t="shared" ca="1" si="47"/>
        <v/>
      </c>
      <c r="G129" s="1" t="str">
        <f t="shared" ca="1" si="47"/>
        <v/>
      </c>
      <c r="H129" s="1" t="str">
        <f t="shared" ca="1" si="47"/>
        <v/>
      </c>
      <c r="I129" s="1" t="str">
        <f t="shared" ca="1" si="47"/>
        <v/>
      </c>
      <c r="J129" s="1" t="str">
        <f t="shared" ca="1" si="47"/>
        <v/>
      </c>
      <c r="K129" s="1" t="str">
        <f t="shared" ca="1" si="47"/>
        <v/>
      </c>
      <c r="L129" s="1" t="str">
        <f t="shared" ca="1" si="47"/>
        <v/>
      </c>
      <c r="M129" s="1" t="str">
        <f t="shared" ca="1" si="47"/>
        <v/>
      </c>
      <c r="N129" s="1" t="str">
        <f t="shared" ca="1" si="48"/>
        <v/>
      </c>
      <c r="O129" s="1" t="str">
        <f t="shared" ca="1" si="48"/>
        <v/>
      </c>
      <c r="P129" s="1" t="str">
        <f t="shared" ca="1" si="48"/>
        <v/>
      </c>
      <c r="Q129" s="1" t="str">
        <f t="shared" ca="1" si="48"/>
        <v/>
      </c>
      <c r="R129" s="1" t="str">
        <f t="shared" ca="1" si="48"/>
        <v/>
      </c>
      <c r="S129" s="1" t="str">
        <f t="shared" ca="1" si="48"/>
        <v/>
      </c>
      <c r="T129" s="1" t="str">
        <f t="shared" ca="1" si="48"/>
        <v/>
      </c>
      <c r="U129" s="1" t="str">
        <f t="shared" ca="1" si="48"/>
        <v/>
      </c>
      <c r="V129" s="1" t="str">
        <f t="shared" ca="1" si="48"/>
        <v/>
      </c>
      <c r="W129" s="1" t="str">
        <f t="shared" ca="1" si="48"/>
        <v/>
      </c>
      <c r="X129" s="1" t="str">
        <f t="shared" ca="1" si="49"/>
        <v/>
      </c>
      <c r="Y129" s="1" t="str">
        <f t="shared" ca="1" si="49"/>
        <v/>
      </c>
      <c r="Z129" s="1" t="str">
        <f t="shared" ca="1" si="49"/>
        <v/>
      </c>
      <c r="AA129" s="1" t="str">
        <f t="shared" ca="1" si="49"/>
        <v/>
      </c>
      <c r="AB129" s="1" t="str">
        <f t="shared" ca="1" si="49"/>
        <v/>
      </c>
      <c r="AC129" s="1" t="str">
        <f t="shared" ca="1" si="49"/>
        <v/>
      </c>
      <c r="AD129" s="1" t="str">
        <f t="shared" ca="1" si="49"/>
        <v/>
      </c>
      <c r="AE129" s="1" t="str">
        <f t="shared" ca="1" si="49"/>
        <v/>
      </c>
      <c r="AF129" s="1" t="str">
        <f t="shared" ca="1" si="49"/>
        <v/>
      </c>
      <c r="AG129" s="1" t="str">
        <f t="shared" ca="1" si="49"/>
        <v/>
      </c>
    </row>
    <row r="130" spans="2:33" hidden="1" outlineLevel="1" x14ac:dyDescent="0.2">
      <c r="B130" s="35"/>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2:33" hidden="1" outlineLevel="1" x14ac:dyDescent="0.2">
      <c r="B131" s="3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2:33" hidden="1" outlineLevel="1" x14ac:dyDescent="0.2">
      <c r="B132" s="35"/>
      <c r="C132" s="75" t="s">
        <v>121</v>
      </c>
      <c r="D132" s="1"/>
      <c r="E132" s="1"/>
      <c r="F132" s="1"/>
      <c r="G132" s="1"/>
      <c r="H132" s="1"/>
      <c r="I132" s="1"/>
      <c r="J132" s="1"/>
      <c r="K132" s="1"/>
      <c r="L132" s="1"/>
      <c r="M132" s="1"/>
      <c r="N132" s="1"/>
      <c r="O132" s="1"/>
      <c r="P132" s="1"/>
      <c r="Q132" s="1"/>
      <c r="R132" s="1"/>
      <c r="S132" s="1"/>
      <c r="T132" s="1"/>
      <c r="U132" s="1"/>
      <c r="V132" s="1"/>
      <c r="W132" s="1"/>
      <c r="X132" s="1"/>
      <c r="Y132" s="1"/>
      <c r="Z132" s="1"/>
    </row>
    <row r="133" spans="2:33" hidden="1" outlineLevel="1" x14ac:dyDescent="0.2">
      <c r="B133" s="35"/>
      <c r="C133" s="1"/>
      <c r="D133" s="1" t="str">
        <f t="shared" ref="D133:AA133" si="50">IF(E19&gt;0,E19,"")</f>
        <v/>
      </c>
      <c r="E133" s="1" t="str">
        <f t="shared" si="50"/>
        <v/>
      </c>
      <c r="F133" s="1" t="str">
        <f t="shared" si="50"/>
        <v/>
      </c>
      <c r="G133" s="1" t="str">
        <f t="shared" si="50"/>
        <v/>
      </c>
      <c r="H133" s="1" t="str">
        <f t="shared" si="50"/>
        <v/>
      </c>
      <c r="I133" s="1" t="str">
        <f t="shared" si="50"/>
        <v/>
      </c>
      <c r="J133" s="1" t="str">
        <f t="shared" si="50"/>
        <v/>
      </c>
      <c r="K133" s="1" t="str">
        <f t="shared" si="50"/>
        <v/>
      </c>
      <c r="L133" s="1" t="str">
        <f t="shared" si="50"/>
        <v/>
      </c>
      <c r="M133" s="1" t="str">
        <f t="shared" si="50"/>
        <v/>
      </c>
      <c r="N133" s="1" t="str">
        <f t="shared" si="50"/>
        <v/>
      </c>
      <c r="O133" s="1" t="str">
        <f t="shared" si="50"/>
        <v/>
      </c>
      <c r="P133" s="1" t="str">
        <f t="shared" si="50"/>
        <v/>
      </c>
      <c r="Q133" s="1" t="str">
        <f t="shared" si="50"/>
        <v/>
      </c>
      <c r="R133" s="1" t="str">
        <f t="shared" si="50"/>
        <v/>
      </c>
      <c r="S133" s="1" t="str">
        <f t="shared" si="50"/>
        <v/>
      </c>
      <c r="T133" s="1" t="str">
        <f t="shared" si="50"/>
        <v/>
      </c>
      <c r="U133" s="1" t="str">
        <f t="shared" si="50"/>
        <v/>
      </c>
      <c r="V133" s="1" t="str">
        <f t="shared" si="50"/>
        <v/>
      </c>
      <c r="W133" s="1" t="str">
        <f t="shared" si="50"/>
        <v/>
      </c>
      <c r="X133" s="1" t="str">
        <f t="shared" si="50"/>
        <v/>
      </c>
      <c r="Y133" s="1" t="str">
        <f t="shared" si="50"/>
        <v/>
      </c>
      <c r="Z133" s="1" t="str">
        <f t="shared" si="50"/>
        <v/>
      </c>
      <c r="AA133" s="1" t="str">
        <f t="shared" si="50"/>
        <v/>
      </c>
      <c r="AB133" s="1" t="str">
        <f t="shared" ref="AB133" si="51">IF(AC19&gt;0,AC19,"")</f>
        <v/>
      </c>
      <c r="AC133" s="1" t="str">
        <f t="shared" ref="AC133" si="52">IF(AD19&gt;0,AD19,"")</f>
        <v/>
      </c>
      <c r="AD133" s="1" t="str">
        <f t="shared" ref="AD133" si="53">IF(AE19&gt;0,AE19,"")</f>
        <v/>
      </c>
      <c r="AE133" s="1" t="str">
        <f t="shared" ref="AE133" si="54">IF(AF19&gt;0,AF19,"")</f>
        <v/>
      </c>
      <c r="AF133" s="1" t="str">
        <f t="shared" ref="AF133" si="55">IF(AG19&gt;0,AG19,"")</f>
        <v/>
      </c>
      <c r="AG133" s="1" t="str">
        <f t="shared" ref="AG133" si="56">IF(AH19&gt;0,AH19,"")</f>
        <v/>
      </c>
    </row>
    <row r="134" spans="2:33" hidden="1" outlineLevel="1" x14ac:dyDescent="0.2">
      <c r="B134" s="35"/>
      <c r="C134" s="1" t="str">
        <f t="shared" ref="C134:C163" ca="1" si="57">IF(OFFSET($E$19,0,ROW()-ROW($C$134))&gt;0,OFFSET($E$19,0,ROW()-ROW($C$134)),"")</f>
        <v/>
      </c>
      <c r="D134" s="1" t="str">
        <f t="shared" ref="D134:D163" si="58">IF(OR(ROW()-ROW($D$134)&gt;=COLUMN()-COLUMN($D$134),D133=""),"",INDEX($E$20:$AH$20,1,MATCH(D$133,$E$19:$AH$19,0))-INDEX($E$20:$AH$20,1,MATCH($C134,$E$19:$AH$19,0)))</f>
        <v/>
      </c>
      <c r="E134" s="1" t="str">
        <f t="shared" ref="E134:E163" si="59">IF(OR(ROW()-ROW($D$134)&gt;=COLUMN()-COLUMN($D$134),E133=""),"",INDEX($E$20:$AH$20,1,MATCH(E$133,$E$19:$AH$19,0))-INDEX($E$20:$AH$20,1,MATCH($C134,$E$19:$AH$19,0)))</f>
        <v/>
      </c>
      <c r="F134" s="1" t="str">
        <f t="shared" ref="F134:F163" si="60">IF(OR(ROW()-ROW($D$134)&gt;=COLUMN()-COLUMN($D$134),F133=""),"",INDEX($E$20:$AH$20,1,MATCH(F$133,$E$19:$AH$19,0))-INDEX($E$20:$AH$20,1,MATCH($C134,$E$19:$AH$19,0)))</f>
        <v/>
      </c>
      <c r="G134" s="1" t="str">
        <f t="shared" ref="G134:G163" si="61">IF(OR(ROW()-ROW($D$134)&gt;=COLUMN()-COLUMN($D$134),G133=""),"",INDEX($E$20:$AH$20,1,MATCH(G$133,$E$19:$AH$19,0))-INDEX($E$20:$AH$20,1,MATCH($C134,$E$19:$AH$19,0)))</f>
        <v/>
      </c>
      <c r="H134" s="1" t="str">
        <f t="shared" ref="H134:H163" si="62">IF(OR(ROW()-ROW($D$134)&gt;=COLUMN()-COLUMN($D$134),H133=""),"",INDEX($E$20:$AH$20,1,MATCH(H$133,$E$19:$AH$19,0))-INDEX($E$20:$AH$20,1,MATCH($C134,$E$19:$AH$19,0)))</f>
        <v/>
      </c>
      <c r="I134" s="1" t="str">
        <f t="shared" ref="I134:I163" si="63">IF(OR(ROW()-ROW($D$134)&gt;=COLUMN()-COLUMN($D$134),I133=""),"",INDEX($E$20:$AH$20,1,MATCH(I$133,$E$19:$AH$19,0))-INDEX($E$20:$AH$20,1,MATCH($C134,$E$19:$AH$19,0)))</f>
        <v/>
      </c>
      <c r="J134" s="1" t="str">
        <f t="shared" ref="J134:J163" si="64">IF(OR(ROW()-ROW($D$134)&gt;=COLUMN()-COLUMN($D$134),J133=""),"",INDEX($E$20:$AH$20,1,MATCH(J$133,$E$19:$AH$19,0))-INDEX($E$20:$AH$20,1,MATCH($C134,$E$19:$AH$19,0)))</f>
        <v/>
      </c>
      <c r="K134" s="1" t="str">
        <f t="shared" ref="K134:K163" si="65">IF(OR(ROW()-ROW($D$134)&gt;=COLUMN()-COLUMN($D$134),K133=""),"",INDEX($E$20:$AH$20,1,MATCH(K$133,$E$19:$AH$19,0))-INDEX($E$20:$AH$20,1,MATCH($C134,$E$19:$AH$19,0)))</f>
        <v/>
      </c>
      <c r="L134" s="1" t="str">
        <f t="shared" ref="L134:L163" si="66">IF(OR(ROW()-ROW($D$134)&gt;=COLUMN()-COLUMN($D$134),L133=""),"",INDEX($E$20:$AH$20,1,MATCH(L$133,$E$19:$AH$19,0))-INDEX($E$20:$AH$20,1,MATCH($C134,$E$19:$AH$19,0)))</f>
        <v/>
      </c>
      <c r="M134" s="1" t="str">
        <f t="shared" ref="M134:M163" si="67">IF(OR(ROW()-ROW($D$134)&gt;=COLUMN()-COLUMN($D$134),M133=""),"",INDEX($E$20:$AH$20,1,MATCH(M$133,$E$19:$AH$19,0))-INDEX($E$20:$AH$20,1,MATCH($C134,$E$19:$AH$19,0)))</f>
        <v/>
      </c>
      <c r="N134" s="1" t="str">
        <f t="shared" ref="N134:N163" si="68">IF(OR(ROW()-ROW($D$134)&gt;=COLUMN()-COLUMN($D$134),N133=""),"",INDEX($E$20:$AH$20,1,MATCH(N$133,$E$19:$AH$19,0))-INDEX($E$20:$AH$20,1,MATCH($C134,$E$19:$AH$19,0)))</f>
        <v/>
      </c>
      <c r="O134" s="1" t="str">
        <f t="shared" ref="O134:O163" si="69">IF(OR(ROW()-ROW($D$134)&gt;=COLUMN()-COLUMN($D$134),O133=""),"",INDEX($E$20:$AH$20,1,MATCH(O$133,$E$19:$AH$19,0))-INDEX($E$20:$AH$20,1,MATCH($C134,$E$19:$AH$19,0)))</f>
        <v/>
      </c>
      <c r="P134" s="1" t="str">
        <f t="shared" ref="P134:P163" si="70">IF(OR(ROW()-ROW($D$134)&gt;=COLUMN()-COLUMN($D$134),P133=""),"",INDEX($E$20:$AH$20,1,MATCH(P$133,$E$19:$AH$19,0))-INDEX($E$20:$AH$20,1,MATCH($C134,$E$19:$AH$19,0)))</f>
        <v/>
      </c>
      <c r="Q134" s="1" t="str">
        <f t="shared" ref="Q134:Q163" si="71">IF(OR(ROW()-ROW($D$134)&gt;=COLUMN()-COLUMN($D$134),Q133=""),"",INDEX($E$20:$AH$20,1,MATCH(Q$133,$E$19:$AH$19,0))-INDEX($E$20:$AH$20,1,MATCH($C134,$E$19:$AH$19,0)))</f>
        <v/>
      </c>
      <c r="R134" s="1" t="str">
        <f t="shared" ref="R134:R163" si="72">IF(OR(ROW()-ROW($D$134)&gt;=COLUMN()-COLUMN($D$134),R133=""),"",INDEX($E$20:$AH$20,1,MATCH(R$133,$E$19:$AH$19,0))-INDEX($E$20:$AH$20,1,MATCH($C134,$E$19:$AH$19,0)))</f>
        <v/>
      </c>
      <c r="S134" s="1" t="str">
        <f t="shared" ref="S134:S163" si="73">IF(OR(ROW()-ROW($D$134)&gt;=COLUMN()-COLUMN($D$134),S133=""),"",INDEX($E$20:$AH$20,1,MATCH(S$133,$E$19:$AH$19,0))-INDEX($E$20:$AH$20,1,MATCH($C134,$E$19:$AH$19,0)))</f>
        <v/>
      </c>
      <c r="T134" s="1" t="str">
        <f t="shared" ref="T134:T163" si="74">IF(OR(ROW()-ROW($D$134)&gt;=COLUMN()-COLUMN($D$134),T133=""),"",INDEX($E$20:$AH$20,1,MATCH(T$133,$E$19:$AH$19,0))-INDEX($E$20:$AH$20,1,MATCH($C134,$E$19:$AH$19,0)))</f>
        <v/>
      </c>
      <c r="U134" s="1" t="str">
        <f t="shared" ref="U134:U163" si="75">IF(OR(ROW()-ROW($D$134)&gt;=COLUMN()-COLUMN($D$134),U133=""),"",INDEX($E$20:$AH$20,1,MATCH(U$133,$E$19:$AH$19,0))-INDEX($E$20:$AH$20,1,MATCH($C134,$E$19:$AH$19,0)))</f>
        <v/>
      </c>
      <c r="V134" s="1" t="str">
        <f t="shared" ref="V134:V163" si="76">IF(OR(ROW()-ROW($D$134)&gt;=COLUMN()-COLUMN($D$134),V133=""),"",INDEX($E$20:$AH$20,1,MATCH(V$133,$E$19:$AH$19,0))-INDEX($E$20:$AH$20,1,MATCH($C134,$E$19:$AH$19,0)))</f>
        <v/>
      </c>
      <c r="W134" s="1" t="str">
        <f t="shared" ref="W134:W163" si="77">IF(OR(ROW()-ROW($D$134)&gt;=COLUMN()-COLUMN($D$134),W133=""),"",INDEX($E$20:$AH$20,1,MATCH(W$133,$E$19:$AH$19,0))-INDEX($E$20:$AH$20,1,MATCH($C134,$E$19:$AH$19,0)))</f>
        <v/>
      </c>
      <c r="X134" s="1" t="str">
        <f t="shared" ref="X134:X163" si="78">IF(OR(ROW()-ROW($D$134)&gt;=COLUMN()-COLUMN($D$134),X133=""),"",INDEX($E$20:$AH$20,1,MATCH(X$133,$E$19:$AH$19,0))-INDEX($E$20:$AH$20,1,MATCH($C134,$E$19:$AH$19,0)))</f>
        <v/>
      </c>
      <c r="Y134" s="1" t="str">
        <f t="shared" ref="Y134:Y163" si="79">IF(OR(ROW()-ROW($D$134)&gt;=COLUMN()-COLUMN($D$134),Y133=""),"",INDEX($E$20:$AH$20,1,MATCH(Y$133,$E$19:$AH$19,0))-INDEX($E$20:$AH$20,1,MATCH($C134,$E$19:$AH$19,0)))</f>
        <v/>
      </c>
      <c r="Z134" s="1" t="str">
        <f t="shared" ref="Z134:Z163" si="80">IF(OR(ROW()-ROW($D$134)&gt;=COLUMN()-COLUMN($D$134),Z133=""),"",INDEX($E$20:$AH$20,1,MATCH(Z$133,$E$19:$AH$19,0))-INDEX($E$20:$AH$20,1,MATCH($C134,$E$19:$AH$19,0)))</f>
        <v/>
      </c>
      <c r="AA134" s="1" t="str">
        <f t="shared" ref="AA134:AA163" si="81">IF(OR(ROW()-ROW($D$134)&gt;=COLUMN()-COLUMN($D$134),AA133=""),"",INDEX($E$20:$AH$20,1,MATCH(AA$133,$E$19:$AH$19,0))-INDEX($E$20:$AH$20,1,MATCH($C134,$E$19:$AH$19,0)))</f>
        <v/>
      </c>
      <c r="AB134" s="1" t="str">
        <f t="shared" ref="AB134:AB163" si="82">IF(OR(ROW()-ROW($D$134)&gt;=COLUMN()-COLUMN($D$134),AB133=""),"",INDEX($E$20:$AH$20,1,MATCH(AB$133,$E$19:$AH$19,0))-INDEX($E$20:$AH$20,1,MATCH($C134,$E$19:$AH$19,0)))</f>
        <v/>
      </c>
      <c r="AC134" s="1" t="str">
        <f t="shared" ref="AC134:AC163" si="83">IF(OR(ROW()-ROW($D$134)&gt;=COLUMN()-COLUMN($D$134),AC133=""),"",INDEX($E$20:$AH$20,1,MATCH(AC$133,$E$19:$AH$19,0))-INDEX($E$20:$AH$20,1,MATCH($C134,$E$19:$AH$19,0)))</f>
        <v/>
      </c>
      <c r="AD134" s="1" t="str">
        <f t="shared" ref="AD134:AD163" si="84">IF(OR(ROW()-ROW($D$134)&gt;=COLUMN()-COLUMN($D$134),AD133=""),"",INDEX($E$20:$AH$20,1,MATCH(AD$133,$E$19:$AH$19,0))-INDEX($E$20:$AH$20,1,MATCH($C134,$E$19:$AH$19,0)))</f>
        <v/>
      </c>
      <c r="AE134" s="1" t="str">
        <f t="shared" ref="AE134:AE163" si="85">IF(OR(ROW()-ROW($D$134)&gt;=COLUMN()-COLUMN($D$134),AE133=""),"",INDEX($E$20:$AH$20,1,MATCH(AE$133,$E$19:$AH$19,0))-INDEX($E$20:$AH$20,1,MATCH($C134,$E$19:$AH$19,0)))</f>
        <v/>
      </c>
      <c r="AF134" s="1" t="str">
        <f t="shared" ref="AF134:AF163" si="86">IF(OR(ROW()-ROW($D$134)&gt;=COLUMN()-COLUMN($D$134),AF133=""),"",INDEX($E$20:$AH$20,1,MATCH(AF$133,$E$19:$AH$19,0))-INDEX($E$20:$AH$20,1,MATCH($C134,$E$19:$AH$19,0)))</f>
        <v/>
      </c>
      <c r="AG134" s="1" t="str">
        <f t="shared" ref="AG134:AG163" si="87">IF(OR(ROW()-ROW($D$134)&gt;=COLUMN()-COLUMN($D$134),AG133=""),"",INDEX($E$20:$AH$20,1,MATCH(AG$133,$E$19:$AH$19,0))-INDEX($E$20:$AH$20,1,MATCH($C134,$E$19:$AH$19,0)))</f>
        <v/>
      </c>
    </row>
    <row r="135" spans="2:33" hidden="1" outlineLevel="1" x14ac:dyDescent="0.2">
      <c r="B135" s="35"/>
      <c r="C135" s="1" t="str">
        <f t="shared" ca="1" si="57"/>
        <v/>
      </c>
      <c r="D135" s="1" t="str">
        <f t="shared" si="58"/>
        <v/>
      </c>
      <c r="E135" s="1" t="str">
        <f t="shared" si="59"/>
        <v/>
      </c>
      <c r="F135" s="1" t="str">
        <f t="shared" si="60"/>
        <v/>
      </c>
      <c r="G135" s="1" t="str">
        <f t="shared" si="61"/>
        <v/>
      </c>
      <c r="H135" s="1" t="str">
        <f t="shared" si="62"/>
        <v/>
      </c>
      <c r="I135" s="1" t="str">
        <f t="shared" si="63"/>
        <v/>
      </c>
      <c r="J135" s="1" t="str">
        <f t="shared" si="64"/>
        <v/>
      </c>
      <c r="K135" s="1" t="str">
        <f t="shared" si="65"/>
        <v/>
      </c>
      <c r="L135" s="1" t="str">
        <f t="shared" si="66"/>
        <v/>
      </c>
      <c r="M135" s="1" t="str">
        <f t="shared" si="67"/>
        <v/>
      </c>
      <c r="N135" s="1" t="str">
        <f t="shared" si="68"/>
        <v/>
      </c>
      <c r="O135" s="1" t="str">
        <f t="shared" si="69"/>
        <v/>
      </c>
      <c r="P135" s="1" t="str">
        <f t="shared" si="70"/>
        <v/>
      </c>
      <c r="Q135" s="1" t="str">
        <f t="shared" si="71"/>
        <v/>
      </c>
      <c r="R135" s="1" t="str">
        <f t="shared" si="72"/>
        <v/>
      </c>
      <c r="S135" s="1" t="str">
        <f t="shared" si="73"/>
        <v/>
      </c>
      <c r="T135" s="1" t="str">
        <f t="shared" si="74"/>
        <v/>
      </c>
      <c r="U135" s="1" t="str">
        <f t="shared" si="75"/>
        <v/>
      </c>
      <c r="V135" s="1" t="str">
        <f t="shared" si="76"/>
        <v/>
      </c>
      <c r="W135" s="1" t="str">
        <f t="shared" si="77"/>
        <v/>
      </c>
      <c r="X135" s="1" t="str">
        <f t="shared" si="78"/>
        <v/>
      </c>
      <c r="Y135" s="1" t="str">
        <f t="shared" si="79"/>
        <v/>
      </c>
      <c r="Z135" s="1" t="str">
        <f t="shared" si="80"/>
        <v/>
      </c>
      <c r="AA135" s="1" t="str">
        <f t="shared" si="81"/>
        <v/>
      </c>
      <c r="AB135" s="1" t="str">
        <f t="shared" si="82"/>
        <v/>
      </c>
      <c r="AC135" s="1" t="str">
        <f t="shared" si="83"/>
        <v/>
      </c>
      <c r="AD135" s="1" t="str">
        <f t="shared" si="84"/>
        <v/>
      </c>
      <c r="AE135" s="1" t="str">
        <f t="shared" si="85"/>
        <v/>
      </c>
      <c r="AF135" s="1" t="str">
        <f t="shared" si="86"/>
        <v/>
      </c>
      <c r="AG135" s="1" t="str">
        <f t="shared" si="87"/>
        <v/>
      </c>
    </row>
    <row r="136" spans="2:33" hidden="1" outlineLevel="1" x14ac:dyDescent="0.2">
      <c r="B136" s="35"/>
      <c r="C136" s="1" t="str">
        <f t="shared" ca="1" si="57"/>
        <v/>
      </c>
      <c r="D136" s="1" t="str">
        <f t="shared" si="58"/>
        <v/>
      </c>
      <c r="E136" s="1" t="str">
        <f t="shared" si="59"/>
        <v/>
      </c>
      <c r="F136" s="1" t="str">
        <f t="shared" si="60"/>
        <v/>
      </c>
      <c r="G136" s="1" t="str">
        <f t="shared" si="61"/>
        <v/>
      </c>
      <c r="H136" s="1" t="str">
        <f t="shared" si="62"/>
        <v/>
      </c>
      <c r="I136" s="1" t="str">
        <f t="shared" si="63"/>
        <v/>
      </c>
      <c r="J136" s="1" t="str">
        <f t="shared" si="64"/>
        <v/>
      </c>
      <c r="K136" s="1" t="str">
        <f t="shared" si="65"/>
        <v/>
      </c>
      <c r="L136" s="1" t="str">
        <f t="shared" si="66"/>
        <v/>
      </c>
      <c r="M136" s="1" t="str">
        <f t="shared" si="67"/>
        <v/>
      </c>
      <c r="N136" s="1" t="str">
        <f t="shared" si="68"/>
        <v/>
      </c>
      <c r="O136" s="1" t="str">
        <f t="shared" si="69"/>
        <v/>
      </c>
      <c r="P136" s="1" t="str">
        <f t="shared" si="70"/>
        <v/>
      </c>
      <c r="Q136" s="1" t="str">
        <f t="shared" si="71"/>
        <v/>
      </c>
      <c r="R136" s="1" t="str">
        <f t="shared" si="72"/>
        <v/>
      </c>
      <c r="S136" s="1" t="str">
        <f t="shared" si="73"/>
        <v/>
      </c>
      <c r="T136" s="1" t="str">
        <f t="shared" si="74"/>
        <v/>
      </c>
      <c r="U136" s="1" t="str">
        <f t="shared" si="75"/>
        <v/>
      </c>
      <c r="V136" s="1" t="str">
        <f t="shared" si="76"/>
        <v/>
      </c>
      <c r="W136" s="1" t="str">
        <f t="shared" si="77"/>
        <v/>
      </c>
      <c r="X136" s="1" t="str">
        <f t="shared" si="78"/>
        <v/>
      </c>
      <c r="Y136" s="1" t="str">
        <f t="shared" si="79"/>
        <v/>
      </c>
      <c r="Z136" s="1" t="str">
        <f t="shared" si="80"/>
        <v/>
      </c>
      <c r="AA136" s="1" t="str">
        <f t="shared" si="81"/>
        <v/>
      </c>
      <c r="AB136" s="1" t="str">
        <f t="shared" si="82"/>
        <v/>
      </c>
      <c r="AC136" s="1" t="str">
        <f t="shared" si="83"/>
        <v/>
      </c>
      <c r="AD136" s="1" t="str">
        <f t="shared" si="84"/>
        <v/>
      </c>
      <c r="AE136" s="1" t="str">
        <f t="shared" si="85"/>
        <v/>
      </c>
      <c r="AF136" s="1" t="str">
        <f t="shared" si="86"/>
        <v/>
      </c>
      <c r="AG136" s="1" t="str">
        <f t="shared" si="87"/>
        <v/>
      </c>
    </row>
    <row r="137" spans="2:33" hidden="1" outlineLevel="1" x14ac:dyDescent="0.2">
      <c r="B137" s="35"/>
      <c r="C137" s="1" t="str">
        <f t="shared" ca="1" si="57"/>
        <v/>
      </c>
      <c r="D137" s="1" t="str">
        <f t="shared" si="58"/>
        <v/>
      </c>
      <c r="E137" s="1" t="str">
        <f t="shared" si="59"/>
        <v/>
      </c>
      <c r="F137" s="1" t="str">
        <f t="shared" si="60"/>
        <v/>
      </c>
      <c r="G137" s="1" t="str">
        <f t="shared" si="61"/>
        <v/>
      </c>
      <c r="H137" s="1" t="str">
        <f t="shared" si="62"/>
        <v/>
      </c>
      <c r="I137" s="1" t="str">
        <f t="shared" si="63"/>
        <v/>
      </c>
      <c r="J137" s="1" t="str">
        <f t="shared" si="64"/>
        <v/>
      </c>
      <c r="K137" s="1" t="str">
        <f t="shared" si="65"/>
        <v/>
      </c>
      <c r="L137" s="1" t="str">
        <f t="shared" si="66"/>
        <v/>
      </c>
      <c r="M137" s="1" t="str">
        <f t="shared" si="67"/>
        <v/>
      </c>
      <c r="N137" s="1" t="str">
        <f t="shared" si="68"/>
        <v/>
      </c>
      <c r="O137" s="1" t="str">
        <f t="shared" si="69"/>
        <v/>
      </c>
      <c r="P137" s="1" t="str">
        <f t="shared" si="70"/>
        <v/>
      </c>
      <c r="Q137" s="1" t="str">
        <f t="shared" si="71"/>
        <v/>
      </c>
      <c r="R137" s="1" t="str">
        <f t="shared" si="72"/>
        <v/>
      </c>
      <c r="S137" s="1" t="str">
        <f t="shared" si="73"/>
        <v/>
      </c>
      <c r="T137" s="1" t="str">
        <f t="shared" si="74"/>
        <v/>
      </c>
      <c r="U137" s="1" t="str">
        <f t="shared" si="75"/>
        <v/>
      </c>
      <c r="V137" s="1" t="str">
        <f t="shared" si="76"/>
        <v/>
      </c>
      <c r="W137" s="1" t="str">
        <f t="shared" si="77"/>
        <v/>
      </c>
      <c r="X137" s="1" t="str">
        <f t="shared" si="78"/>
        <v/>
      </c>
      <c r="Y137" s="1" t="str">
        <f t="shared" si="79"/>
        <v/>
      </c>
      <c r="Z137" s="1" t="str">
        <f t="shared" si="80"/>
        <v/>
      </c>
      <c r="AA137" s="1" t="str">
        <f t="shared" si="81"/>
        <v/>
      </c>
      <c r="AB137" s="1" t="str">
        <f t="shared" si="82"/>
        <v/>
      </c>
      <c r="AC137" s="1" t="str">
        <f t="shared" si="83"/>
        <v/>
      </c>
      <c r="AD137" s="1" t="str">
        <f t="shared" si="84"/>
        <v/>
      </c>
      <c r="AE137" s="1" t="str">
        <f t="shared" si="85"/>
        <v/>
      </c>
      <c r="AF137" s="1" t="str">
        <f t="shared" si="86"/>
        <v/>
      </c>
      <c r="AG137" s="1" t="str">
        <f t="shared" si="87"/>
        <v/>
      </c>
    </row>
    <row r="138" spans="2:33" hidden="1" outlineLevel="1" x14ac:dyDescent="0.2">
      <c r="B138" s="35"/>
      <c r="C138" s="1" t="str">
        <f t="shared" ca="1" si="57"/>
        <v/>
      </c>
      <c r="D138" s="1" t="str">
        <f t="shared" si="58"/>
        <v/>
      </c>
      <c r="E138" s="1" t="str">
        <f t="shared" si="59"/>
        <v/>
      </c>
      <c r="F138" s="1" t="str">
        <f t="shared" si="60"/>
        <v/>
      </c>
      <c r="G138" s="1" t="str">
        <f t="shared" si="61"/>
        <v/>
      </c>
      <c r="H138" s="1" t="str">
        <f t="shared" si="62"/>
        <v/>
      </c>
      <c r="I138" s="1" t="str">
        <f t="shared" si="63"/>
        <v/>
      </c>
      <c r="J138" s="1" t="str">
        <f t="shared" si="64"/>
        <v/>
      </c>
      <c r="K138" s="1" t="str">
        <f t="shared" si="65"/>
        <v/>
      </c>
      <c r="L138" s="1" t="str">
        <f t="shared" si="66"/>
        <v/>
      </c>
      <c r="M138" s="1" t="str">
        <f t="shared" si="67"/>
        <v/>
      </c>
      <c r="N138" s="1" t="str">
        <f t="shared" si="68"/>
        <v/>
      </c>
      <c r="O138" s="1" t="str">
        <f t="shared" si="69"/>
        <v/>
      </c>
      <c r="P138" s="1" t="str">
        <f t="shared" si="70"/>
        <v/>
      </c>
      <c r="Q138" s="1" t="str">
        <f t="shared" si="71"/>
        <v/>
      </c>
      <c r="R138" s="1" t="str">
        <f t="shared" si="72"/>
        <v/>
      </c>
      <c r="S138" s="1" t="str">
        <f t="shared" si="73"/>
        <v/>
      </c>
      <c r="T138" s="1" t="str">
        <f t="shared" si="74"/>
        <v/>
      </c>
      <c r="U138" s="1" t="str">
        <f t="shared" si="75"/>
        <v/>
      </c>
      <c r="V138" s="1" t="str">
        <f t="shared" si="76"/>
        <v/>
      </c>
      <c r="W138" s="1" t="str">
        <f t="shared" si="77"/>
        <v/>
      </c>
      <c r="X138" s="1" t="str">
        <f t="shared" si="78"/>
        <v/>
      </c>
      <c r="Y138" s="1" t="str">
        <f t="shared" si="79"/>
        <v/>
      </c>
      <c r="Z138" s="1" t="str">
        <f t="shared" si="80"/>
        <v/>
      </c>
      <c r="AA138" s="1" t="str">
        <f t="shared" si="81"/>
        <v/>
      </c>
      <c r="AB138" s="1" t="str">
        <f t="shared" si="82"/>
        <v/>
      </c>
      <c r="AC138" s="1" t="str">
        <f t="shared" si="83"/>
        <v/>
      </c>
      <c r="AD138" s="1" t="str">
        <f t="shared" si="84"/>
        <v/>
      </c>
      <c r="AE138" s="1" t="str">
        <f t="shared" si="85"/>
        <v/>
      </c>
      <c r="AF138" s="1" t="str">
        <f t="shared" si="86"/>
        <v/>
      </c>
      <c r="AG138" s="1" t="str">
        <f t="shared" si="87"/>
        <v/>
      </c>
    </row>
    <row r="139" spans="2:33" hidden="1" outlineLevel="1" x14ac:dyDescent="0.2">
      <c r="B139" s="35"/>
      <c r="C139" s="1" t="str">
        <f t="shared" ca="1" si="57"/>
        <v/>
      </c>
      <c r="D139" s="1" t="str">
        <f t="shared" si="58"/>
        <v/>
      </c>
      <c r="E139" s="1" t="str">
        <f t="shared" si="59"/>
        <v/>
      </c>
      <c r="F139" s="1" t="str">
        <f t="shared" si="60"/>
        <v/>
      </c>
      <c r="G139" s="1" t="str">
        <f t="shared" si="61"/>
        <v/>
      </c>
      <c r="H139" s="1" t="str">
        <f t="shared" si="62"/>
        <v/>
      </c>
      <c r="I139" s="1" t="str">
        <f t="shared" si="63"/>
        <v/>
      </c>
      <c r="J139" s="1" t="str">
        <f t="shared" si="64"/>
        <v/>
      </c>
      <c r="K139" s="1" t="str">
        <f t="shared" si="65"/>
        <v/>
      </c>
      <c r="L139" s="1" t="str">
        <f t="shared" si="66"/>
        <v/>
      </c>
      <c r="M139" s="1" t="str">
        <f t="shared" si="67"/>
        <v/>
      </c>
      <c r="N139" s="1" t="str">
        <f t="shared" si="68"/>
        <v/>
      </c>
      <c r="O139" s="1" t="str">
        <f t="shared" si="69"/>
        <v/>
      </c>
      <c r="P139" s="1" t="str">
        <f t="shared" si="70"/>
        <v/>
      </c>
      <c r="Q139" s="1" t="str">
        <f t="shared" si="71"/>
        <v/>
      </c>
      <c r="R139" s="1" t="str">
        <f t="shared" si="72"/>
        <v/>
      </c>
      <c r="S139" s="1" t="str">
        <f t="shared" si="73"/>
        <v/>
      </c>
      <c r="T139" s="1" t="str">
        <f t="shared" si="74"/>
        <v/>
      </c>
      <c r="U139" s="1" t="str">
        <f t="shared" si="75"/>
        <v/>
      </c>
      <c r="V139" s="1" t="str">
        <f t="shared" si="76"/>
        <v/>
      </c>
      <c r="W139" s="1" t="str">
        <f t="shared" si="77"/>
        <v/>
      </c>
      <c r="X139" s="1" t="str">
        <f t="shared" si="78"/>
        <v/>
      </c>
      <c r="Y139" s="1" t="str">
        <f t="shared" si="79"/>
        <v/>
      </c>
      <c r="Z139" s="1" t="str">
        <f t="shared" si="80"/>
        <v/>
      </c>
      <c r="AA139" s="1" t="str">
        <f t="shared" si="81"/>
        <v/>
      </c>
      <c r="AB139" s="1" t="str">
        <f t="shared" si="82"/>
        <v/>
      </c>
      <c r="AC139" s="1" t="str">
        <f t="shared" si="83"/>
        <v/>
      </c>
      <c r="AD139" s="1" t="str">
        <f t="shared" si="84"/>
        <v/>
      </c>
      <c r="AE139" s="1" t="str">
        <f t="shared" si="85"/>
        <v/>
      </c>
      <c r="AF139" s="1" t="str">
        <f t="shared" si="86"/>
        <v/>
      </c>
      <c r="AG139" s="1" t="str">
        <f t="shared" si="87"/>
        <v/>
      </c>
    </row>
    <row r="140" spans="2:33" hidden="1" outlineLevel="1" x14ac:dyDescent="0.2">
      <c r="B140" s="35"/>
      <c r="C140" s="1" t="str">
        <f t="shared" ca="1" si="57"/>
        <v/>
      </c>
      <c r="D140" s="1" t="str">
        <f t="shared" si="58"/>
        <v/>
      </c>
      <c r="E140" s="1" t="str">
        <f t="shared" si="59"/>
        <v/>
      </c>
      <c r="F140" s="1" t="str">
        <f t="shared" si="60"/>
        <v/>
      </c>
      <c r="G140" s="1" t="str">
        <f t="shared" si="61"/>
        <v/>
      </c>
      <c r="H140" s="1" t="str">
        <f t="shared" si="62"/>
        <v/>
      </c>
      <c r="I140" s="1" t="str">
        <f t="shared" si="63"/>
        <v/>
      </c>
      <c r="J140" s="1" t="str">
        <f t="shared" si="64"/>
        <v/>
      </c>
      <c r="K140" s="1" t="str">
        <f t="shared" si="65"/>
        <v/>
      </c>
      <c r="L140" s="1" t="str">
        <f t="shared" si="66"/>
        <v/>
      </c>
      <c r="M140" s="1" t="str">
        <f t="shared" si="67"/>
        <v/>
      </c>
      <c r="N140" s="1" t="str">
        <f t="shared" si="68"/>
        <v/>
      </c>
      <c r="O140" s="1" t="str">
        <f t="shared" si="69"/>
        <v/>
      </c>
      <c r="P140" s="1" t="str">
        <f t="shared" si="70"/>
        <v/>
      </c>
      <c r="Q140" s="1" t="str">
        <f t="shared" si="71"/>
        <v/>
      </c>
      <c r="R140" s="1" t="str">
        <f t="shared" si="72"/>
        <v/>
      </c>
      <c r="S140" s="1" t="str">
        <f t="shared" si="73"/>
        <v/>
      </c>
      <c r="T140" s="1" t="str">
        <f t="shared" si="74"/>
        <v/>
      </c>
      <c r="U140" s="1" t="str">
        <f t="shared" si="75"/>
        <v/>
      </c>
      <c r="V140" s="1" t="str">
        <f t="shared" si="76"/>
        <v/>
      </c>
      <c r="W140" s="1" t="str">
        <f t="shared" si="77"/>
        <v/>
      </c>
      <c r="X140" s="1" t="str">
        <f t="shared" si="78"/>
        <v/>
      </c>
      <c r="Y140" s="1" t="str">
        <f t="shared" si="79"/>
        <v/>
      </c>
      <c r="Z140" s="1" t="str">
        <f t="shared" si="80"/>
        <v/>
      </c>
      <c r="AA140" s="1" t="str">
        <f t="shared" si="81"/>
        <v/>
      </c>
      <c r="AB140" s="1" t="str">
        <f t="shared" si="82"/>
        <v/>
      </c>
      <c r="AC140" s="1" t="str">
        <f t="shared" si="83"/>
        <v/>
      </c>
      <c r="AD140" s="1" t="str">
        <f t="shared" si="84"/>
        <v/>
      </c>
      <c r="AE140" s="1" t="str">
        <f t="shared" si="85"/>
        <v/>
      </c>
      <c r="AF140" s="1" t="str">
        <f t="shared" si="86"/>
        <v/>
      </c>
      <c r="AG140" s="1" t="str">
        <f t="shared" si="87"/>
        <v/>
      </c>
    </row>
    <row r="141" spans="2:33" hidden="1" outlineLevel="1" x14ac:dyDescent="0.2">
      <c r="B141" s="35"/>
      <c r="C141" s="1" t="str">
        <f t="shared" ca="1" si="57"/>
        <v/>
      </c>
      <c r="D141" s="1" t="str">
        <f t="shared" si="58"/>
        <v/>
      </c>
      <c r="E141" s="1" t="str">
        <f t="shared" si="59"/>
        <v/>
      </c>
      <c r="F141" s="1" t="str">
        <f t="shared" si="60"/>
        <v/>
      </c>
      <c r="G141" s="1" t="str">
        <f t="shared" si="61"/>
        <v/>
      </c>
      <c r="H141" s="1" t="str">
        <f t="shared" si="62"/>
        <v/>
      </c>
      <c r="I141" s="1" t="str">
        <f t="shared" si="63"/>
        <v/>
      </c>
      <c r="J141" s="1" t="str">
        <f t="shared" si="64"/>
        <v/>
      </c>
      <c r="K141" s="1" t="str">
        <f t="shared" si="65"/>
        <v/>
      </c>
      <c r="L141" s="1" t="str">
        <f t="shared" si="66"/>
        <v/>
      </c>
      <c r="M141" s="1" t="str">
        <f t="shared" si="67"/>
        <v/>
      </c>
      <c r="N141" s="1" t="str">
        <f t="shared" si="68"/>
        <v/>
      </c>
      <c r="O141" s="1" t="str">
        <f t="shared" si="69"/>
        <v/>
      </c>
      <c r="P141" s="1" t="str">
        <f t="shared" si="70"/>
        <v/>
      </c>
      <c r="Q141" s="1" t="str">
        <f t="shared" si="71"/>
        <v/>
      </c>
      <c r="R141" s="1" t="str">
        <f t="shared" si="72"/>
        <v/>
      </c>
      <c r="S141" s="1" t="str">
        <f t="shared" si="73"/>
        <v/>
      </c>
      <c r="T141" s="1" t="str">
        <f t="shared" si="74"/>
        <v/>
      </c>
      <c r="U141" s="1" t="str">
        <f t="shared" si="75"/>
        <v/>
      </c>
      <c r="V141" s="1" t="str">
        <f t="shared" si="76"/>
        <v/>
      </c>
      <c r="W141" s="1" t="str">
        <f t="shared" si="77"/>
        <v/>
      </c>
      <c r="X141" s="1" t="str">
        <f t="shared" si="78"/>
        <v/>
      </c>
      <c r="Y141" s="1" t="str">
        <f t="shared" si="79"/>
        <v/>
      </c>
      <c r="Z141" s="1" t="str">
        <f t="shared" si="80"/>
        <v/>
      </c>
      <c r="AA141" s="1" t="str">
        <f t="shared" si="81"/>
        <v/>
      </c>
      <c r="AB141" s="1" t="str">
        <f t="shared" si="82"/>
        <v/>
      </c>
      <c r="AC141" s="1" t="str">
        <f t="shared" si="83"/>
        <v/>
      </c>
      <c r="AD141" s="1" t="str">
        <f t="shared" si="84"/>
        <v/>
      </c>
      <c r="AE141" s="1" t="str">
        <f t="shared" si="85"/>
        <v/>
      </c>
      <c r="AF141" s="1" t="str">
        <f t="shared" si="86"/>
        <v/>
      </c>
      <c r="AG141" s="1" t="str">
        <f t="shared" si="87"/>
        <v/>
      </c>
    </row>
    <row r="142" spans="2:33" hidden="1" outlineLevel="1" x14ac:dyDescent="0.2">
      <c r="B142" s="35"/>
      <c r="C142" s="1" t="str">
        <f t="shared" ca="1" si="57"/>
        <v/>
      </c>
      <c r="D142" s="1" t="str">
        <f t="shared" si="58"/>
        <v/>
      </c>
      <c r="E142" s="1" t="str">
        <f t="shared" si="59"/>
        <v/>
      </c>
      <c r="F142" s="1" t="str">
        <f t="shared" si="60"/>
        <v/>
      </c>
      <c r="G142" s="1" t="str">
        <f t="shared" si="61"/>
        <v/>
      </c>
      <c r="H142" s="1" t="str">
        <f t="shared" si="62"/>
        <v/>
      </c>
      <c r="I142" s="1" t="str">
        <f t="shared" si="63"/>
        <v/>
      </c>
      <c r="J142" s="1" t="str">
        <f t="shared" si="64"/>
        <v/>
      </c>
      <c r="K142" s="1" t="str">
        <f t="shared" si="65"/>
        <v/>
      </c>
      <c r="L142" s="1" t="str">
        <f t="shared" si="66"/>
        <v/>
      </c>
      <c r="M142" s="1" t="str">
        <f t="shared" si="67"/>
        <v/>
      </c>
      <c r="N142" s="1" t="str">
        <f t="shared" si="68"/>
        <v/>
      </c>
      <c r="O142" s="1" t="str">
        <f t="shared" si="69"/>
        <v/>
      </c>
      <c r="P142" s="1" t="str">
        <f t="shared" si="70"/>
        <v/>
      </c>
      <c r="Q142" s="1" t="str">
        <f t="shared" si="71"/>
        <v/>
      </c>
      <c r="R142" s="1" t="str">
        <f t="shared" si="72"/>
        <v/>
      </c>
      <c r="S142" s="1" t="str">
        <f t="shared" si="73"/>
        <v/>
      </c>
      <c r="T142" s="1" t="str">
        <f t="shared" si="74"/>
        <v/>
      </c>
      <c r="U142" s="1" t="str">
        <f t="shared" si="75"/>
        <v/>
      </c>
      <c r="V142" s="1" t="str">
        <f t="shared" si="76"/>
        <v/>
      </c>
      <c r="W142" s="1" t="str">
        <f t="shared" si="77"/>
        <v/>
      </c>
      <c r="X142" s="1" t="str">
        <f t="shared" si="78"/>
        <v/>
      </c>
      <c r="Y142" s="1" t="str">
        <f t="shared" si="79"/>
        <v/>
      </c>
      <c r="Z142" s="1" t="str">
        <f t="shared" si="80"/>
        <v/>
      </c>
      <c r="AA142" s="1" t="str">
        <f t="shared" si="81"/>
        <v/>
      </c>
      <c r="AB142" s="1" t="str">
        <f t="shared" si="82"/>
        <v/>
      </c>
      <c r="AC142" s="1" t="str">
        <f t="shared" si="83"/>
        <v/>
      </c>
      <c r="AD142" s="1" t="str">
        <f t="shared" si="84"/>
        <v/>
      </c>
      <c r="AE142" s="1" t="str">
        <f t="shared" si="85"/>
        <v/>
      </c>
      <c r="AF142" s="1" t="str">
        <f t="shared" si="86"/>
        <v/>
      </c>
      <c r="AG142" s="1" t="str">
        <f t="shared" si="87"/>
        <v/>
      </c>
    </row>
    <row r="143" spans="2:33" hidden="1" outlineLevel="1" x14ac:dyDescent="0.2">
      <c r="B143" s="35"/>
      <c r="C143" s="1" t="str">
        <f t="shared" ca="1" si="57"/>
        <v/>
      </c>
      <c r="D143" s="1" t="str">
        <f t="shared" si="58"/>
        <v/>
      </c>
      <c r="E143" s="1" t="str">
        <f t="shared" si="59"/>
        <v/>
      </c>
      <c r="F143" s="1" t="str">
        <f t="shared" si="60"/>
        <v/>
      </c>
      <c r="G143" s="1" t="str">
        <f t="shared" si="61"/>
        <v/>
      </c>
      <c r="H143" s="1" t="str">
        <f t="shared" si="62"/>
        <v/>
      </c>
      <c r="I143" s="1" t="str">
        <f t="shared" si="63"/>
        <v/>
      </c>
      <c r="J143" s="1" t="str">
        <f t="shared" si="64"/>
        <v/>
      </c>
      <c r="K143" s="1" t="str">
        <f t="shared" si="65"/>
        <v/>
      </c>
      <c r="L143" s="1" t="str">
        <f t="shared" si="66"/>
        <v/>
      </c>
      <c r="M143" s="1" t="str">
        <f t="shared" si="67"/>
        <v/>
      </c>
      <c r="N143" s="1" t="str">
        <f t="shared" si="68"/>
        <v/>
      </c>
      <c r="O143" s="1" t="str">
        <f t="shared" si="69"/>
        <v/>
      </c>
      <c r="P143" s="1" t="str">
        <f t="shared" si="70"/>
        <v/>
      </c>
      <c r="Q143" s="1" t="str">
        <f t="shared" si="71"/>
        <v/>
      </c>
      <c r="R143" s="1" t="str">
        <f t="shared" si="72"/>
        <v/>
      </c>
      <c r="S143" s="1" t="str">
        <f t="shared" si="73"/>
        <v/>
      </c>
      <c r="T143" s="1" t="str">
        <f t="shared" si="74"/>
        <v/>
      </c>
      <c r="U143" s="1" t="str">
        <f t="shared" si="75"/>
        <v/>
      </c>
      <c r="V143" s="1" t="str">
        <f t="shared" si="76"/>
        <v/>
      </c>
      <c r="W143" s="1" t="str">
        <f t="shared" si="77"/>
        <v/>
      </c>
      <c r="X143" s="1" t="str">
        <f t="shared" si="78"/>
        <v/>
      </c>
      <c r="Y143" s="1" t="str">
        <f t="shared" si="79"/>
        <v/>
      </c>
      <c r="Z143" s="1" t="str">
        <f t="shared" si="80"/>
        <v/>
      </c>
      <c r="AA143" s="1" t="str">
        <f t="shared" si="81"/>
        <v/>
      </c>
      <c r="AB143" s="1" t="str">
        <f t="shared" si="82"/>
        <v/>
      </c>
      <c r="AC143" s="1" t="str">
        <f t="shared" si="83"/>
        <v/>
      </c>
      <c r="AD143" s="1" t="str">
        <f t="shared" si="84"/>
        <v/>
      </c>
      <c r="AE143" s="1" t="str">
        <f t="shared" si="85"/>
        <v/>
      </c>
      <c r="AF143" s="1" t="str">
        <f t="shared" si="86"/>
        <v/>
      </c>
      <c r="AG143" s="1" t="str">
        <f t="shared" si="87"/>
        <v/>
      </c>
    </row>
    <row r="144" spans="2:33" hidden="1" outlineLevel="1" x14ac:dyDescent="0.2">
      <c r="B144" s="35"/>
      <c r="C144" s="1" t="str">
        <f t="shared" ca="1" si="57"/>
        <v/>
      </c>
      <c r="D144" s="1" t="str">
        <f t="shared" si="58"/>
        <v/>
      </c>
      <c r="E144" s="1" t="str">
        <f t="shared" si="59"/>
        <v/>
      </c>
      <c r="F144" s="1" t="str">
        <f t="shared" si="60"/>
        <v/>
      </c>
      <c r="G144" s="1" t="str">
        <f t="shared" si="61"/>
        <v/>
      </c>
      <c r="H144" s="1" t="str">
        <f t="shared" si="62"/>
        <v/>
      </c>
      <c r="I144" s="1" t="str">
        <f t="shared" si="63"/>
        <v/>
      </c>
      <c r="J144" s="1" t="str">
        <f t="shared" si="64"/>
        <v/>
      </c>
      <c r="K144" s="1" t="str">
        <f t="shared" si="65"/>
        <v/>
      </c>
      <c r="L144" s="1" t="str">
        <f t="shared" si="66"/>
        <v/>
      </c>
      <c r="M144" s="1" t="str">
        <f t="shared" si="67"/>
        <v/>
      </c>
      <c r="N144" s="1" t="str">
        <f t="shared" si="68"/>
        <v/>
      </c>
      <c r="O144" s="1" t="str">
        <f t="shared" si="69"/>
        <v/>
      </c>
      <c r="P144" s="1" t="str">
        <f t="shared" si="70"/>
        <v/>
      </c>
      <c r="Q144" s="1" t="str">
        <f t="shared" si="71"/>
        <v/>
      </c>
      <c r="R144" s="1" t="str">
        <f t="shared" si="72"/>
        <v/>
      </c>
      <c r="S144" s="1" t="str">
        <f t="shared" si="73"/>
        <v/>
      </c>
      <c r="T144" s="1" t="str">
        <f t="shared" si="74"/>
        <v/>
      </c>
      <c r="U144" s="1" t="str">
        <f t="shared" si="75"/>
        <v/>
      </c>
      <c r="V144" s="1" t="str">
        <f t="shared" si="76"/>
        <v/>
      </c>
      <c r="W144" s="1" t="str">
        <f t="shared" si="77"/>
        <v/>
      </c>
      <c r="X144" s="1" t="str">
        <f t="shared" si="78"/>
        <v/>
      </c>
      <c r="Y144" s="1" t="str">
        <f t="shared" si="79"/>
        <v/>
      </c>
      <c r="Z144" s="1" t="str">
        <f t="shared" si="80"/>
        <v/>
      </c>
      <c r="AA144" s="1" t="str">
        <f t="shared" si="81"/>
        <v/>
      </c>
      <c r="AB144" s="1" t="str">
        <f t="shared" si="82"/>
        <v/>
      </c>
      <c r="AC144" s="1" t="str">
        <f t="shared" si="83"/>
        <v/>
      </c>
      <c r="AD144" s="1" t="str">
        <f t="shared" si="84"/>
        <v/>
      </c>
      <c r="AE144" s="1" t="str">
        <f t="shared" si="85"/>
        <v/>
      </c>
      <c r="AF144" s="1" t="str">
        <f t="shared" si="86"/>
        <v/>
      </c>
      <c r="AG144" s="1" t="str">
        <f t="shared" si="87"/>
        <v/>
      </c>
    </row>
    <row r="145" spans="2:33" hidden="1" outlineLevel="1" x14ac:dyDescent="0.2">
      <c r="B145" s="35"/>
      <c r="C145" s="1" t="str">
        <f t="shared" ca="1" si="57"/>
        <v/>
      </c>
      <c r="D145" s="1" t="str">
        <f t="shared" si="58"/>
        <v/>
      </c>
      <c r="E145" s="1" t="str">
        <f t="shared" si="59"/>
        <v/>
      </c>
      <c r="F145" s="1" t="str">
        <f t="shared" si="60"/>
        <v/>
      </c>
      <c r="G145" s="1" t="str">
        <f t="shared" si="61"/>
        <v/>
      </c>
      <c r="H145" s="1" t="str">
        <f t="shared" si="62"/>
        <v/>
      </c>
      <c r="I145" s="1" t="str">
        <f t="shared" si="63"/>
        <v/>
      </c>
      <c r="J145" s="1" t="str">
        <f t="shared" si="64"/>
        <v/>
      </c>
      <c r="K145" s="1" t="str">
        <f t="shared" si="65"/>
        <v/>
      </c>
      <c r="L145" s="1" t="str">
        <f t="shared" si="66"/>
        <v/>
      </c>
      <c r="M145" s="1" t="str">
        <f t="shared" si="67"/>
        <v/>
      </c>
      <c r="N145" s="1" t="str">
        <f t="shared" si="68"/>
        <v/>
      </c>
      <c r="O145" s="1" t="str">
        <f t="shared" si="69"/>
        <v/>
      </c>
      <c r="P145" s="1" t="str">
        <f t="shared" si="70"/>
        <v/>
      </c>
      <c r="Q145" s="1" t="str">
        <f t="shared" si="71"/>
        <v/>
      </c>
      <c r="R145" s="1" t="str">
        <f t="shared" si="72"/>
        <v/>
      </c>
      <c r="S145" s="1" t="str">
        <f t="shared" si="73"/>
        <v/>
      </c>
      <c r="T145" s="1" t="str">
        <f t="shared" si="74"/>
        <v/>
      </c>
      <c r="U145" s="1" t="str">
        <f t="shared" si="75"/>
        <v/>
      </c>
      <c r="V145" s="1" t="str">
        <f t="shared" si="76"/>
        <v/>
      </c>
      <c r="W145" s="1" t="str">
        <f t="shared" si="77"/>
        <v/>
      </c>
      <c r="X145" s="1" t="str">
        <f t="shared" si="78"/>
        <v/>
      </c>
      <c r="Y145" s="1" t="str">
        <f t="shared" si="79"/>
        <v/>
      </c>
      <c r="Z145" s="1" t="str">
        <f t="shared" si="80"/>
        <v/>
      </c>
      <c r="AA145" s="1" t="str">
        <f t="shared" si="81"/>
        <v/>
      </c>
      <c r="AB145" s="1" t="str">
        <f t="shared" si="82"/>
        <v/>
      </c>
      <c r="AC145" s="1" t="str">
        <f t="shared" si="83"/>
        <v/>
      </c>
      <c r="AD145" s="1" t="str">
        <f t="shared" si="84"/>
        <v/>
      </c>
      <c r="AE145" s="1" t="str">
        <f t="shared" si="85"/>
        <v/>
      </c>
      <c r="AF145" s="1" t="str">
        <f t="shared" si="86"/>
        <v/>
      </c>
      <c r="AG145" s="1" t="str">
        <f t="shared" si="87"/>
        <v/>
      </c>
    </row>
    <row r="146" spans="2:33" hidden="1" outlineLevel="1" x14ac:dyDescent="0.2">
      <c r="B146" s="35"/>
      <c r="C146" s="1" t="str">
        <f t="shared" ca="1" si="57"/>
        <v/>
      </c>
      <c r="D146" s="1" t="str">
        <f t="shared" si="58"/>
        <v/>
      </c>
      <c r="E146" s="1" t="str">
        <f t="shared" si="59"/>
        <v/>
      </c>
      <c r="F146" s="1" t="str">
        <f t="shared" si="60"/>
        <v/>
      </c>
      <c r="G146" s="1" t="str">
        <f t="shared" si="61"/>
        <v/>
      </c>
      <c r="H146" s="1" t="str">
        <f t="shared" si="62"/>
        <v/>
      </c>
      <c r="I146" s="1" t="str">
        <f t="shared" si="63"/>
        <v/>
      </c>
      <c r="J146" s="1" t="str">
        <f t="shared" si="64"/>
        <v/>
      </c>
      <c r="K146" s="1" t="str">
        <f t="shared" si="65"/>
        <v/>
      </c>
      <c r="L146" s="1" t="str">
        <f t="shared" si="66"/>
        <v/>
      </c>
      <c r="M146" s="1" t="str">
        <f t="shared" si="67"/>
        <v/>
      </c>
      <c r="N146" s="1" t="str">
        <f t="shared" si="68"/>
        <v/>
      </c>
      <c r="O146" s="1" t="str">
        <f t="shared" si="69"/>
        <v/>
      </c>
      <c r="P146" s="1" t="str">
        <f t="shared" si="70"/>
        <v/>
      </c>
      <c r="Q146" s="1" t="str">
        <f t="shared" si="71"/>
        <v/>
      </c>
      <c r="R146" s="1" t="str">
        <f t="shared" si="72"/>
        <v/>
      </c>
      <c r="S146" s="1" t="str">
        <f t="shared" si="73"/>
        <v/>
      </c>
      <c r="T146" s="1" t="str">
        <f t="shared" si="74"/>
        <v/>
      </c>
      <c r="U146" s="1" t="str">
        <f t="shared" si="75"/>
        <v/>
      </c>
      <c r="V146" s="1" t="str">
        <f t="shared" si="76"/>
        <v/>
      </c>
      <c r="W146" s="1" t="str">
        <f t="shared" si="77"/>
        <v/>
      </c>
      <c r="X146" s="1" t="str">
        <f t="shared" si="78"/>
        <v/>
      </c>
      <c r="Y146" s="1" t="str">
        <f t="shared" si="79"/>
        <v/>
      </c>
      <c r="Z146" s="1" t="str">
        <f t="shared" si="80"/>
        <v/>
      </c>
      <c r="AA146" s="1" t="str">
        <f t="shared" si="81"/>
        <v/>
      </c>
      <c r="AB146" s="1" t="str">
        <f t="shared" si="82"/>
        <v/>
      </c>
      <c r="AC146" s="1" t="str">
        <f t="shared" si="83"/>
        <v/>
      </c>
      <c r="AD146" s="1" t="str">
        <f t="shared" si="84"/>
        <v/>
      </c>
      <c r="AE146" s="1" t="str">
        <f t="shared" si="85"/>
        <v/>
      </c>
      <c r="AF146" s="1" t="str">
        <f t="shared" si="86"/>
        <v/>
      </c>
      <c r="AG146" s="1" t="str">
        <f t="shared" si="87"/>
        <v/>
      </c>
    </row>
    <row r="147" spans="2:33" hidden="1" outlineLevel="1" x14ac:dyDescent="0.2">
      <c r="B147" s="35"/>
      <c r="C147" s="1" t="str">
        <f t="shared" ca="1" si="57"/>
        <v/>
      </c>
      <c r="D147" s="1" t="str">
        <f t="shared" si="58"/>
        <v/>
      </c>
      <c r="E147" s="1" t="str">
        <f t="shared" si="59"/>
        <v/>
      </c>
      <c r="F147" s="1" t="str">
        <f t="shared" si="60"/>
        <v/>
      </c>
      <c r="G147" s="1" t="str">
        <f t="shared" si="61"/>
        <v/>
      </c>
      <c r="H147" s="1" t="str">
        <f t="shared" si="62"/>
        <v/>
      </c>
      <c r="I147" s="1" t="str">
        <f t="shared" si="63"/>
        <v/>
      </c>
      <c r="J147" s="1" t="str">
        <f t="shared" si="64"/>
        <v/>
      </c>
      <c r="K147" s="1" t="str">
        <f t="shared" si="65"/>
        <v/>
      </c>
      <c r="L147" s="1" t="str">
        <f t="shared" si="66"/>
        <v/>
      </c>
      <c r="M147" s="1" t="str">
        <f t="shared" si="67"/>
        <v/>
      </c>
      <c r="N147" s="1" t="str">
        <f t="shared" si="68"/>
        <v/>
      </c>
      <c r="O147" s="1" t="str">
        <f t="shared" si="69"/>
        <v/>
      </c>
      <c r="P147" s="1" t="str">
        <f t="shared" si="70"/>
        <v/>
      </c>
      <c r="Q147" s="1" t="str">
        <f t="shared" si="71"/>
        <v/>
      </c>
      <c r="R147" s="1" t="str">
        <f t="shared" si="72"/>
        <v/>
      </c>
      <c r="S147" s="1" t="str">
        <f t="shared" si="73"/>
        <v/>
      </c>
      <c r="T147" s="1" t="str">
        <f t="shared" si="74"/>
        <v/>
      </c>
      <c r="U147" s="1" t="str">
        <f t="shared" si="75"/>
        <v/>
      </c>
      <c r="V147" s="1" t="str">
        <f t="shared" si="76"/>
        <v/>
      </c>
      <c r="W147" s="1" t="str">
        <f t="shared" si="77"/>
        <v/>
      </c>
      <c r="X147" s="1" t="str">
        <f t="shared" si="78"/>
        <v/>
      </c>
      <c r="Y147" s="1" t="str">
        <f t="shared" si="79"/>
        <v/>
      </c>
      <c r="Z147" s="1" t="str">
        <f t="shared" si="80"/>
        <v/>
      </c>
      <c r="AA147" s="1" t="str">
        <f t="shared" si="81"/>
        <v/>
      </c>
      <c r="AB147" s="1" t="str">
        <f t="shared" si="82"/>
        <v/>
      </c>
      <c r="AC147" s="1" t="str">
        <f t="shared" si="83"/>
        <v/>
      </c>
      <c r="AD147" s="1" t="str">
        <f t="shared" si="84"/>
        <v/>
      </c>
      <c r="AE147" s="1" t="str">
        <f t="shared" si="85"/>
        <v/>
      </c>
      <c r="AF147" s="1" t="str">
        <f t="shared" si="86"/>
        <v/>
      </c>
      <c r="AG147" s="1" t="str">
        <f t="shared" si="87"/>
        <v/>
      </c>
    </row>
    <row r="148" spans="2:33" hidden="1" outlineLevel="1" x14ac:dyDescent="0.2">
      <c r="B148" s="35"/>
      <c r="C148" s="1" t="str">
        <f t="shared" ca="1" si="57"/>
        <v/>
      </c>
      <c r="D148" s="1" t="str">
        <f t="shared" si="58"/>
        <v/>
      </c>
      <c r="E148" s="1" t="str">
        <f t="shared" si="59"/>
        <v/>
      </c>
      <c r="F148" s="1" t="str">
        <f t="shared" si="60"/>
        <v/>
      </c>
      <c r="G148" s="1" t="str">
        <f t="shared" si="61"/>
        <v/>
      </c>
      <c r="H148" s="1" t="str">
        <f t="shared" si="62"/>
        <v/>
      </c>
      <c r="I148" s="1" t="str">
        <f t="shared" si="63"/>
        <v/>
      </c>
      <c r="J148" s="1" t="str">
        <f t="shared" si="64"/>
        <v/>
      </c>
      <c r="K148" s="1" t="str">
        <f t="shared" si="65"/>
        <v/>
      </c>
      <c r="L148" s="1" t="str">
        <f t="shared" si="66"/>
        <v/>
      </c>
      <c r="M148" s="1" t="str">
        <f t="shared" si="67"/>
        <v/>
      </c>
      <c r="N148" s="1" t="str">
        <f t="shared" si="68"/>
        <v/>
      </c>
      <c r="O148" s="1" t="str">
        <f t="shared" si="69"/>
        <v/>
      </c>
      <c r="P148" s="1" t="str">
        <f t="shared" si="70"/>
        <v/>
      </c>
      <c r="Q148" s="1" t="str">
        <f t="shared" si="71"/>
        <v/>
      </c>
      <c r="R148" s="1" t="str">
        <f t="shared" si="72"/>
        <v/>
      </c>
      <c r="S148" s="1" t="str">
        <f t="shared" si="73"/>
        <v/>
      </c>
      <c r="T148" s="1" t="str">
        <f t="shared" si="74"/>
        <v/>
      </c>
      <c r="U148" s="1" t="str">
        <f t="shared" si="75"/>
        <v/>
      </c>
      <c r="V148" s="1" t="str">
        <f t="shared" si="76"/>
        <v/>
      </c>
      <c r="W148" s="1" t="str">
        <f t="shared" si="77"/>
        <v/>
      </c>
      <c r="X148" s="1" t="str">
        <f t="shared" si="78"/>
        <v/>
      </c>
      <c r="Y148" s="1" t="str">
        <f t="shared" si="79"/>
        <v/>
      </c>
      <c r="Z148" s="1" t="str">
        <f t="shared" si="80"/>
        <v/>
      </c>
      <c r="AA148" s="1" t="str">
        <f t="shared" si="81"/>
        <v/>
      </c>
      <c r="AB148" s="1" t="str">
        <f t="shared" si="82"/>
        <v/>
      </c>
      <c r="AC148" s="1" t="str">
        <f t="shared" si="83"/>
        <v/>
      </c>
      <c r="AD148" s="1" t="str">
        <f t="shared" si="84"/>
        <v/>
      </c>
      <c r="AE148" s="1" t="str">
        <f t="shared" si="85"/>
        <v/>
      </c>
      <c r="AF148" s="1" t="str">
        <f t="shared" si="86"/>
        <v/>
      </c>
      <c r="AG148" s="1" t="str">
        <f t="shared" si="87"/>
        <v/>
      </c>
    </row>
    <row r="149" spans="2:33" hidden="1" outlineLevel="1" x14ac:dyDescent="0.2">
      <c r="B149" s="35"/>
      <c r="C149" s="1" t="str">
        <f t="shared" ca="1" si="57"/>
        <v/>
      </c>
      <c r="D149" s="1" t="str">
        <f t="shared" si="58"/>
        <v/>
      </c>
      <c r="E149" s="1" t="str">
        <f t="shared" si="59"/>
        <v/>
      </c>
      <c r="F149" s="1" t="str">
        <f t="shared" si="60"/>
        <v/>
      </c>
      <c r="G149" s="1" t="str">
        <f t="shared" si="61"/>
        <v/>
      </c>
      <c r="H149" s="1" t="str">
        <f t="shared" si="62"/>
        <v/>
      </c>
      <c r="I149" s="1" t="str">
        <f t="shared" si="63"/>
        <v/>
      </c>
      <c r="J149" s="1" t="str">
        <f t="shared" si="64"/>
        <v/>
      </c>
      <c r="K149" s="1" t="str">
        <f t="shared" si="65"/>
        <v/>
      </c>
      <c r="L149" s="1" t="str">
        <f t="shared" si="66"/>
        <v/>
      </c>
      <c r="M149" s="1" t="str">
        <f t="shared" si="67"/>
        <v/>
      </c>
      <c r="N149" s="1" t="str">
        <f t="shared" si="68"/>
        <v/>
      </c>
      <c r="O149" s="1" t="str">
        <f t="shared" si="69"/>
        <v/>
      </c>
      <c r="P149" s="1" t="str">
        <f t="shared" si="70"/>
        <v/>
      </c>
      <c r="Q149" s="1" t="str">
        <f t="shared" si="71"/>
        <v/>
      </c>
      <c r="R149" s="1" t="str">
        <f t="shared" si="72"/>
        <v/>
      </c>
      <c r="S149" s="1" t="str">
        <f t="shared" si="73"/>
        <v/>
      </c>
      <c r="T149" s="1" t="str">
        <f t="shared" si="74"/>
        <v/>
      </c>
      <c r="U149" s="1" t="str">
        <f t="shared" si="75"/>
        <v/>
      </c>
      <c r="V149" s="1" t="str">
        <f t="shared" si="76"/>
        <v/>
      </c>
      <c r="W149" s="1" t="str">
        <f t="shared" si="77"/>
        <v/>
      </c>
      <c r="X149" s="1" t="str">
        <f t="shared" si="78"/>
        <v/>
      </c>
      <c r="Y149" s="1" t="str">
        <f t="shared" si="79"/>
        <v/>
      </c>
      <c r="Z149" s="1" t="str">
        <f t="shared" si="80"/>
        <v/>
      </c>
      <c r="AA149" s="1" t="str">
        <f t="shared" si="81"/>
        <v/>
      </c>
      <c r="AB149" s="1" t="str">
        <f t="shared" si="82"/>
        <v/>
      </c>
      <c r="AC149" s="1" t="str">
        <f t="shared" si="83"/>
        <v/>
      </c>
      <c r="AD149" s="1" t="str">
        <f t="shared" si="84"/>
        <v/>
      </c>
      <c r="AE149" s="1" t="str">
        <f t="shared" si="85"/>
        <v/>
      </c>
      <c r="AF149" s="1" t="str">
        <f t="shared" si="86"/>
        <v/>
      </c>
      <c r="AG149" s="1" t="str">
        <f t="shared" si="87"/>
        <v/>
      </c>
    </row>
    <row r="150" spans="2:33" hidden="1" outlineLevel="1" x14ac:dyDescent="0.2">
      <c r="B150" s="35"/>
      <c r="C150" s="1" t="str">
        <f t="shared" ca="1" si="57"/>
        <v/>
      </c>
      <c r="D150" s="1" t="str">
        <f t="shared" si="58"/>
        <v/>
      </c>
      <c r="E150" s="1" t="str">
        <f t="shared" si="59"/>
        <v/>
      </c>
      <c r="F150" s="1" t="str">
        <f t="shared" si="60"/>
        <v/>
      </c>
      <c r="G150" s="1" t="str">
        <f t="shared" si="61"/>
        <v/>
      </c>
      <c r="H150" s="1" t="str">
        <f t="shared" si="62"/>
        <v/>
      </c>
      <c r="I150" s="1" t="str">
        <f t="shared" si="63"/>
        <v/>
      </c>
      <c r="J150" s="1" t="str">
        <f t="shared" si="64"/>
        <v/>
      </c>
      <c r="K150" s="1" t="str">
        <f t="shared" si="65"/>
        <v/>
      </c>
      <c r="L150" s="1" t="str">
        <f t="shared" si="66"/>
        <v/>
      </c>
      <c r="M150" s="1" t="str">
        <f t="shared" si="67"/>
        <v/>
      </c>
      <c r="N150" s="1" t="str">
        <f t="shared" si="68"/>
        <v/>
      </c>
      <c r="O150" s="1" t="str">
        <f t="shared" si="69"/>
        <v/>
      </c>
      <c r="P150" s="1" t="str">
        <f t="shared" si="70"/>
        <v/>
      </c>
      <c r="Q150" s="1" t="str">
        <f t="shared" si="71"/>
        <v/>
      </c>
      <c r="R150" s="1" t="str">
        <f t="shared" si="72"/>
        <v/>
      </c>
      <c r="S150" s="1" t="str">
        <f t="shared" si="73"/>
        <v/>
      </c>
      <c r="T150" s="1" t="str">
        <f t="shared" si="74"/>
        <v/>
      </c>
      <c r="U150" s="1" t="str">
        <f t="shared" si="75"/>
        <v/>
      </c>
      <c r="V150" s="1" t="str">
        <f t="shared" si="76"/>
        <v/>
      </c>
      <c r="W150" s="1" t="str">
        <f t="shared" si="77"/>
        <v/>
      </c>
      <c r="X150" s="1" t="str">
        <f t="shared" si="78"/>
        <v/>
      </c>
      <c r="Y150" s="1" t="str">
        <f t="shared" si="79"/>
        <v/>
      </c>
      <c r="Z150" s="1" t="str">
        <f t="shared" si="80"/>
        <v/>
      </c>
      <c r="AA150" s="1" t="str">
        <f t="shared" si="81"/>
        <v/>
      </c>
      <c r="AB150" s="1" t="str">
        <f t="shared" si="82"/>
        <v/>
      </c>
      <c r="AC150" s="1" t="str">
        <f t="shared" si="83"/>
        <v/>
      </c>
      <c r="AD150" s="1" t="str">
        <f t="shared" si="84"/>
        <v/>
      </c>
      <c r="AE150" s="1" t="str">
        <f t="shared" si="85"/>
        <v/>
      </c>
      <c r="AF150" s="1" t="str">
        <f t="shared" si="86"/>
        <v/>
      </c>
      <c r="AG150" s="1" t="str">
        <f t="shared" si="87"/>
        <v/>
      </c>
    </row>
    <row r="151" spans="2:33" hidden="1" outlineLevel="1" x14ac:dyDescent="0.2">
      <c r="B151" s="35"/>
      <c r="C151" s="1" t="str">
        <f t="shared" ca="1" si="57"/>
        <v/>
      </c>
      <c r="D151" s="1" t="str">
        <f t="shared" si="58"/>
        <v/>
      </c>
      <c r="E151" s="1" t="str">
        <f t="shared" si="59"/>
        <v/>
      </c>
      <c r="F151" s="1" t="str">
        <f t="shared" si="60"/>
        <v/>
      </c>
      <c r="G151" s="1" t="str">
        <f t="shared" si="61"/>
        <v/>
      </c>
      <c r="H151" s="1" t="str">
        <f t="shared" si="62"/>
        <v/>
      </c>
      <c r="I151" s="1" t="str">
        <f t="shared" si="63"/>
        <v/>
      </c>
      <c r="J151" s="1" t="str">
        <f t="shared" si="64"/>
        <v/>
      </c>
      <c r="K151" s="1" t="str">
        <f t="shared" si="65"/>
        <v/>
      </c>
      <c r="L151" s="1" t="str">
        <f t="shared" si="66"/>
        <v/>
      </c>
      <c r="M151" s="1" t="str">
        <f t="shared" si="67"/>
        <v/>
      </c>
      <c r="N151" s="1" t="str">
        <f t="shared" si="68"/>
        <v/>
      </c>
      <c r="O151" s="1" t="str">
        <f t="shared" si="69"/>
        <v/>
      </c>
      <c r="P151" s="1" t="str">
        <f t="shared" si="70"/>
        <v/>
      </c>
      <c r="Q151" s="1" t="str">
        <f t="shared" si="71"/>
        <v/>
      </c>
      <c r="R151" s="1" t="str">
        <f t="shared" si="72"/>
        <v/>
      </c>
      <c r="S151" s="1" t="str">
        <f t="shared" si="73"/>
        <v/>
      </c>
      <c r="T151" s="1" t="str">
        <f t="shared" si="74"/>
        <v/>
      </c>
      <c r="U151" s="1" t="str">
        <f t="shared" si="75"/>
        <v/>
      </c>
      <c r="V151" s="1" t="str">
        <f t="shared" si="76"/>
        <v/>
      </c>
      <c r="W151" s="1" t="str">
        <f t="shared" si="77"/>
        <v/>
      </c>
      <c r="X151" s="1" t="str">
        <f t="shared" si="78"/>
        <v/>
      </c>
      <c r="Y151" s="1" t="str">
        <f t="shared" si="79"/>
        <v/>
      </c>
      <c r="Z151" s="1" t="str">
        <f t="shared" si="80"/>
        <v/>
      </c>
      <c r="AA151" s="1" t="str">
        <f t="shared" si="81"/>
        <v/>
      </c>
      <c r="AB151" s="1" t="str">
        <f t="shared" si="82"/>
        <v/>
      </c>
      <c r="AC151" s="1" t="str">
        <f t="shared" si="83"/>
        <v/>
      </c>
      <c r="AD151" s="1" t="str">
        <f t="shared" si="84"/>
        <v/>
      </c>
      <c r="AE151" s="1" t="str">
        <f t="shared" si="85"/>
        <v/>
      </c>
      <c r="AF151" s="1" t="str">
        <f t="shared" si="86"/>
        <v/>
      </c>
      <c r="AG151" s="1" t="str">
        <f t="shared" si="87"/>
        <v/>
      </c>
    </row>
    <row r="152" spans="2:33" hidden="1" outlineLevel="1" x14ac:dyDescent="0.2">
      <c r="B152" s="35"/>
      <c r="C152" s="1" t="str">
        <f t="shared" ca="1" si="57"/>
        <v/>
      </c>
      <c r="D152" s="1" t="str">
        <f t="shared" si="58"/>
        <v/>
      </c>
      <c r="E152" s="1" t="str">
        <f t="shared" si="59"/>
        <v/>
      </c>
      <c r="F152" s="1" t="str">
        <f t="shared" si="60"/>
        <v/>
      </c>
      <c r="G152" s="1" t="str">
        <f t="shared" si="61"/>
        <v/>
      </c>
      <c r="H152" s="1" t="str">
        <f t="shared" si="62"/>
        <v/>
      </c>
      <c r="I152" s="1" t="str">
        <f t="shared" si="63"/>
        <v/>
      </c>
      <c r="J152" s="1" t="str">
        <f t="shared" si="64"/>
        <v/>
      </c>
      <c r="K152" s="1" t="str">
        <f t="shared" si="65"/>
        <v/>
      </c>
      <c r="L152" s="1" t="str">
        <f t="shared" si="66"/>
        <v/>
      </c>
      <c r="M152" s="1" t="str">
        <f t="shared" si="67"/>
        <v/>
      </c>
      <c r="N152" s="1" t="str">
        <f t="shared" si="68"/>
        <v/>
      </c>
      <c r="O152" s="1" t="str">
        <f t="shared" si="69"/>
        <v/>
      </c>
      <c r="P152" s="1" t="str">
        <f t="shared" si="70"/>
        <v/>
      </c>
      <c r="Q152" s="1" t="str">
        <f t="shared" si="71"/>
        <v/>
      </c>
      <c r="R152" s="1" t="str">
        <f t="shared" si="72"/>
        <v/>
      </c>
      <c r="S152" s="1" t="str">
        <f t="shared" si="73"/>
        <v/>
      </c>
      <c r="T152" s="1" t="str">
        <f t="shared" si="74"/>
        <v/>
      </c>
      <c r="U152" s="1" t="str">
        <f t="shared" si="75"/>
        <v/>
      </c>
      <c r="V152" s="1" t="str">
        <f t="shared" si="76"/>
        <v/>
      </c>
      <c r="W152" s="1" t="str">
        <f t="shared" si="77"/>
        <v/>
      </c>
      <c r="X152" s="1" t="str">
        <f t="shared" si="78"/>
        <v/>
      </c>
      <c r="Y152" s="1" t="str">
        <f t="shared" si="79"/>
        <v/>
      </c>
      <c r="Z152" s="1" t="str">
        <f t="shared" si="80"/>
        <v/>
      </c>
      <c r="AA152" s="1" t="str">
        <f t="shared" si="81"/>
        <v/>
      </c>
      <c r="AB152" s="1" t="str">
        <f t="shared" si="82"/>
        <v/>
      </c>
      <c r="AC152" s="1" t="str">
        <f t="shared" si="83"/>
        <v/>
      </c>
      <c r="AD152" s="1" t="str">
        <f t="shared" si="84"/>
        <v/>
      </c>
      <c r="AE152" s="1" t="str">
        <f t="shared" si="85"/>
        <v/>
      </c>
      <c r="AF152" s="1" t="str">
        <f t="shared" si="86"/>
        <v/>
      </c>
      <c r="AG152" s="1" t="str">
        <f t="shared" si="87"/>
        <v/>
      </c>
    </row>
    <row r="153" spans="2:33" hidden="1" outlineLevel="1" x14ac:dyDescent="0.2">
      <c r="B153" s="35"/>
      <c r="C153" s="1" t="str">
        <f t="shared" ca="1" si="57"/>
        <v/>
      </c>
      <c r="D153" s="1" t="str">
        <f t="shared" si="58"/>
        <v/>
      </c>
      <c r="E153" s="1" t="str">
        <f t="shared" si="59"/>
        <v/>
      </c>
      <c r="F153" s="1" t="str">
        <f t="shared" si="60"/>
        <v/>
      </c>
      <c r="G153" s="1" t="str">
        <f t="shared" si="61"/>
        <v/>
      </c>
      <c r="H153" s="1" t="str">
        <f t="shared" si="62"/>
        <v/>
      </c>
      <c r="I153" s="1" t="str">
        <f t="shared" si="63"/>
        <v/>
      </c>
      <c r="J153" s="1" t="str">
        <f t="shared" si="64"/>
        <v/>
      </c>
      <c r="K153" s="1" t="str">
        <f t="shared" si="65"/>
        <v/>
      </c>
      <c r="L153" s="1" t="str">
        <f t="shared" si="66"/>
        <v/>
      </c>
      <c r="M153" s="1" t="str">
        <f t="shared" si="67"/>
        <v/>
      </c>
      <c r="N153" s="1" t="str">
        <f t="shared" si="68"/>
        <v/>
      </c>
      <c r="O153" s="1" t="str">
        <f t="shared" si="69"/>
        <v/>
      </c>
      <c r="P153" s="1" t="str">
        <f t="shared" si="70"/>
        <v/>
      </c>
      <c r="Q153" s="1" t="str">
        <f t="shared" si="71"/>
        <v/>
      </c>
      <c r="R153" s="1" t="str">
        <f t="shared" si="72"/>
        <v/>
      </c>
      <c r="S153" s="1" t="str">
        <f t="shared" si="73"/>
        <v/>
      </c>
      <c r="T153" s="1" t="str">
        <f t="shared" si="74"/>
        <v/>
      </c>
      <c r="U153" s="1" t="str">
        <f t="shared" si="75"/>
        <v/>
      </c>
      <c r="V153" s="1" t="str">
        <f t="shared" si="76"/>
        <v/>
      </c>
      <c r="W153" s="1" t="str">
        <f t="shared" si="77"/>
        <v/>
      </c>
      <c r="X153" s="1" t="str">
        <f t="shared" si="78"/>
        <v/>
      </c>
      <c r="Y153" s="1" t="str">
        <f t="shared" si="79"/>
        <v/>
      </c>
      <c r="Z153" s="1" t="str">
        <f t="shared" si="80"/>
        <v/>
      </c>
      <c r="AA153" s="1" t="str">
        <f t="shared" si="81"/>
        <v/>
      </c>
      <c r="AB153" s="1" t="str">
        <f t="shared" si="82"/>
        <v/>
      </c>
      <c r="AC153" s="1" t="str">
        <f t="shared" si="83"/>
        <v/>
      </c>
      <c r="AD153" s="1" t="str">
        <f t="shared" si="84"/>
        <v/>
      </c>
      <c r="AE153" s="1" t="str">
        <f t="shared" si="85"/>
        <v/>
      </c>
      <c r="AF153" s="1" t="str">
        <f t="shared" si="86"/>
        <v/>
      </c>
      <c r="AG153" s="1" t="str">
        <f t="shared" si="87"/>
        <v/>
      </c>
    </row>
    <row r="154" spans="2:33" hidden="1" outlineLevel="1" x14ac:dyDescent="0.2">
      <c r="B154" s="35"/>
      <c r="C154" s="1" t="str">
        <f t="shared" ca="1" si="57"/>
        <v/>
      </c>
      <c r="D154" s="1" t="str">
        <f t="shared" si="58"/>
        <v/>
      </c>
      <c r="E154" s="1" t="str">
        <f t="shared" si="59"/>
        <v/>
      </c>
      <c r="F154" s="1" t="str">
        <f t="shared" si="60"/>
        <v/>
      </c>
      <c r="G154" s="1" t="str">
        <f t="shared" si="61"/>
        <v/>
      </c>
      <c r="H154" s="1" t="str">
        <f t="shared" si="62"/>
        <v/>
      </c>
      <c r="I154" s="1" t="str">
        <f t="shared" si="63"/>
        <v/>
      </c>
      <c r="J154" s="1" t="str">
        <f t="shared" si="64"/>
        <v/>
      </c>
      <c r="K154" s="1" t="str">
        <f t="shared" si="65"/>
        <v/>
      </c>
      <c r="L154" s="1" t="str">
        <f t="shared" si="66"/>
        <v/>
      </c>
      <c r="M154" s="1" t="str">
        <f t="shared" si="67"/>
        <v/>
      </c>
      <c r="N154" s="1" t="str">
        <f t="shared" si="68"/>
        <v/>
      </c>
      <c r="O154" s="1" t="str">
        <f t="shared" si="69"/>
        <v/>
      </c>
      <c r="P154" s="1" t="str">
        <f t="shared" si="70"/>
        <v/>
      </c>
      <c r="Q154" s="1" t="str">
        <f t="shared" si="71"/>
        <v/>
      </c>
      <c r="R154" s="1" t="str">
        <f t="shared" si="72"/>
        <v/>
      </c>
      <c r="S154" s="1" t="str">
        <f t="shared" si="73"/>
        <v/>
      </c>
      <c r="T154" s="1" t="str">
        <f t="shared" si="74"/>
        <v/>
      </c>
      <c r="U154" s="1" t="str">
        <f t="shared" si="75"/>
        <v/>
      </c>
      <c r="V154" s="1" t="str">
        <f t="shared" si="76"/>
        <v/>
      </c>
      <c r="W154" s="1" t="str">
        <f t="shared" si="77"/>
        <v/>
      </c>
      <c r="X154" s="1" t="str">
        <f t="shared" si="78"/>
        <v/>
      </c>
      <c r="Y154" s="1" t="str">
        <f t="shared" si="79"/>
        <v/>
      </c>
      <c r="Z154" s="1" t="str">
        <f t="shared" si="80"/>
        <v/>
      </c>
      <c r="AA154" s="1" t="str">
        <f t="shared" si="81"/>
        <v/>
      </c>
      <c r="AB154" s="1" t="str">
        <f t="shared" si="82"/>
        <v/>
      </c>
      <c r="AC154" s="1" t="str">
        <f t="shared" si="83"/>
        <v/>
      </c>
      <c r="AD154" s="1" t="str">
        <f t="shared" si="84"/>
        <v/>
      </c>
      <c r="AE154" s="1" t="str">
        <f t="shared" si="85"/>
        <v/>
      </c>
      <c r="AF154" s="1" t="str">
        <f t="shared" si="86"/>
        <v/>
      </c>
      <c r="AG154" s="1" t="str">
        <f t="shared" si="87"/>
        <v/>
      </c>
    </row>
    <row r="155" spans="2:33" hidden="1" outlineLevel="1" x14ac:dyDescent="0.2">
      <c r="B155" s="35"/>
      <c r="C155" s="1" t="str">
        <f t="shared" ca="1" si="57"/>
        <v/>
      </c>
      <c r="D155" s="1" t="str">
        <f t="shared" si="58"/>
        <v/>
      </c>
      <c r="E155" s="1" t="str">
        <f t="shared" si="59"/>
        <v/>
      </c>
      <c r="F155" s="1" t="str">
        <f t="shared" si="60"/>
        <v/>
      </c>
      <c r="G155" s="1" t="str">
        <f t="shared" si="61"/>
        <v/>
      </c>
      <c r="H155" s="1" t="str">
        <f t="shared" si="62"/>
        <v/>
      </c>
      <c r="I155" s="1" t="str">
        <f t="shared" si="63"/>
        <v/>
      </c>
      <c r="J155" s="1" t="str">
        <f t="shared" si="64"/>
        <v/>
      </c>
      <c r="K155" s="1" t="str">
        <f t="shared" si="65"/>
        <v/>
      </c>
      <c r="L155" s="1" t="str">
        <f t="shared" si="66"/>
        <v/>
      </c>
      <c r="M155" s="1" t="str">
        <f t="shared" si="67"/>
        <v/>
      </c>
      <c r="N155" s="1" t="str">
        <f t="shared" si="68"/>
        <v/>
      </c>
      <c r="O155" s="1" t="str">
        <f t="shared" si="69"/>
        <v/>
      </c>
      <c r="P155" s="1" t="str">
        <f t="shared" si="70"/>
        <v/>
      </c>
      <c r="Q155" s="1" t="str">
        <f t="shared" si="71"/>
        <v/>
      </c>
      <c r="R155" s="1" t="str">
        <f t="shared" si="72"/>
        <v/>
      </c>
      <c r="S155" s="1" t="str">
        <f t="shared" si="73"/>
        <v/>
      </c>
      <c r="T155" s="1" t="str">
        <f t="shared" si="74"/>
        <v/>
      </c>
      <c r="U155" s="1" t="str">
        <f t="shared" si="75"/>
        <v/>
      </c>
      <c r="V155" s="1" t="str">
        <f t="shared" si="76"/>
        <v/>
      </c>
      <c r="W155" s="1" t="str">
        <f t="shared" si="77"/>
        <v/>
      </c>
      <c r="X155" s="1" t="str">
        <f t="shared" si="78"/>
        <v/>
      </c>
      <c r="Y155" s="1" t="str">
        <f t="shared" si="79"/>
        <v/>
      </c>
      <c r="Z155" s="1" t="str">
        <f t="shared" si="80"/>
        <v/>
      </c>
      <c r="AA155" s="1" t="str">
        <f t="shared" si="81"/>
        <v/>
      </c>
      <c r="AB155" s="1" t="str">
        <f t="shared" si="82"/>
        <v/>
      </c>
      <c r="AC155" s="1" t="str">
        <f t="shared" si="83"/>
        <v/>
      </c>
      <c r="AD155" s="1" t="str">
        <f t="shared" si="84"/>
        <v/>
      </c>
      <c r="AE155" s="1" t="str">
        <f t="shared" si="85"/>
        <v/>
      </c>
      <c r="AF155" s="1" t="str">
        <f t="shared" si="86"/>
        <v/>
      </c>
      <c r="AG155" s="1" t="str">
        <f t="shared" si="87"/>
        <v/>
      </c>
    </row>
    <row r="156" spans="2:33" hidden="1" outlineLevel="1" x14ac:dyDescent="0.2">
      <c r="B156" s="35"/>
      <c r="C156" s="1" t="str">
        <f t="shared" ca="1" si="57"/>
        <v/>
      </c>
      <c r="D156" s="1" t="str">
        <f t="shared" si="58"/>
        <v/>
      </c>
      <c r="E156" s="1" t="str">
        <f t="shared" si="59"/>
        <v/>
      </c>
      <c r="F156" s="1" t="str">
        <f t="shared" si="60"/>
        <v/>
      </c>
      <c r="G156" s="1" t="str">
        <f t="shared" si="61"/>
        <v/>
      </c>
      <c r="H156" s="1" t="str">
        <f t="shared" si="62"/>
        <v/>
      </c>
      <c r="I156" s="1" t="str">
        <f t="shared" si="63"/>
        <v/>
      </c>
      <c r="J156" s="1" t="str">
        <f t="shared" si="64"/>
        <v/>
      </c>
      <c r="K156" s="1" t="str">
        <f t="shared" si="65"/>
        <v/>
      </c>
      <c r="L156" s="1" t="str">
        <f t="shared" si="66"/>
        <v/>
      </c>
      <c r="M156" s="1" t="str">
        <f t="shared" si="67"/>
        <v/>
      </c>
      <c r="N156" s="1" t="str">
        <f t="shared" si="68"/>
        <v/>
      </c>
      <c r="O156" s="1" t="str">
        <f t="shared" si="69"/>
        <v/>
      </c>
      <c r="P156" s="1" t="str">
        <f t="shared" si="70"/>
        <v/>
      </c>
      <c r="Q156" s="1" t="str">
        <f t="shared" si="71"/>
        <v/>
      </c>
      <c r="R156" s="1" t="str">
        <f t="shared" si="72"/>
        <v/>
      </c>
      <c r="S156" s="1" t="str">
        <f t="shared" si="73"/>
        <v/>
      </c>
      <c r="T156" s="1" t="str">
        <f t="shared" si="74"/>
        <v/>
      </c>
      <c r="U156" s="1" t="str">
        <f t="shared" si="75"/>
        <v/>
      </c>
      <c r="V156" s="1" t="str">
        <f t="shared" si="76"/>
        <v/>
      </c>
      <c r="W156" s="1" t="str">
        <f t="shared" si="77"/>
        <v/>
      </c>
      <c r="X156" s="1" t="str">
        <f t="shared" si="78"/>
        <v/>
      </c>
      <c r="Y156" s="1" t="str">
        <f t="shared" si="79"/>
        <v/>
      </c>
      <c r="Z156" s="1" t="str">
        <f t="shared" si="80"/>
        <v/>
      </c>
      <c r="AA156" s="1" t="str">
        <f t="shared" si="81"/>
        <v/>
      </c>
      <c r="AB156" s="1" t="str">
        <f t="shared" si="82"/>
        <v/>
      </c>
      <c r="AC156" s="1" t="str">
        <f t="shared" si="83"/>
        <v/>
      </c>
      <c r="AD156" s="1" t="str">
        <f t="shared" si="84"/>
        <v/>
      </c>
      <c r="AE156" s="1" t="str">
        <f t="shared" si="85"/>
        <v/>
      </c>
      <c r="AF156" s="1" t="str">
        <f t="shared" si="86"/>
        <v/>
      </c>
      <c r="AG156" s="1" t="str">
        <f t="shared" si="87"/>
        <v/>
      </c>
    </row>
    <row r="157" spans="2:33" hidden="1" outlineLevel="1" x14ac:dyDescent="0.2">
      <c r="B157" s="35"/>
      <c r="C157" s="1" t="str">
        <f t="shared" ca="1" si="57"/>
        <v/>
      </c>
      <c r="D157" s="1" t="str">
        <f t="shared" si="58"/>
        <v/>
      </c>
      <c r="E157" s="1" t="str">
        <f t="shared" si="59"/>
        <v/>
      </c>
      <c r="F157" s="1" t="str">
        <f t="shared" si="60"/>
        <v/>
      </c>
      <c r="G157" s="1" t="str">
        <f t="shared" si="61"/>
        <v/>
      </c>
      <c r="H157" s="1" t="str">
        <f t="shared" si="62"/>
        <v/>
      </c>
      <c r="I157" s="1" t="str">
        <f t="shared" si="63"/>
        <v/>
      </c>
      <c r="J157" s="1" t="str">
        <f t="shared" si="64"/>
        <v/>
      </c>
      <c r="K157" s="1" t="str">
        <f t="shared" si="65"/>
        <v/>
      </c>
      <c r="L157" s="1" t="str">
        <f t="shared" si="66"/>
        <v/>
      </c>
      <c r="M157" s="1" t="str">
        <f t="shared" si="67"/>
        <v/>
      </c>
      <c r="N157" s="1" t="str">
        <f t="shared" si="68"/>
        <v/>
      </c>
      <c r="O157" s="1" t="str">
        <f t="shared" si="69"/>
        <v/>
      </c>
      <c r="P157" s="1" t="str">
        <f t="shared" si="70"/>
        <v/>
      </c>
      <c r="Q157" s="1" t="str">
        <f t="shared" si="71"/>
        <v/>
      </c>
      <c r="R157" s="1" t="str">
        <f t="shared" si="72"/>
        <v/>
      </c>
      <c r="S157" s="1" t="str">
        <f t="shared" si="73"/>
        <v/>
      </c>
      <c r="T157" s="1" t="str">
        <f t="shared" si="74"/>
        <v/>
      </c>
      <c r="U157" s="1" t="str">
        <f t="shared" si="75"/>
        <v/>
      </c>
      <c r="V157" s="1" t="str">
        <f t="shared" si="76"/>
        <v/>
      </c>
      <c r="W157" s="1" t="str">
        <f t="shared" si="77"/>
        <v/>
      </c>
      <c r="X157" s="1" t="str">
        <f t="shared" si="78"/>
        <v/>
      </c>
      <c r="Y157" s="1" t="str">
        <f t="shared" si="79"/>
        <v/>
      </c>
      <c r="Z157" s="1" t="str">
        <f t="shared" si="80"/>
        <v/>
      </c>
      <c r="AA157" s="1" t="str">
        <f t="shared" si="81"/>
        <v/>
      </c>
      <c r="AB157" s="1" t="str">
        <f t="shared" si="82"/>
        <v/>
      </c>
      <c r="AC157" s="1" t="str">
        <f t="shared" si="83"/>
        <v/>
      </c>
      <c r="AD157" s="1" t="str">
        <f t="shared" si="84"/>
        <v/>
      </c>
      <c r="AE157" s="1" t="str">
        <f t="shared" si="85"/>
        <v/>
      </c>
      <c r="AF157" s="1" t="str">
        <f t="shared" si="86"/>
        <v/>
      </c>
      <c r="AG157" s="1" t="str">
        <f t="shared" si="87"/>
        <v/>
      </c>
    </row>
    <row r="158" spans="2:33" hidden="1" outlineLevel="1" x14ac:dyDescent="0.2">
      <c r="B158" s="35"/>
      <c r="C158" s="1" t="str">
        <f t="shared" ca="1" si="57"/>
        <v/>
      </c>
      <c r="D158" s="1" t="str">
        <f t="shared" si="58"/>
        <v/>
      </c>
      <c r="E158" s="1" t="str">
        <f t="shared" si="59"/>
        <v/>
      </c>
      <c r="F158" s="1" t="str">
        <f t="shared" si="60"/>
        <v/>
      </c>
      <c r="G158" s="1" t="str">
        <f t="shared" si="61"/>
        <v/>
      </c>
      <c r="H158" s="1" t="str">
        <f t="shared" si="62"/>
        <v/>
      </c>
      <c r="I158" s="1" t="str">
        <f t="shared" si="63"/>
        <v/>
      </c>
      <c r="J158" s="1" t="str">
        <f t="shared" si="64"/>
        <v/>
      </c>
      <c r="K158" s="1" t="str">
        <f t="shared" si="65"/>
        <v/>
      </c>
      <c r="L158" s="1" t="str">
        <f t="shared" si="66"/>
        <v/>
      </c>
      <c r="M158" s="1" t="str">
        <f t="shared" si="67"/>
        <v/>
      </c>
      <c r="N158" s="1" t="str">
        <f t="shared" si="68"/>
        <v/>
      </c>
      <c r="O158" s="1" t="str">
        <f t="shared" si="69"/>
        <v/>
      </c>
      <c r="P158" s="1" t="str">
        <f t="shared" si="70"/>
        <v/>
      </c>
      <c r="Q158" s="1" t="str">
        <f t="shared" si="71"/>
        <v/>
      </c>
      <c r="R158" s="1" t="str">
        <f t="shared" si="72"/>
        <v/>
      </c>
      <c r="S158" s="1" t="str">
        <f t="shared" si="73"/>
        <v/>
      </c>
      <c r="T158" s="1" t="str">
        <f t="shared" si="74"/>
        <v/>
      </c>
      <c r="U158" s="1" t="str">
        <f t="shared" si="75"/>
        <v/>
      </c>
      <c r="V158" s="1" t="str">
        <f t="shared" si="76"/>
        <v/>
      </c>
      <c r="W158" s="1" t="str">
        <f t="shared" si="77"/>
        <v/>
      </c>
      <c r="X158" s="1" t="str">
        <f t="shared" si="78"/>
        <v/>
      </c>
      <c r="Y158" s="1" t="str">
        <f t="shared" si="79"/>
        <v/>
      </c>
      <c r="Z158" s="1" t="str">
        <f t="shared" si="80"/>
        <v/>
      </c>
      <c r="AA158" s="1" t="str">
        <f t="shared" si="81"/>
        <v/>
      </c>
      <c r="AB158" s="1" t="str">
        <f t="shared" si="82"/>
        <v/>
      </c>
      <c r="AC158" s="1" t="str">
        <f t="shared" si="83"/>
        <v/>
      </c>
      <c r="AD158" s="1" t="str">
        <f t="shared" si="84"/>
        <v/>
      </c>
      <c r="AE158" s="1" t="str">
        <f t="shared" si="85"/>
        <v/>
      </c>
      <c r="AF158" s="1" t="str">
        <f t="shared" si="86"/>
        <v/>
      </c>
      <c r="AG158" s="1" t="str">
        <f t="shared" si="87"/>
        <v/>
      </c>
    </row>
    <row r="159" spans="2:33" hidden="1" outlineLevel="1" x14ac:dyDescent="0.2">
      <c r="B159" s="35"/>
      <c r="C159" s="1" t="str">
        <f t="shared" ca="1" si="57"/>
        <v/>
      </c>
      <c r="D159" s="1" t="str">
        <f t="shared" si="58"/>
        <v/>
      </c>
      <c r="E159" s="1" t="str">
        <f t="shared" si="59"/>
        <v/>
      </c>
      <c r="F159" s="1" t="str">
        <f t="shared" si="60"/>
        <v/>
      </c>
      <c r="G159" s="1" t="str">
        <f t="shared" si="61"/>
        <v/>
      </c>
      <c r="H159" s="1" t="str">
        <f t="shared" si="62"/>
        <v/>
      </c>
      <c r="I159" s="1" t="str">
        <f t="shared" si="63"/>
        <v/>
      </c>
      <c r="J159" s="1" t="str">
        <f t="shared" si="64"/>
        <v/>
      </c>
      <c r="K159" s="1" t="str">
        <f t="shared" si="65"/>
        <v/>
      </c>
      <c r="L159" s="1" t="str">
        <f t="shared" si="66"/>
        <v/>
      </c>
      <c r="M159" s="1" t="str">
        <f t="shared" si="67"/>
        <v/>
      </c>
      <c r="N159" s="1" t="str">
        <f t="shared" si="68"/>
        <v/>
      </c>
      <c r="O159" s="1" t="str">
        <f t="shared" si="69"/>
        <v/>
      </c>
      <c r="P159" s="1" t="str">
        <f t="shared" si="70"/>
        <v/>
      </c>
      <c r="Q159" s="1" t="str">
        <f t="shared" si="71"/>
        <v/>
      </c>
      <c r="R159" s="1" t="str">
        <f t="shared" si="72"/>
        <v/>
      </c>
      <c r="S159" s="1" t="str">
        <f t="shared" si="73"/>
        <v/>
      </c>
      <c r="T159" s="1" t="str">
        <f t="shared" si="74"/>
        <v/>
      </c>
      <c r="U159" s="1" t="str">
        <f t="shared" si="75"/>
        <v/>
      </c>
      <c r="V159" s="1" t="str">
        <f t="shared" si="76"/>
        <v/>
      </c>
      <c r="W159" s="1" t="str">
        <f t="shared" si="77"/>
        <v/>
      </c>
      <c r="X159" s="1" t="str">
        <f t="shared" si="78"/>
        <v/>
      </c>
      <c r="Y159" s="1" t="str">
        <f t="shared" si="79"/>
        <v/>
      </c>
      <c r="Z159" s="1" t="str">
        <f t="shared" si="80"/>
        <v/>
      </c>
      <c r="AA159" s="1" t="str">
        <f t="shared" si="81"/>
        <v/>
      </c>
      <c r="AB159" s="1" t="str">
        <f t="shared" si="82"/>
        <v/>
      </c>
      <c r="AC159" s="1" t="str">
        <f t="shared" si="83"/>
        <v/>
      </c>
      <c r="AD159" s="1" t="str">
        <f t="shared" si="84"/>
        <v/>
      </c>
      <c r="AE159" s="1" t="str">
        <f t="shared" si="85"/>
        <v/>
      </c>
      <c r="AF159" s="1" t="str">
        <f t="shared" si="86"/>
        <v/>
      </c>
      <c r="AG159" s="1" t="str">
        <f t="shared" si="87"/>
        <v/>
      </c>
    </row>
    <row r="160" spans="2:33" hidden="1" outlineLevel="1" x14ac:dyDescent="0.2">
      <c r="B160" s="35"/>
      <c r="C160" s="1" t="str">
        <f t="shared" ca="1" si="57"/>
        <v/>
      </c>
      <c r="D160" s="1" t="str">
        <f t="shared" si="58"/>
        <v/>
      </c>
      <c r="E160" s="1" t="str">
        <f t="shared" si="59"/>
        <v/>
      </c>
      <c r="F160" s="1" t="str">
        <f t="shared" si="60"/>
        <v/>
      </c>
      <c r="G160" s="1" t="str">
        <f t="shared" si="61"/>
        <v/>
      </c>
      <c r="H160" s="1" t="str">
        <f t="shared" si="62"/>
        <v/>
      </c>
      <c r="I160" s="1" t="str">
        <f t="shared" si="63"/>
        <v/>
      </c>
      <c r="J160" s="1" t="str">
        <f t="shared" si="64"/>
        <v/>
      </c>
      <c r="K160" s="1" t="str">
        <f t="shared" si="65"/>
        <v/>
      </c>
      <c r="L160" s="1" t="str">
        <f t="shared" si="66"/>
        <v/>
      </c>
      <c r="M160" s="1" t="str">
        <f t="shared" si="67"/>
        <v/>
      </c>
      <c r="N160" s="1" t="str">
        <f t="shared" si="68"/>
        <v/>
      </c>
      <c r="O160" s="1" t="str">
        <f t="shared" si="69"/>
        <v/>
      </c>
      <c r="P160" s="1" t="str">
        <f t="shared" si="70"/>
        <v/>
      </c>
      <c r="Q160" s="1" t="str">
        <f t="shared" si="71"/>
        <v/>
      </c>
      <c r="R160" s="1" t="str">
        <f t="shared" si="72"/>
        <v/>
      </c>
      <c r="S160" s="1" t="str">
        <f t="shared" si="73"/>
        <v/>
      </c>
      <c r="T160" s="1" t="str">
        <f t="shared" si="74"/>
        <v/>
      </c>
      <c r="U160" s="1" t="str">
        <f t="shared" si="75"/>
        <v/>
      </c>
      <c r="V160" s="1" t="str">
        <f t="shared" si="76"/>
        <v/>
      </c>
      <c r="W160" s="1" t="str">
        <f t="shared" si="77"/>
        <v/>
      </c>
      <c r="X160" s="1" t="str">
        <f t="shared" si="78"/>
        <v/>
      </c>
      <c r="Y160" s="1" t="str">
        <f t="shared" si="79"/>
        <v/>
      </c>
      <c r="Z160" s="1" t="str">
        <f t="shared" si="80"/>
        <v/>
      </c>
      <c r="AA160" s="1" t="str">
        <f t="shared" si="81"/>
        <v/>
      </c>
      <c r="AB160" s="1" t="str">
        <f t="shared" si="82"/>
        <v/>
      </c>
      <c r="AC160" s="1" t="str">
        <f t="shared" si="83"/>
        <v/>
      </c>
      <c r="AD160" s="1" t="str">
        <f t="shared" si="84"/>
        <v/>
      </c>
      <c r="AE160" s="1" t="str">
        <f t="shared" si="85"/>
        <v/>
      </c>
      <c r="AF160" s="1" t="str">
        <f t="shared" si="86"/>
        <v/>
      </c>
      <c r="AG160" s="1" t="str">
        <f t="shared" si="87"/>
        <v/>
      </c>
    </row>
    <row r="161" spans="2:33" hidden="1" outlineLevel="1" x14ac:dyDescent="0.2">
      <c r="B161" s="35"/>
      <c r="C161" s="1" t="str">
        <f t="shared" ca="1" si="57"/>
        <v/>
      </c>
      <c r="D161" s="1" t="str">
        <f t="shared" si="58"/>
        <v/>
      </c>
      <c r="E161" s="1" t="str">
        <f t="shared" si="59"/>
        <v/>
      </c>
      <c r="F161" s="1" t="str">
        <f t="shared" si="60"/>
        <v/>
      </c>
      <c r="G161" s="1" t="str">
        <f t="shared" si="61"/>
        <v/>
      </c>
      <c r="H161" s="1" t="str">
        <f t="shared" si="62"/>
        <v/>
      </c>
      <c r="I161" s="1" t="str">
        <f t="shared" si="63"/>
        <v/>
      </c>
      <c r="J161" s="1" t="str">
        <f t="shared" si="64"/>
        <v/>
      </c>
      <c r="K161" s="1" t="str">
        <f t="shared" si="65"/>
        <v/>
      </c>
      <c r="L161" s="1" t="str">
        <f t="shared" si="66"/>
        <v/>
      </c>
      <c r="M161" s="1" t="str">
        <f t="shared" si="67"/>
        <v/>
      </c>
      <c r="N161" s="1" t="str">
        <f t="shared" si="68"/>
        <v/>
      </c>
      <c r="O161" s="1" t="str">
        <f t="shared" si="69"/>
        <v/>
      </c>
      <c r="P161" s="1" t="str">
        <f t="shared" si="70"/>
        <v/>
      </c>
      <c r="Q161" s="1" t="str">
        <f t="shared" si="71"/>
        <v/>
      </c>
      <c r="R161" s="1" t="str">
        <f t="shared" si="72"/>
        <v/>
      </c>
      <c r="S161" s="1" t="str">
        <f t="shared" si="73"/>
        <v/>
      </c>
      <c r="T161" s="1" t="str">
        <f t="shared" si="74"/>
        <v/>
      </c>
      <c r="U161" s="1" t="str">
        <f t="shared" si="75"/>
        <v/>
      </c>
      <c r="V161" s="1" t="str">
        <f t="shared" si="76"/>
        <v/>
      </c>
      <c r="W161" s="1" t="str">
        <f t="shared" si="77"/>
        <v/>
      </c>
      <c r="X161" s="1" t="str">
        <f t="shared" si="78"/>
        <v/>
      </c>
      <c r="Y161" s="1" t="str">
        <f t="shared" si="79"/>
        <v/>
      </c>
      <c r="Z161" s="1" t="str">
        <f t="shared" si="80"/>
        <v/>
      </c>
      <c r="AA161" s="1" t="str">
        <f t="shared" si="81"/>
        <v/>
      </c>
      <c r="AB161" s="1" t="str">
        <f t="shared" si="82"/>
        <v/>
      </c>
      <c r="AC161" s="1" t="str">
        <f t="shared" si="83"/>
        <v/>
      </c>
      <c r="AD161" s="1" t="str">
        <f t="shared" si="84"/>
        <v/>
      </c>
      <c r="AE161" s="1" t="str">
        <f t="shared" si="85"/>
        <v/>
      </c>
      <c r="AF161" s="1" t="str">
        <f t="shared" si="86"/>
        <v/>
      </c>
      <c r="AG161" s="1" t="str">
        <f t="shared" si="87"/>
        <v/>
      </c>
    </row>
    <row r="162" spans="2:33" hidden="1" outlineLevel="1" x14ac:dyDescent="0.2">
      <c r="B162" s="35"/>
      <c r="C162" s="1" t="str">
        <f t="shared" ca="1" si="57"/>
        <v/>
      </c>
      <c r="D162" s="1" t="str">
        <f t="shared" si="58"/>
        <v/>
      </c>
      <c r="E162" s="1" t="str">
        <f t="shared" si="59"/>
        <v/>
      </c>
      <c r="F162" s="1" t="str">
        <f t="shared" si="60"/>
        <v/>
      </c>
      <c r="G162" s="1" t="str">
        <f t="shared" si="61"/>
        <v/>
      </c>
      <c r="H162" s="1" t="str">
        <f t="shared" si="62"/>
        <v/>
      </c>
      <c r="I162" s="1" t="str">
        <f t="shared" si="63"/>
        <v/>
      </c>
      <c r="J162" s="1" t="str">
        <f t="shared" si="64"/>
        <v/>
      </c>
      <c r="K162" s="1" t="str">
        <f t="shared" si="65"/>
        <v/>
      </c>
      <c r="L162" s="1" t="str">
        <f t="shared" si="66"/>
        <v/>
      </c>
      <c r="M162" s="1" t="str">
        <f t="shared" si="67"/>
        <v/>
      </c>
      <c r="N162" s="1" t="str">
        <f t="shared" si="68"/>
        <v/>
      </c>
      <c r="O162" s="1" t="str">
        <f t="shared" si="69"/>
        <v/>
      </c>
      <c r="P162" s="1" t="str">
        <f t="shared" si="70"/>
        <v/>
      </c>
      <c r="Q162" s="1" t="str">
        <f t="shared" si="71"/>
        <v/>
      </c>
      <c r="R162" s="1" t="str">
        <f t="shared" si="72"/>
        <v/>
      </c>
      <c r="S162" s="1" t="str">
        <f t="shared" si="73"/>
        <v/>
      </c>
      <c r="T162" s="1" t="str">
        <f t="shared" si="74"/>
        <v/>
      </c>
      <c r="U162" s="1" t="str">
        <f t="shared" si="75"/>
        <v/>
      </c>
      <c r="V162" s="1" t="str">
        <f t="shared" si="76"/>
        <v/>
      </c>
      <c r="W162" s="1" t="str">
        <f t="shared" si="77"/>
        <v/>
      </c>
      <c r="X162" s="1" t="str">
        <f t="shared" si="78"/>
        <v/>
      </c>
      <c r="Y162" s="1" t="str">
        <f t="shared" si="79"/>
        <v/>
      </c>
      <c r="Z162" s="1" t="str">
        <f t="shared" si="80"/>
        <v/>
      </c>
      <c r="AA162" s="1" t="str">
        <f t="shared" si="81"/>
        <v/>
      </c>
      <c r="AB162" s="1" t="str">
        <f t="shared" si="82"/>
        <v/>
      </c>
      <c r="AC162" s="1" t="str">
        <f t="shared" si="83"/>
        <v/>
      </c>
      <c r="AD162" s="1" t="str">
        <f t="shared" si="84"/>
        <v/>
      </c>
      <c r="AE162" s="1" t="str">
        <f t="shared" si="85"/>
        <v/>
      </c>
      <c r="AF162" s="1" t="str">
        <f t="shared" si="86"/>
        <v/>
      </c>
      <c r="AG162" s="1" t="str">
        <f t="shared" si="87"/>
        <v/>
      </c>
    </row>
    <row r="163" spans="2:33" hidden="1" outlineLevel="1" x14ac:dyDescent="0.2">
      <c r="B163" s="35"/>
      <c r="C163" s="1" t="str">
        <f t="shared" ca="1" si="57"/>
        <v/>
      </c>
      <c r="D163" s="1" t="str">
        <f t="shared" si="58"/>
        <v/>
      </c>
      <c r="E163" s="1" t="str">
        <f t="shared" si="59"/>
        <v/>
      </c>
      <c r="F163" s="1" t="str">
        <f t="shared" si="60"/>
        <v/>
      </c>
      <c r="G163" s="1" t="str">
        <f t="shared" si="61"/>
        <v/>
      </c>
      <c r="H163" s="1" t="str">
        <f t="shared" si="62"/>
        <v/>
      </c>
      <c r="I163" s="1" t="str">
        <f t="shared" si="63"/>
        <v/>
      </c>
      <c r="J163" s="1" t="str">
        <f t="shared" si="64"/>
        <v/>
      </c>
      <c r="K163" s="1" t="str">
        <f t="shared" si="65"/>
        <v/>
      </c>
      <c r="L163" s="1" t="str">
        <f t="shared" si="66"/>
        <v/>
      </c>
      <c r="M163" s="1" t="str">
        <f t="shared" si="67"/>
        <v/>
      </c>
      <c r="N163" s="1" t="str">
        <f t="shared" si="68"/>
        <v/>
      </c>
      <c r="O163" s="1" t="str">
        <f t="shared" si="69"/>
        <v/>
      </c>
      <c r="P163" s="1" t="str">
        <f t="shared" si="70"/>
        <v/>
      </c>
      <c r="Q163" s="1" t="str">
        <f t="shared" si="71"/>
        <v/>
      </c>
      <c r="R163" s="1" t="str">
        <f t="shared" si="72"/>
        <v/>
      </c>
      <c r="S163" s="1" t="str">
        <f t="shared" si="73"/>
        <v/>
      </c>
      <c r="T163" s="1" t="str">
        <f t="shared" si="74"/>
        <v/>
      </c>
      <c r="U163" s="1" t="str">
        <f t="shared" si="75"/>
        <v/>
      </c>
      <c r="V163" s="1" t="str">
        <f t="shared" si="76"/>
        <v/>
      </c>
      <c r="W163" s="1" t="str">
        <f t="shared" si="77"/>
        <v/>
      </c>
      <c r="X163" s="1" t="str">
        <f t="shared" si="78"/>
        <v/>
      </c>
      <c r="Y163" s="1" t="str">
        <f t="shared" si="79"/>
        <v/>
      </c>
      <c r="Z163" s="1" t="str">
        <f t="shared" si="80"/>
        <v/>
      </c>
      <c r="AA163" s="1" t="str">
        <f t="shared" si="81"/>
        <v/>
      </c>
      <c r="AB163" s="1" t="str">
        <f t="shared" si="82"/>
        <v/>
      </c>
      <c r="AC163" s="1" t="str">
        <f t="shared" si="83"/>
        <v/>
      </c>
      <c r="AD163" s="1" t="str">
        <f t="shared" si="84"/>
        <v/>
      </c>
      <c r="AE163" s="1" t="str">
        <f t="shared" si="85"/>
        <v/>
      </c>
      <c r="AF163" s="1" t="str">
        <f t="shared" si="86"/>
        <v/>
      </c>
      <c r="AG163" s="1" t="str">
        <f t="shared" si="87"/>
        <v/>
      </c>
    </row>
    <row r="164" spans="2:33" hidden="1" outlineLevel="1" x14ac:dyDescent="0.2">
      <c r="B164" s="35"/>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2:33" hidden="1" outlineLevel="1" x14ac:dyDescent="0.2">
      <c r="B165" s="3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2:33" hidden="1" outlineLevel="1" x14ac:dyDescent="0.2">
      <c r="B166" s="35"/>
      <c r="C166" s="75" t="s">
        <v>122</v>
      </c>
      <c r="D166" s="1"/>
      <c r="E166" s="1"/>
      <c r="F166" s="1"/>
      <c r="G166" s="1"/>
      <c r="H166" s="1"/>
      <c r="I166" s="1"/>
      <c r="J166" s="1"/>
      <c r="K166" s="1"/>
      <c r="L166" s="1"/>
      <c r="M166" s="1"/>
      <c r="N166" s="1"/>
      <c r="O166" s="1"/>
      <c r="P166" s="1"/>
      <c r="Q166" s="1"/>
      <c r="R166" s="1"/>
      <c r="S166" s="1"/>
      <c r="T166" s="1"/>
      <c r="U166" s="1"/>
      <c r="V166" s="1"/>
      <c r="W166" s="1"/>
      <c r="X166" s="1"/>
      <c r="Y166" s="1"/>
      <c r="Z166" s="1"/>
    </row>
    <row r="167" spans="2:33" hidden="1" outlineLevel="1" x14ac:dyDescent="0.2">
      <c r="B167" s="35"/>
      <c r="C167" s="1"/>
      <c r="D167" s="1" t="str">
        <f t="shared" ref="D167:Z167" si="88">IF(E19&gt;0,E19,"")</f>
        <v/>
      </c>
      <c r="E167" s="1" t="str">
        <f t="shared" si="88"/>
        <v/>
      </c>
      <c r="F167" s="1" t="str">
        <f t="shared" si="88"/>
        <v/>
      </c>
      <c r="G167" s="1" t="str">
        <f t="shared" si="88"/>
        <v/>
      </c>
      <c r="H167" s="1" t="str">
        <f t="shared" si="88"/>
        <v/>
      </c>
      <c r="I167" s="1" t="str">
        <f t="shared" si="88"/>
        <v/>
      </c>
      <c r="J167" s="1" t="str">
        <f t="shared" si="88"/>
        <v/>
      </c>
      <c r="K167" s="1" t="str">
        <f t="shared" si="88"/>
        <v/>
      </c>
      <c r="L167" s="1" t="str">
        <f t="shared" si="88"/>
        <v/>
      </c>
      <c r="M167" s="1" t="str">
        <f t="shared" si="88"/>
        <v/>
      </c>
      <c r="N167" s="1" t="str">
        <f t="shared" si="88"/>
        <v/>
      </c>
      <c r="O167" s="1" t="str">
        <f t="shared" si="88"/>
        <v/>
      </c>
      <c r="P167" s="1" t="str">
        <f t="shared" si="88"/>
        <v/>
      </c>
      <c r="Q167" s="1" t="str">
        <f t="shared" si="88"/>
        <v/>
      </c>
      <c r="R167" s="1" t="str">
        <f t="shared" si="88"/>
        <v/>
      </c>
      <c r="S167" s="1" t="str">
        <f t="shared" si="88"/>
        <v/>
      </c>
      <c r="T167" s="1" t="str">
        <f t="shared" si="88"/>
        <v/>
      </c>
      <c r="U167" s="1" t="str">
        <f t="shared" si="88"/>
        <v/>
      </c>
      <c r="V167" s="1" t="str">
        <f t="shared" si="88"/>
        <v/>
      </c>
      <c r="W167" s="1" t="str">
        <f t="shared" si="88"/>
        <v/>
      </c>
      <c r="X167" s="1" t="str">
        <f t="shared" si="88"/>
        <v/>
      </c>
      <c r="Y167" s="1" t="str">
        <f t="shared" si="88"/>
        <v/>
      </c>
      <c r="Z167" s="1" t="str">
        <f t="shared" si="88"/>
        <v/>
      </c>
    </row>
    <row r="168" spans="2:33" hidden="1" outlineLevel="1" x14ac:dyDescent="0.2">
      <c r="B168" s="35"/>
      <c r="C168" s="1" t="str">
        <f t="shared" ref="C168:C197" ca="1" si="89">IF(OFFSET($E$19,0,ROW()-ROW($C$168))&gt;0,OFFSET($E$19,0,ROW()-ROW($C$168)),"")</f>
        <v/>
      </c>
      <c r="D168" s="1" t="str">
        <f t="shared" ref="D168:Z168" ca="1" si="90">IFERROR(D66+D100,"")</f>
        <v/>
      </c>
      <c r="E168" s="1" t="str">
        <f t="shared" ca="1" si="90"/>
        <v/>
      </c>
      <c r="F168" s="1" t="str">
        <f t="shared" ca="1" si="90"/>
        <v/>
      </c>
      <c r="G168" s="1" t="str">
        <f t="shared" ca="1" si="90"/>
        <v/>
      </c>
      <c r="H168" s="1" t="str">
        <f t="shared" ca="1" si="90"/>
        <v/>
      </c>
      <c r="I168" s="1" t="str">
        <f t="shared" ca="1" si="90"/>
        <v/>
      </c>
      <c r="J168" s="1" t="str">
        <f t="shared" ca="1" si="90"/>
        <v/>
      </c>
      <c r="K168" s="1" t="str">
        <f t="shared" ca="1" si="90"/>
        <v/>
      </c>
      <c r="L168" s="1" t="str">
        <f t="shared" ca="1" si="90"/>
        <v/>
      </c>
      <c r="M168" s="1" t="str">
        <f t="shared" ca="1" si="90"/>
        <v/>
      </c>
      <c r="N168" s="1" t="str">
        <f t="shared" ca="1" si="90"/>
        <v/>
      </c>
      <c r="O168" s="1" t="str">
        <f t="shared" ca="1" si="90"/>
        <v/>
      </c>
      <c r="P168" s="1" t="str">
        <f t="shared" ca="1" si="90"/>
        <v/>
      </c>
      <c r="Q168" s="1" t="str">
        <f t="shared" ca="1" si="90"/>
        <v/>
      </c>
      <c r="R168" s="1" t="str">
        <f t="shared" ca="1" si="90"/>
        <v/>
      </c>
      <c r="S168" s="1" t="str">
        <f t="shared" ca="1" si="90"/>
        <v/>
      </c>
      <c r="T168" s="1" t="str">
        <f t="shared" ca="1" si="90"/>
        <v/>
      </c>
      <c r="U168" s="1" t="str">
        <f t="shared" ca="1" si="90"/>
        <v/>
      </c>
      <c r="V168" s="1" t="str">
        <f t="shared" ca="1" si="90"/>
        <v/>
      </c>
      <c r="W168" s="1" t="str">
        <f t="shared" ca="1" si="90"/>
        <v/>
      </c>
      <c r="X168" s="1" t="str">
        <f t="shared" ca="1" si="90"/>
        <v/>
      </c>
      <c r="Y168" s="1" t="str">
        <f t="shared" ca="1" si="90"/>
        <v/>
      </c>
      <c r="Z168" s="1" t="str">
        <f t="shared" ca="1" si="90"/>
        <v/>
      </c>
      <c r="AA168" s="1" t="str">
        <f t="shared" ref="AA168:AG168" ca="1" si="91">IFERROR(AA66+AA100,"")</f>
        <v/>
      </c>
      <c r="AB168" s="1" t="str">
        <f t="shared" ca="1" si="91"/>
        <v/>
      </c>
      <c r="AC168" s="1" t="str">
        <f t="shared" ca="1" si="91"/>
        <v/>
      </c>
      <c r="AD168" s="1" t="str">
        <f t="shared" ca="1" si="91"/>
        <v/>
      </c>
      <c r="AE168" s="1" t="str">
        <f t="shared" ca="1" si="91"/>
        <v/>
      </c>
      <c r="AF168" s="1" t="str">
        <f t="shared" ca="1" si="91"/>
        <v/>
      </c>
      <c r="AG168" s="1" t="str">
        <f t="shared" ca="1" si="91"/>
        <v/>
      </c>
    </row>
    <row r="169" spans="2:33" hidden="1" outlineLevel="1" x14ac:dyDescent="0.2">
      <c r="B169" s="35"/>
      <c r="C169" s="1" t="str">
        <f t="shared" ca="1" si="89"/>
        <v/>
      </c>
      <c r="D169" s="1" t="str">
        <f t="shared" ref="D169:Z169" ca="1" si="92">IFERROR(D67+D101,"")</f>
        <v/>
      </c>
      <c r="E169" s="1" t="str">
        <f t="shared" ca="1" si="92"/>
        <v/>
      </c>
      <c r="F169" s="1" t="str">
        <f t="shared" ca="1" si="92"/>
        <v/>
      </c>
      <c r="G169" s="1" t="str">
        <f t="shared" ca="1" si="92"/>
        <v/>
      </c>
      <c r="H169" s="1" t="str">
        <f t="shared" ca="1" si="92"/>
        <v/>
      </c>
      <c r="I169" s="1" t="str">
        <f t="shared" ca="1" si="92"/>
        <v/>
      </c>
      <c r="J169" s="1" t="str">
        <f t="shared" ca="1" si="92"/>
        <v/>
      </c>
      <c r="K169" s="1" t="str">
        <f t="shared" ca="1" si="92"/>
        <v/>
      </c>
      <c r="L169" s="1" t="str">
        <f t="shared" ca="1" si="92"/>
        <v/>
      </c>
      <c r="M169" s="1" t="str">
        <f t="shared" ca="1" si="92"/>
        <v/>
      </c>
      <c r="N169" s="1" t="str">
        <f t="shared" ca="1" si="92"/>
        <v/>
      </c>
      <c r="O169" s="1" t="str">
        <f t="shared" ca="1" si="92"/>
        <v/>
      </c>
      <c r="P169" s="1" t="str">
        <f t="shared" ca="1" si="92"/>
        <v/>
      </c>
      <c r="Q169" s="1" t="str">
        <f t="shared" ca="1" si="92"/>
        <v/>
      </c>
      <c r="R169" s="1" t="str">
        <f t="shared" ca="1" si="92"/>
        <v/>
      </c>
      <c r="S169" s="1" t="str">
        <f t="shared" ca="1" si="92"/>
        <v/>
      </c>
      <c r="T169" s="1" t="str">
        <f t="shared" ca="1" si="92"/>
        <v/>
      </c>
      <c r="U169" s="1" t="str">
        <f t="shared" ca="1" si="92"/>
        <v/>
      </c>
      <c r="V169" s="1" t="str">
        <f t="shared" ca="1" si="92"/>
        <v/>
      </c>
      <c r="W169" s="1" t="str">
        <f t="shared" ca="1" si="92"/>
        <v/>
      </c>
      <c r="X169" s="1" t="str">
        <f t="shared" ca="1" si="92"/>
        <v/>
      </c>
      <c r="Y169" s="1" t="str">
        <f t="shared" ca="1" si="92"/>
        <v/>
      </c>
      <c r="Z169" s="1" t="str">
        <f t="shared" ca="1" si="92"/>
        <v/>
      </c>
      <c r="AA169" s="1" t="str">
        <f t="shared" ref="AA169:AG169" ca="1" si="93">IFERROR(AA67+AA101,"")</f>
        <v/>
      </c>
      <c r="AB169" s="1" t="str">
        <f t="shared" ca="1" si="93"/>
        <v/>
      </c>
      <c r="AC169" s="1" t="str">
        <f t="shared" ca="1" si="93"/>
        <v/>
      </c>
      <c r="AD169" s="1" t="str">
        <f t="shared" ca="1" si="93"/>
        <v/>
      </c>
      <c r="AE169" s="1" t="str">
        <f t="shared" ca="1" si="93"/>
        <v/>
      </c>
      <c r="AF169" s="1" t="str">
        <f t="shared" ca="1" si="93"/>
        <v/>
      </c>
      <c r="AG169" s="1" t="str">
        <f t="shared" ca="1" si="93"/>
        <v/>
      </c>
    </row>
    <row r="170" spans="2:33" hidden="1" outlineLevel="1" x14ac:dyDescent="0.2">
      <c r="B170" s="35"/>
      <c r="C170" s="1" t="str">
        <f t="shared" ca="1" si="89"/>
        <v/>
      </c>
      <c r="D170" s="1" t="str">
        <f t="shared" ref="D170:Z170" ca="1" si="94">IFERROR(D68+D102,"")</f>
        <v/>
      </c>
      <c r="E170" s="1" t="str">
        <f t="shared" ca="1" si="94"/>
        <v/>
      </c>
      <c r="F170" s="1" t="str">
        <f t="shared" ca="1" si="94"/>
        <v/>
      </c>
      <c r="G170" s="1" t="str">
        <f t="shared" ca="1" si="94"/>
        <v/>
      </c>
      <c r="H170" s="1" t="str">
        <f t="shared" ca="1" si="94"/>
        <v/>
      </c>
      <c r="I170" s="1" t="str">
        <f t="shared" ca="1" si="94"/>
        <v/>
      </c>
      <c r="J170" s="1" t="str">
        <f t="shared" ca="1" si="94"/>
        <v/>
      </c>
      <c r="K170" s="1" t="str">
        <f t="shared" ca="1" si="94"/>
        <v/>
      </c>
      <c r="L170" s="1" t="str">
        <f t="shared" ca="1" si="94"/>
        <v/>
      </c>
      <c r="M170" s="1" t="str">
        <f t="shared" ca="1" si="94"/>
        <v/>
      </c>
      <c r="N170" s="1" t="str">
        <f t="shared" ca="1" si="94"/>
        <v/>
      </c>
      <c r="O170" s="1" t="str">
        <f t="shared" ca="1" si="94"/>
        <v/>
      </c>
      <c r="P170" s="1" t="str">
        <f t="shared" ca="1" si="94"/>
        <v/>
      </c>
      <c r="Q170" s="1" t="str">
        <f t="shared" ca="1" si="94"/>
        <v/>
      </c>
      <c r="R170" s="1" t="str">
        <f t="shared" ca="1" si="94"/>
        <v/>
      </c>
      <c r="S170" s="1" t="str">
        <f t="shared" ca="1" si="94"/>
        <v/>
      </c>
      <c r="T170" s="1" t="str">
        <f t="shared" ca="1" si="94"/>
        <v/>
      </c>
      <c r="U170" s="1" t="str">
        <f t="shared" ca="1" si="94"/>
        <v/>
      </c>
      <c r="V170" s="1" t="str">
        <f t="shared" ca="1" si="94"/>
        <v/>
      </c>
      <c r="W170" s="1" t="str">
        <f t="shared" ca="1" si="94"/>
        <v/>
      </c>
      <c r="X170" s="1" t="str">
        <f t="shared" ca="1" si="94"/>
        <v/>
      </c>
      <c r="Y170" s="1" t="str">
        <f t="shared" ca="1" si="94"/>
        <v/>
      </c>
      <c r="Z170" s="1" t="str">
        <f t="shared" ca="1" si="94"/>
        <v/>
      </c>
      <c r="AA170" s="1" t="str">
        <f t="shared" ref="AA170:AG170" ca="1" si="95">IFERROR(AA68+AA102,"")</f>
        <v/>
      </c>
      <c r="AB170" s="1" t="str">
        <f t="shared" ca="1" si="95"/>
        <v/>
      </c>
      <c r="AC170" s="1" t="str">
        <f t="shared" ca="1" si="95"/>
        <v/>
      </c>
      <c r="AD170" s="1" t="str">
        <f t="shared" ca="1" si="95"/>
        <v/>
      </c>
      <c r="AE170" s="1" t="str">
        <f t="shared" ca="1" si="95"/>
        <v/>
      </c>
      <c r="AF170" s="1" t="str">
        <f t="shared" ca="1" si="95"/>
        <v/>
      </c>
      <c r="AG170" s="1" t="str">
        <f t="shared" ca="1" si="95"/>
        <v/>
      </c>
    </row>
    <row r="171" spans="2:33" hidden="1" outlineLevel="1" x14ac:dyDescent="0.2">
      <c r="B171" s="35"/>
      <c r="C171" s="1" t="str">
        <f t="shared" ca="1" si="89"/>
        <v/>
      </c>
      <c r="D171" s="1" t="str">
        <f t="shared" ref="D171:Z171" ca="1" si="96">IFERROR(D69+D103,"")</f>
        <v/>
      </c>
      <c r="E171" s="1" t="str">
        <f t="shared" ca="1" si="96"/>
        <v/>
      </c>
      <c r="F171" s="1" t="str">
        <f t="shared" ca="1" si="96"/>
        <v/>
      </c>
      <c r="G171" s="1" t="str">
        <f t="shared" ca="1" si="96"/>
        <v/>
      </c>
      <c r="H171" s="1" t="str">
        <f t="shared" ca="1" si="96"/>
        <v/>
      </c>
      <c r="I171" s="1" t="str">
        <f t="shared" ca="1" si="96"/>
        <v/>
      </c>
      <c r="J171" s="1" t="str">
        <f t="shared" ca="1" si="96"/>
        <v/>
      </c>
      <c r="K171" s="1" t="str">
        <f t="shared" ca="1" si="96"/>
        <v/>
      </c>
      <c r="L171" s="1" t="str">
        <f t="shared" ca="1" si="96"/>
        <v/>
      </c>
      <c r="M171" s="1" t="str">
        <f t="shared" ca="1" si="96"/>
        <v/>
      </c>
      <c r="N171" s="1" t="str">
        <f t="shared" ca="1" si="96"/>
        <v/>
      </c>
      <c r="O171" s="1" t="str">
        <f t="shared" ca="1" si="96"/>
        <v/>
      </c>
      <c r="P171" s="1" t="str">
        <f t="shared" ca="1" si="96"/>
        <v/>
      </c>
      <c r="Q171" s="1" t="str">
        <f t="shared" ca="1" si="96"/>
        <v/>
      </c>
      <c r="R171" s="1" t="str">
        <f t="shared" ca="1" si="96"/>
        <v/>
      </c>
      <c r="S171" s="1" t="str">
        <f t="shared" ca="1" si="96"/>
        <v/>
      </c>
      <c r="T171" s="1" t="str">
        <f t="shared" ca="1" si="96"/>
        <v/>
      </c>
      <c r="U171" s="1" t="str">
        <f t="shared" ca="1" si="96"/>
        <v/>
      </c>
      <c r="V171" s="1" t="str">
        <f t="shared" ca="1" si="96"/>
        <v/>
      </c>
      <c r="W171" s="1" t="str">
        <f t="shared" ca="1" si="96"/>
        <v/>
      </c>
      <c r="X171" s="1" t="str">
        <f t="shared" ca="1" si="96"/>
        <v/>
      </c>
      <c r="Y171" s="1" t="str">
        <f t="shared" ca="1" si="96"/>
        <v/>
      </c>
      <c r="Z171" s="1" t="str">
        <f t="shared" ca="1" si="96"/>
        <v/>
      </c>
      <c r="AA171" s="1" t="str">
        <f t="shared" ref="AA171:AG171" ca="1" si="97">IFERROR(AA69+AA103,"")</f>
        <v/>
      </c>
      <c r="AB171" s="1" t="str">
        <f t="shared" ca="1" si="97"/>
        <v/>
      </c>
      <c r="AC171" s="1" t="str">
        <f t="shared" ca="1" si="97"/>
        <v/>
      </c>
      <c r="AD171" s="1" t="str">
        <f t="shared" ca="1" si="97"/>
        <v/>
      </c>
      <c r="AE171" s="1" t="str">
        <f t="shared" ca="1" si="97"/>
        <v/>
      </c>
      <c r="AF171" s="1" t="str">
        <f t="shared" ca="1" si="97"/>
        <v/>
      </c>
      <c r="AG171" s="1" t="str">
        <f t="shared" ca="1" si="97"/>
        <v/>
      </c>
    </row>
    <row r="172" spans="2:33" hidden="1" outlineLevel="1" x14ac:dyDescent="0.2">
      <c r="B172" s="35"/>
      <c r="C172" s="1" t="str">
        <f t="shared" ca="1" si="89"/>
        <v/>
      </c>
      <c r="D172" s="1" t="str">
        <f t="shared" ref="D172:Z172" ca="1" si="98">IFERROR(D70+D104,"")</f>
        <v/>
      </c>
      <c r="E172" s="1" t="str">
        <f t="shared" ca="1" si="98"/>
        <v/>
      </c>
      <c r="F172" s="1" t="str">
        <f t="shared" ca="1" si="98"/>
        <v/>
      </c>
      <c r="G172" s="1" t="str">
        <f t="shared" ca="1" si="98"/>
        <v/>
      </c>
      <c r="H172" s="1" t="str">
        <f t="shared" ca="1" si="98"/>
        <v/>
      </c>
      <c r="I172" s="1" t="str">
        <f t="shared" ca="1" si="98"/>
        <v/>
      </c>
      <c r="J172" s="1" t="str">
        <f t="shared" ca="1" si="98"/>
        <v/>
      </c>
      <c r="K172" s="1" t="str">
        <f t="shared" ca="1" si="98"/>
        <v/>
      </c>
      <c r="L172" s="1" t="str">
        <f t="shared" ca="1" si="98"/>
        <v/>
      </c>
      <c r="M172" s="1" t="str">
        <f t="shared" ca="1" si="98"/>
        <v/>
      </c>
      <c r="N172" s="1" t="str">
        <f t="shared" ca="1" si="98"/>
        <v/>
      </c>
      <c r="O172" s="1" t="str">
        <f t="shared" ca="1" si="98"/>
        <v/>
      </c>
      <c r="P172" s="1" t="str">
        <f t="shared" ca="1" si="98"/>
        <v/>
      </c>
      <c r="Q172" s="1" t="str">
        <f t="shared" ca="1" si="98"/>
        <v/>
      </c>
      <c r="R172" s="1" t="str">
        <f t="shared" ca="1" si="98"/>
        <v/>
      </c>
      <c r="S172" s="1" t="str">
        <f t="shared" ca="1" si="98"/>
        <v/>
      </c>
      <c r="T172" s="1" t="str">
        <f t="shared" ca="1" si="98"/>
        <v/>
      </c>
      <c r="U172" s="1" t="str">
        <f t="shared" ca="1" si="98"/>
        <v/>
      </c>
      <c r="V172" s="1" t="str">
        <f t="shared" ca="1" si="98"/>
        <v/>
      </c>
      <c r="W172" s="1" t="str">
        <f t="shared" ca="1" si="98"/>
        <v/>
      </c>
      <c r="X172" s="1" t="str">
        <f t="shared" ca="1" si="98"/>
        <v/>
      </c>
      <c r="Y172" s="1" t="str">
        <f t="shared" ca="1" si="98"/>
        <v/>
      </c>
      <c r="Z172" s="1" t="str">
        <f t="shared" ca="1" si="98"/>
        <v/>
      </c>
      <c r="AA172" s="1" t="str">
        <f t="shared" ref="AA172:AG172" ca="1" si="99">IFERROR(AA70+AA104,"")</f>
        <v/>
      </c>
      <c r="AB172" s="1" t="str">
        <f t="shared" ca="1" si="99"/>
        <v/>
      </c>
      <c r="AC172" s="1" t="str">
        <f t="shared" ca="1" si="99"/>
        <v/>
      </c>
      <c r="AD172" s="1" t="str">
        <f t="shared" ca="1" si="99"/>
        <v/>
      </c>
      <c r="AE172" s="1" t="str">
        <f t="shared" ca="1" si="99"/>
        <v/>
      </c>
      <c r="AF172" s="1" t="str">
        <f t="shared" ca="1" si="99"/>
        <v/>
      </c>
      <c r="AG172" s="1" t="str">
        <f t="shared" ca="1" si="99"/>
        <v/>
      </c>
    </row>
    <row r="173" spans="2:33" hidden="1" outlineLevel="1" x14ac:dyDescent="0.2">
      <c r="B173" s="35"/>
      <c r="C173" s="1" t="str">
        <f t="shared" ca="1" si="89"/>
        <v/>
      </c>
      <c r="D173" s="1" t="str">
        <f t="shared" ref="D173:Z173" ca="1" si="100">IFERROR(D71+D105,"")</f>
        <v/>
      </c>
      <c r="E173" s="1" t="str">
        <f t="shared" ca="1" si="100"/>
        <v/>
      </c>
      <c r="F173" s="1" t="str">
        <f t="shared" ca="1" si="100"/>
        <v/>
      </c>
      <c r="G173" s="1" t="str">
        <f t="shared" ca="1" si="100"/>
        <v/>
      </c>
      <c r="H173" s="1" t="str">
        <f t="shared" ca="1" si="100"/>
        <v/>
      </c>
      <c r="I173" s="1" t="str">
        <f t="shared" ca="1" si="100"/>
        <v/>
      </c>
      <c r="J173" s="1" t="str">
        <f t="shared" ca="1" si="100"/>
        <v/>
      </c>
      <c r="K173" s="1" t="str">
        <f t="shared" ca="1" si="100"/>
        <v/>
      </c>
      <c r="L173" s="1" t="str">
        <f t="shared" ca="1" si="100"/>
        <v/>
      </c>
      <c r="M173" s="1" t="str">
        <f t="shared" ca="1" si="100"/>
        <v/>
      </c>
      <c r="N173" s="1" t="str">
        <f t="shared" ca="1" si="100"/>
        <v/>
      </c>
      <c r="O173" s="1" t="str">
        <f t="shared" ca="1" si="100"/>
        <v/>
      </c>
      <c r="P173" s="1" t="str">
        <f t="shared" ca="1" si="100"/>
        <v/>
      </c>
      <c r="Q173" s="1" t="str">
        <f t="shared" ca="1" si="100"/>
        <v/>
      </c>
      <c r="R173" s="1" t="str">
        <f t="shared" ca="1" si="100"/>
        <v/>
      </c>
      <c r="S173" s="1" t="str">
        <f t="shared" ca="1" si="100"/>
        <v/>
      </c>
      <c r="T173" s="1" t="str">
        <f t="shared" ca="1" si="100"/>
        <v/>
      </c>
      <c r="U173" s="1" t="str">
        <f t="shared" ca="1" si="100"/>
        <v/>
      </c>
      <c r="V173" s="1" t="str">
        <f t="shared" ca="1" si="100"/>
        <v/>
      </c>
      <c r="W173" s="1" t="str">
        <f t="shared" ca="1" si="100"/>
        <v/>
      </c>
      <c r="X173" s="1" t="str">
        <f t="shared" ca="1" si="100"/>
        <v/>
      </c>
      <c r="Y173" s="1" t="str">
        <f t="shared" ca="1" si="100"/>
        <v/>
      </c>
      <c r="Z173" s="1" t="str">
        <f t="shared" ca="1" si="100"/>
        <v/>
      </c>
      <c r="AA173" s="1" t="str">
        <f t="shared" ref="AA173:AG173" ca="1" si="101">IFERROR(AA71+AA105,"")</f>
        <v/>
      </c>
      <c r="AB173" s="1" t="str">
        <f t="shared" ca="1" si="101"/>
        <v/>
      </c>
      <c r="AC173" s="1" t="str">
        <f t="shared" ca="1" si="101"/>
        <v/>
      </c>
      <c r="AD173" s="1" t="str">
        <f t="shared" ca="1" si="101"/>
        <v/>
      </c>
      <c r="AE173" s="1" t="str">
        <f t="shared" ca="1" si="101"/>
        <v/>
      </c>
      <c r="AF173" s="1" t="str">
        <f t="shared" ca="1" si="101"/>
        <v/>
      </c>
      <c r="AG173" s="1" t="str">
        <f t="shared" ca="1" si="101"/>
        <v/>
      </c>
    </row>
    <row r="174" spans="2:33" hidden="1" outlineLevel="1" x14ac:dyDescent="0.2">
      <c r="B174" s="35"/>
      <c r="C174" s="1" t="str">
        <f t="shared" ca="1" si="89"/>
        <v/>
      </c>
      <c r="D174" s="1" t="str">
        <f t="shared" ref="D174:Z174" ca="1" si="102">IFERROR(D72+D106,"")</f>
        <v/>
      </c>
      <c r="E174" s="1" t="str">
        <f t="shared" ca="1" si="102"/>
        <v/>
      </c>
      <c r="F174" s="1" t="str">
        <f t="shared" ca="1" si="102"/>
        <v/>
      </c>
      <c r="G174" s="1" t="str">
        <f t="shared" ca="1" si="102"/>
        <v/>
      </c>
      <c r="H174" s="1" t="str">
        <f t="shared" ca="1" si="102"/>
        <v/>
      </c>
      <c r="I174" s="1" t="str">
        <f t="shared" ca="1" si="102"/>
        <v/>
      </c>
      <c r="J174" s="1" t="str">
        <f t="shared" ca="1" si="102"/>
        <v/>
      </c>
      <c r="K174" s="1" t="str">
        <f t="shared" ca="1" si="102"/>
        <v/>
      </c>
      <c r="L174" s="1" t="str">
        <f t="shared" ca="1" si="102"/>
        <v/>
      </c>
      <c r="M174" s="1" t="str">
        <f t="shared" ca="1" si="102"/>
        <v/>
      </c>
      <c r="N174" s="1" t="str">
        <f t="shared" ca="1" si="102"/>
        <v/>
      </c>
      <c r="O174" s="1" t="str">
        <f t="shared" ca="1" si="102"/>
        <v/>
      </c>
      <c r="P174" s="1" t="str">
        <f t="shared" ca="1" si="102"/>
        <v/>
      </c>
      <c r="Q174" s="1" t="str">
        <f t="shared" ca="1" si="102"/>
        <v/>
      </c>
      <c r="R174" s="1" t="str">
        <f t="shared" ca="1" si="102"/>
        <v/>
      </c>
      <c r="S174" s="1" t="str">
        <f t="shared" ca="1" si="102"/>
        <v/>
      </c>
      <c r="T174" s="1" t="str">
        <f t="shared" ca="1" si="102"/>
        <v/>
      </c>
      <c r="U174" s="1" t="str">
        <f t="shared" ca="1" si="102"/>
        <v/>
      </c>
      <c r="V174" s="1" t="str">
        <f t="shared" ca="1" si="102"/>
        <v/>
      </c>
      <c r="W174" s="1" t="str">
        <f t="shared" ca="1" si="102"/>
        <v/>
      </c>
      <c r="X174" s="1" t="str">
        <f t="shared" ca="1" si="102"/>
        <v/>
      </c>
      <c r="Y174" s="1" t="str">
        <f t="shared" ca="1" si="102"/>
        <v/>
      </c>
      <c r="Z174" s="1" t="str">
        <f t="shared" ca="1" si="102"/>
        <v/>
      </c>
      <c r="AA174" s="1" t="str">
        <f t="shared" ref="AA174:AG174" ca="1" si="103">IFERROR(AA72+AA106,"")</f>
        <v/>
      </c>
      <c r="AB174" s="1" t="str">
        <f t="shared" ca="1" si="103"/>
        <v/>
      </c>
      <c r="AC174" s="1" t="str">
        <f t="shared" ca="1" si="103"/>
        <v/>
      </c>
      <c r="AD174" s="1" t="str">
        <f t="shared" ca="1" si="103"/>
        <v/>
      </c>
      <c r="AE174" s="1" t="str">
        <f t="shared" ca="1" si="103"/>
        <v/>
      </c>
      <c r="AF174" s="1" t="str">
        <f t="shared" ca="1" si="103"/>
        <v/>
      </c>
      <c r="AG174" s="1" t="str">
        <f t="shared" ca="1" si="103"/>
        <v/>
      </c>
    </row>
    <row r="175" spans="2:33" hidden="1" outlineLevel="1" x14ac:dyDescent="0.2">
      <c r="B175" s="35"/>
      <c r="C175" s="1" t="str">
        <f t="shared" ca="1" si="89"/>
        <v/>
      </c>
      <c r="D175" s="1" t="str">
        <f t="shared" ref="D175:Z175" ca="1" si="104">IFERROR(D73+D107,"")</f>
        <v/>
      </c>
      <c r="E175" s="1" t="str">
        <f t="shared" ca="1" si="104"/>
        <v/>
      </c>
      <c r="F175" s="1" t="str">
        <f t="shared" ca="1" si="104"/>
        <v/>
      </c>
      <c r="G175" s="1" t="str">
        <f t="shared" ca="1" si="104"/>
        <v/>
      </c>
      <c r="H175" s="1" t="str">
        <f t="shared" ca="1" si="104"/>
        <v/>
      </c>
      <c r="I175" s="1" t="str">
        <f t="shared" ca="1" si="104"/>
        <v/>
      </c>
      <c r="J175" s="1" t="str">
        <f t="shared" ca="1" si="104"/>
        <v/>
      </c>
      <c r="K175" s="1" t="str">
        <f t="shared" ca="1" si="104"/>
        <v/>
      </c>
      <c r="L175" s="1" t="str">
        <f t="shared" ca="1" si="104"/>
        <v/>
      </c>
      <c r="M175" s="1" t="str">
        <f t="shared" ca="1" si="104"/>
        <v/>
      </c>
      <c r="N175" s="1" t="str">
        <f t="shared" ca="1" si="104"/>
        <v/>
      </c>
      <c r="O175" s="1" t="str">
        <f t="shared" ca="1" si="104"/>
        <v/>
      </c>
      <c r="P175" s="1" t="str">
        <f t="shared" ca="1" si="104"/>
        <v/>
      </c>
      <c r="Q175" s="1" t="str">
        <f t="shared" ca="1" si="104"/>
        <v/>
      </c>
      <c r="R175" s="1" t="str">
        <f t="shared" ca="1" si="104"/>
        <v/>
      </c>
      <c r="S175" s="1" t="str">
        <f t="shared" ca="1" si="104"/>
        <v/>
      </c>
      <c r="T175" s="1" t="str">
        <f t="shared" ca="1" si="104"/>
        <v/>
      </c>
      <c r="U175" s="1" t="str">
        <f t="shared" ca="1" si="104"/>
        <v/>
      </c>
      <c r="V175" s="1" t="str">
        <f t="shared" ca="1" si="104"/>
        <v/>
      </c>
      <c r="W175" s="1" t="str">
        <f t="shared" ca="1" si="104"/>
        <v/>
      </c>
      <c r="X175" s="1" t="str">
        <f t="shared" ca="1" si="104"/>
        <v/>
      </c>
      <c r="Y175" s="1" t="str">
        <f t="shared" ca="1" si="104"/>
        <v/>
      </c>
      <c r="Z175" s="1" t="str">
        <f t="shared" ca="1" si="104"/>
        <v/>
      </c>
      <c r="AA175" s="1" t="str">
        <f t="shared" ref="AA175:AG175" ca="1" si="105">IFERROR(AA73+AA107,"")</f>
        <v/>
      </c>
      <c r="AB175" s="1" t="str">
        <f t="shared" ca="1" si="105"/>
        <v/>
      </c>
      <c r="AC175" s="1" t="str">
        <f t="shared" ca="1" si="105"/>
        <v/>
      </c>
      <c r="AD175" s="1" t="str">
        <f t="shared" ca="1" si="105"/>
        <v/>
      </c>
      <c r="AE175" s="1" t="str">
        <f t="shared" ca="1" si="105"/>
        <v/>
      </c>
      <c r="AF175" s="1" t="str">
        <f t="shared" ca="1" si="105"/>
        <v/>
      </c>
      <c r="AG175" s="1" t="str">
        <f t="shared" ca="1" si="105"/>
        <v/>
      </c>
    </row>
    <row r="176" spans="2:33" hidden="1" outlineLevel="1" x14ac:dyDescent="0.2">
      <c r="B176" s="35"/>
      <c r="C176" s="1" t="str">
        <f t="shared" ca="1" si="89"/>
        <v/>
      </c>
      <c r="D176" s="1" t="str">
        <f t="shared" ref="D176:Z176" ca="1" si="106">IFERROR(D74+D108,"")</f>
        <v/>
      </c>
      <c r="E176" s="1" t="str">
        <f t="shared" ca="1" si="106"/>
        <v/>
      </c>
      <c r="F176" s="1" t="str">
        <f t="shared" ca="1" si="106"/>
        <v/>
      </c>
      <c r="G176" s="1" t="str">
        <f t="shared" ca="1" si="106"/>
        <v/>
      </c>
      <c r="H176" s="1" t="str">
        <f t="shared" ca="1" si="106"/>
        <v/>
      </c>
      <c r="I176" s="1" t="str">
        <f t="shared" ca="1" si="106"/>
        <v/>
      </c>
      <c r="J176" s="1" t="str">
        <f t="shared" ca="1" si="106"/>
        <v/>
      </c>
      <c r="K176" s="1" t="str">
        <f t="shared" ca="1" si="106"/>
        <v/>
      </c>
      <c r="L176" s="1" t="str">
        <f t="shared" ca="1" si="106"/>
        <v/>
      </c>
      <c r="M176" s="1" t="str">
        <f t="shared" ca="1" si="106"/>
        <v/>
      </c>
      <c r="N176" s="1" t="str">
        <f t="shared" ca="1" si="106"/>
        <v/>
      </c>
      <c r="O176" s="1" t="str">
        <f t="shared" ca="1" si="106"/>
        <v/>
      </c>
      <c r="P176" s="1" t="str">
        <f t="shared" ca="1" si="106"/>
        <v/>
      </c>
      <c r="Q176" s="1" t="str">
        <f t="shared" ca="1" si="106"/>
        <v/>
      </c>
      <c r="R176" s="1" t="str">
        <f t="shared" ca="1" si="106"/>
        <v/>
      </c>
      <c r="S176" s="1" t="str">
        <f t="shared" ca="1" si="106"/>
        <v/>
      </c>
      <c r="T176" s="1" t="str">
        <f t="shared" ca="1" si="106"/>
        <v/>
      </c>
      <c r="U176" s="1" t="str">
        <f t="shared" ca="1" si="106"/>
        <v/>
      </c>
      <c r="V176" s="1" t="str">
        <f t="shared" ca="1" si="106"/>
        <v/>
      </c>
      <c r="W176" s="1" t="str">
        <f t="shared" ca="1" si="106"/>
        <v/>
      </c>
      <c r="X176" s="1" t="str">
        <f t="shared" ca="1" si="106"/>
        <v/>
      </c>
      <c r="Y176" s="1" t="str">
        <f t="shared" ca="1" si="106"/>
        <v/>
      </c>
      <c r="Z176" s="1" t="str">
        <f t="shared" ca="1" si="106"/>
        <v/>
      </c>
      <c r="AA176" s="1" t="str">
        <f t="shared" ref="AA176:AG176" ca="1" si="107">IFERROR(AA74+AA108,"")</f>
        <v/>
      </c>
      <c r="AB176" s="1" t="str">
        <f t="shared" ca="1" si="107"/>
        <v/>
      </c>
      <c r="AC176" s="1" t="str">
        <f t="shared" ca="1" si="107"/>
        <v/>
      </c>
      <c r="AD176" s="1" t="str">
        <f t="shared" ca="1" si="107"/>
        <v/>
      </c>
      <c r="AE176" s="1" t="str">
        <f t="shared" ca="1" si="107"/>
        <v/>
      </c>
      <c r="AF176" s="1" t="str">
        <f t="shared" ca="1" si="107"/>
        <v/>
      </c>
      <c r="AG176" s="1" t="str">
        <f t="shared" ca="1" si="107"/>
        <v/>
      </c>
    </row>
    <row r="177" spans="2:33" hidden="1" outlineLevel="1" x14ac:dyDescent="0.2">
      <c r="B177" s="35"/>
      <c r="C177" s="1" t="str">
        <f t="shared" ca="1" si="89"/>
        <v/>
      </c>
      <c r="D177" s="1" t="str">
        <f t="shared" ref="D177:Z177" ca="1" si="108">IFERROR(D75+D109,"")</f>
        <v/>
      </c>
      <c r="E177" s="1" t="str">
        <f t="shared" ca="1" si="108"/>
        <v/>
      </c>
      <c r="F177" s="1" t="str">
        <f t="shared" ca="1" si="108"/>
        <v/>
      </c>
      <c r="G177" s="1" t="str">
        <f t="shared" ca="1" si="108"/>
        <v/>
      </c>
      <c r="H177" s="1" t="str">
        <f t="shared" ca="1" si="108"/>
        <v/>
      </c>
      <c r="I177" s="1" t="str">
        <f t="shared" ca="1" si="108"/>
        <v/>
      </c>
      <c r="J177" s="1" t="str">
        <f t="shared" ca="1" si="108"/>
        <v/>
      </c>
      <c r="K177" s="1" t="str">
        <f t="shared" ca="1" si="108"/>
        <v/>
      </c>
      <c r="L177" s="1" t="str">
        <f t="shared" ca="1" si="108"/>
        <v/>
      </c>
      <c r="M177" s="1" t="str">
        <f t="shared" ca="1" si="108"/>
        <v/>
      </c>
      <c r="N177" s="1" t="str">
        <f t="shared" ca="1" si="108"/>
        <v/>
      </c>
      <c r="O177" s="1" t="str">
        <f t="shared" ca="1" si="108"/>
        <v/>
      </c>
      <c r="P177" s="1" t="str">
        <f t="shared" ca="1" si="108"/>
        <v/>
      </c>
      <c r="Q177" s="1" t="str">
        <f t="shared" ca="1" si="108"/>
        <v/>
      </c>
      <c r="R177" s="1" t="str">
        <f t="shared" ca="1" si="108"/>
        <v/>
      </c>
      <c r="S177" s="1" t="str">
        <f t="shared" ca="1" si="108"/>
        <v/>
      </c>
      <c r="T177" s="1" t="str">
        <f t="shared" ca="1" si="108"/>
        <v/>
      </c>
      <c r="U177" s="1" t="str">
        <f t="shared" ca="1" si="108"/>
        <v/>
      </c>
      <c r="V177" s="1" t="str">
        <f t="shared" ca="1" si="108"/>
        <v/>
      </c>
      <c r="W177" s="1" t="str">
        <f t="shared" ca="1" si="108"/>
        <v/>
      </c>
      <c r="X177" s="1" t="str">
        <f t="shared" ca="1" si="108"/>
        <v/>
      </c>
      <c r="Y177" s="1" t="str">
        <f t="shared" ca="1" si="108"/>
        <v/>
      </c>
      <c r="Z177" s="1" t="str">
        <f t="shared" ca="1" si="108"/>
        <v/>
      </c>
      <c r="AA177" s="1" t="str">
        <f t="shared" ref="AA177:AG177" ca="1" si="109">IFERROR(AA75+AA109,"")</f>
        <v/>
      </c>
      <c r="AB177" s="1" t="str">
        <f t="shared" ca="1" si="109"/>
        <v/>
      </c>
      <c r="AC177" s="1" t="str">
        <f t="shared" ca="1" si="109"/>
        <v/>
      </c>
      <c r="AD177" s="1" t="str">
        <f t="shared" ca="1" si="109"/>
        <v/>
      </c>
      <c r="AE177" s="1" t="str">
        <f t="shared" ca="1" si="109"/>
        <v/>
      </c>
      <c r="AF177" s="1" t="str">
        <f t="shared" ca="1" si="109"/>
        <v/>
      </c>
      <c r="AG177" s="1" t="str">
        <f t="shared" ca="1" si="109"/>
        <v/>
      </c>
    </row>
    <row r="178" spans="2:33" hidden="1" outlineLevel="1" x14ac:dyDescent="0.2">
      <c r="B178" s="35"/>
      <c r="C178" s="1" t="str">
        <f t="shared" ca="1" si="89"/>
        <v/>
      </c>
      <c r="D178" s="1" t="str">
        <f t="shared" ref="D178:Z178" ca="1" si="110">IFERROR(D76+D110,"")</f>
        <v/>
      </c>
      <c r="E178" s="1" t="str">
        <f t="shared" ca="1" si="110"/>
        <v/>
      </c>
      <c r="F178" s="1" t="str">
        <f t="shared" ca="1" si="110"/>
        <v/>
      </c>
      <c r="G178" s="1" t="str">
        <f t="shared" ca="1" si="110"/>
        <v/>
      </c>
      <c r="H178" s="1" t="str">
        <f t="shared" ca="1" si="110"/>
        <v/>
      </c>
      <c r="I178" s="1" t="str">
        <f t="shared" ca="1" si="110"/>
        <v/>
      </c>
      <c r="J178" s="1" t="str">
        <f t="shared" ca="1" si="110"/>
        <v/>
      </c>
      <c r="K178" s="1" t="str">
        <f t="shared" ca="1" si="110"/>
        <v/>
      </c>
      <c r="L178" s="1" t="str">
        <f t="shared" ca="1" si="110"/>
        <v/>
      </c>
      <c r="M178" s="1" t="str">
        <f t="shared" ca="1" si="110"/>
        <v/>
      </c>
      <c r="N178" s="1" t="str">
        <f t="shared" ca="1" si="110"/>
        <v/>
      </c>
      <c r="O178" s="1" t="str">
        <f t="shared" ca="1" si="110"/>
        <v/>
      </c>
      <c r="P178" s="1" t="str">
        <f t="shared" ca="1" si="110"/>
        <v/>
      </c>
      <c r="Q178" s="1" t="str">
        <f t="shared" ca="1" si="110"/>
        <v/>
      </c>
      <c r="R178" s="1" t="str">
        <f t="shared" ca="1" si="110"/>
        <v/>
      </c>
      <c r="S178" s="1" t="str">
        <f t="shared" ca="1" si="110"/>
        <v/>
      </c>
      <c r="T178" s="1" t="str">
        <f t="shared" ca="1" si="110"/>
        <v/>
      </c>
      <c r="U178" s="1" t="str">
        <f t="shared" ca="1" si="110"/>
        <v/>
      </c>
      <c r="V178" s="1" t="str">
        <f t="shared" ca="1" si="110"/>
        <v/>
      </c>
      <c r="W178" s="1" t="str">
        <f t="shared" ca="1" si="110"/>
        <v/>
      </c>
      <c r="X178" s="1" t="str">
        <f t="shared" ca="1" si="110"/>
        <v/>
      </c>
      <c r="Y178" s="1" t="str">
        <f t="shared" ca="1" si="110"/>
        <v/>
      </c>
      <c r="Z178" s="1" t="str">
        <f t="shared" ca="1" si="110"/>
        <v/>
      </c>
      <c r="AA178" s="1" t="str">
        <f t="shared" ref="AA178:AG178" ca="1" si="111">IFERROR(AA76+AA110,"")</f>
        <v/>
      </c>
      <c r="AB178" s="1" t="str">
        <f t="shared" ca="1" si="111"/>
        <v/>
      </c>
      <c r="AC178" s="1" t="str">
        <f t="shared" ca="1" si="111"/>
        <v/>
      </c>
      <c r="AD178" s="1" t="str">
        <f t="shared" ca="1" si="111"/>
        <v/>
      </c>
      <c r="AE178" s="1" t="str">
        <f t="shared" ca="1" si="111"/>
        <v/>
      </c>
      <c r="AF178" s="1" t="str">
        <f t="shared" ca="1" si="111"/>
        <v/>
      </c>
      <c r="AG178" s="1" t="str">
        <f t="shared" ca="1" si="111"/>
        <v/>
      </c>
    </row>
    <row r="179" spans="2:33" hidden="1" outlineLevel="1" x14ac:dyDescent="0.2">
      <c r="B179" s="35"/>
      <c r="C179" s="1" t="str">
        <f t="shared" ca="1" si="89"/>
        <v/>
      </c>
      <c r="D179" s="1" t="str">
        <f t="shared" ref="D179:Z179" ca="1" si="112">IFERROR(D77+D111,"")</f>
        <v/>
      </c>
      <c r="E179" s="1" t="str">
        <f t="shared" ca="1" si="112"/>
        <v/>
      </c>
      <c r="F179" s="1" t="str">
        <f t="shared" ca="1" si="112"/>
        <v/>
      </c>
      <c r="G179" s="1" t="str">
        <f t="shared" ca="1" si="112"/>
        <v/>
      </c>
      <c r="H179" s="1" t="str">
        <f t="shared" ca="1" si="112"/>
        <v/>
      </c>
      <c r="I179" s="1" t="str">
        <f t="shared" ca="1" si="112"/>
        <v/>
      </c>
      <c r="J179" s="1" t="str">
        <f t="shared" ca="1" si="112"/>
        <v/>
      </c>
      <c r="K179" s="1" t="str">
        <f t="shared" ca="1" si="112"/>
        <v/>
      </c>
      <c r="L179" s="1" t="str">
        <f t="shared" ca="1" si="112"/>
        <v/>
      </c>
      <c r="M179" s="1" t="str">
        <f t="shared" ca="1" si="112"/>
        <v/>
      </c>
      <c r="N179" s="1" t="str">
        <f t="shared" ca="1" si="112"/>
        <v/>
      </c>
      <c r="O179" s="1" t="str">
        <f t="shared" ca="1" si="112"/>
        <v/>
      </c>
      <c r="P179" s="1" t="str">
        <f t="shared" ca="1" si="112"/>
        <v/>
      </c>
      <c r="Q179" s="1" t="str">
        <f t="shared" ca="1" si="112"/>
        <v/>
      </c>
      <c r="R179" s="1" t="str">
        <f t="shared" ca="1" si="112"/>
        <v/>
      </c>
      <c r="S179" s="1" t="str">
        <f t="shared" ca="1" si="112"/>
        <v/>
      </c>
      <c r="T179" s="1" t="str">
        <f t="shared" ca="1" si="112"/>
        <v/>
      </c>
      <c r="U179" s="1" t="str">
        <f t="shared" ca="1" si="112"/>
        <v/>
      </c>
      <c r="V179" s="1" t="str">
        <f t="shared" ca="1" si="112"/>
        <v/>
      </c>
      <c r="W179" s="1" t="str">
        <f t="shared" ca="1" si="112"/>
        <v/>
      </c>
      <c r="X179" s="1" t="str">
        <f t="shared" ca="1" si="112"/>
        <v/>
      </c>
      <c r="Y179" s="1" t="str">
        <f t="shared" ca="1" si="112"/>
        <v/>
      </c>
      <c r="Z179" s="1" t="str">
        <f t="shared" ca="1" si="112"/>
        <v/>
      </c>
      <c r="AA179" s="1" t="str">
        <f t="shared" ref="AA179:AG179" ca="1" si="113">IFERROR(AA77+AA111,"")</f>
        <v/>
      </c>
      <c r="AB179" s="1" t="str">
        <f t="shared" ca="1" si="113"/>
        <v/>
      </c>
      <c r="AC179" s="1" t="str">
        <f t="shared" ca="1" si="113"/>
        <v/>
      </c>
      <c r="AD179" s="1" t="str">
        <f t="shared" ca="1" si="113"/>
        <v/>
      </c>
      <c r="AE179" s="1" t="str">
        <f t="shared" ca="1" si="113"/>
        <v/>
      </c>
      <c r="AF179" s="1" t="str">
        <f t="shared" ca="1" si="113"/>
        <v/>
      </c>
      <c r="AG179" s="1" t="str">
        <f t="shared" ca="1" si="113"/>
        <v/>
      </c>
    </row>
    <row r="180" spans="2:33" hidden="1" outlineLevel="1" x14ac:dyDescent="0.2">
      <c r="B180" s="35"/>
      <c r="C180" s="1" t="str">
        <f t="shared" ca="1" si="89"/>
        <v/>
      </c>
      <c r="D180" s="1" t="str">
        <f t="shared" ref="D180:Z180" ca="1" si="114">IFERROR(D78+D112,"")</f>
        <v/>
      </c>
      <c r="E180" s="1" t="str">
        <f t="shared" ca="1" si="114"/>
        <v/>
      </c>
      <c r="F180" s="1" t="str">
        <f t="shared" ca="1" si="114"/>
        <v/>
      </c>
      <c r="G180" s="1" t="str">
        <f t="shared" ca="1" si="114"/>
        <v/>
      </c>
      <c r="H180" s="1" t="str">
        <f t="shared" ca="1" si="114"/>
        <v/>
      </c>
      <c r="I180" s="1" t="str">
        <f t="shared" ca="1" si="114"/>
        <v/>
      </c>
      <c r="J180" s="1" t="str">
        <f t="shared" ca="1" si="114"/>
        <v/>
      </c>
      <c r="K180" s="1" t="str">
        <f t="shared" ca="1" si="114"/>
        <v/>
      </c>
      <c r="L180" s="1" t="str">
        <f t="shared" ca="1" si="114"/>
        <v/>
      </c>
      <c r="M180" s="1" t="str">
        <f t="shared" ca="1" si="114"/>
        <v/>
      </c>
      <c r="N180" s="1" t="str">
        <f t="shared" ca="1" si="114"/>
        <v/>
      </c>
      <c r="O180" s="1" t="str">
        <f t="shared" ca="1" si="114"/>
        <v/>
      </c>
      <c r="P180" s="1" t="str">
        <f t="shared" ca="1" si="114"/>
        <v/>
      </c>
      <c r="Q180" s="1" t="str">
        <f t="shared" ca="1" si="114"/>
        <v/>
      </c>
      <c r="R180" s="1" t="str">
        <f t="shared" ca="1" si="114"/>
        <v/>
      </c>
      <c r="S180" s="1" t="str">
        <f t="shared" ca="1" si="114"/>
        <v/>
      </c>
      <c r="T180" s="1" t="str">
        <f t="shared" ca="1" si="114"/>
        <v/>
      </c>
      <c r="U180" s="1" t="str">
        <f t="shared" ca="1" si="114"/>
        <v/>
      </c>
      <c r="V180" s="1" t="str">
        <f t="shared" ca="1" si="114"/>
        <v/>
      </c>
      <c r="W180" s="1" t="str">
        <f t="shared" ca="1" si="114"/>
        <v/>
      </c>
      <c r="X180" s="1" t="str">
        <f t="shared" ca="1" si="114"/>
        <v/>
      </c>
      <c r="Y180" s="1" t="str">
        <f t="shared" ca="1" si="114"/>
        <v/>
      </c>
      <c r="Z180" s="1" t="str">
        <f t="shared" ca="1" si="114"/>
        <v/>
      </c>
      <c r="AA180" s="1" t="str">
        <f t="shared" ref="AA180:AG180" ca="1" si="115">IFERROR(AA78+AA112,"")</f>
        <v/>
      </c>
      <c r="AB180" s="1" t="str">
        <f t="shared" ca="1" si="115"/>
        <v/>
      </c>
      <c r="AC180" s="1" t="str">
        <f t="shared" ca="1" si="115"/>
        <v/>
      </c>
      <c r="AD180" s="1" t="str">
        <f t="shared" ca="1" si="115"/>
        <v/>
      </c>
      <c r="AE180" s="1" t="str">
        <f t="shared" ca="1" si="115"/>
        <v/>
      </c>
      <c r="AF180" s="1" t="str">
        <f t="shared" ca="1" si="115"/>
        <v/>
      </c>
      <c r="AG180" s="1" t="str">
        <f t="shared" ca="1" si="115"/>
        <v/>
      </c>
    </row>
    <row r="181" spans="2:33" hidden="1" outlineLevel="1" x14ac:dyDescent="0.2">
      <c r="B181" s="35"/>
      <c r="C181" s="1" t="str">
        <f t="shared" ca="1" si="89"/>
        <v/>
      </c>
      <c r="D181" s="1" t="str">
        <f t="shared" ref="D181:Z181" ca="1" si="116">IFERROR(D79+D113,"")</f>
        <v/>
      </c>
      <c r="E181" s="1" t="str">
        <f t="shared" ca="1" si="116"/>
        <v/>
      </c>
      <c r="F181" s="1" t="str">
        <f t="shared" ca="1" si="116"/>
        <v/>
      </c>
      <c r="G181" s="1" t="str">
        <f t="shared" ca="1" si="116"/>
        <v/>
      </c>
      <c r="H181" s="1" t="str">
        <f t="shared" ca="1" si="116"/>
        <v/>
      </c>
      <c r="I181" s="1" t="str">
        <f t="shared" ca="1" si="116"/>
        <v/>
      </c>
      <c r="J181" s="1" t="str">
        <f t="shared" ca="1" si="116"/>
        <v/>
      </c>
      <c r="K181" s="1" t="str">
        <f t="shared" ca="1" si="116"/>
        <v/>
      </c>
      <c r="L181" s="1" t="str">
        <f t="shared" ca="1" si="116"/>
        <v/>
      </c>
      <c r="M181" s="1" t="str">
        <f t="shared" ca="1" si="116"/>
        <v/>
      </c>
      <c r="N181" s="1" t="str">
        <f t="shared" ca="1" si="116"/>
        <v/>
      </c>
      <c r="O181" s="1" t="str">
        <f t="shared" ca="1" si="116"/>
        <v/>
      </c>
      <c r="P181" s="1" t="str">
        <f t="shared" ca="1" si="116"/>
        <v/>
      </c>
      <c r="Q181" s="1" t="str">
        <f t="shared" ca="1" si="116"/>
        <v/>
      </c>
      <c r="R181" s="1" t="str">
        <f t="shared" ca="1" si="116"/>
        <v/>
      </c>
      <c r="S181" s="1" t="str">
        <f t="shared" ca="1" si="116"/>
        <v/>
      </c>
      <c r="T181" s="1" t="str">
        <f t="shared" ca="1" si="116"/>
        <v/>
      </c>
      <c r="U181" s="1" t="str">
        <f t="shared" ca="1" si="116"/>
        <v/>
      </c>
      <c r="V181" s="1" t="str">
        <f t="shared" ca="1" si="116"/>
        <v/>
      </c>
      <c r="W181" s="1" t="str">
        <f t="shared" ca="1" si="116"/>
        <v/>
      </c>
      <c r="X181" s="1" t="str">
        <f t="shared" ca="1" si="116"/>
        <v/>
      </c>
      <c r="Y181" s="1" t="str">
        <f t="shared" ca="1" si="116"/>
        <v/>
      </c>
      <c r="Z181" s="1" t="str">
        <f t="shared" ca="1" si="116"/>
        <v/>
      </c>
      <c r="AA181" s="1" t="str">
        <f t="shared" ref="AA181:AG181" ca="1" si="117">IFERROR(AA79+AA113,"")</f>
        <v/>
      </c>
      <c r="AB181" s="1" t="str">
        <f t="shared" ca="1" si="117"/>
        <v/>
      </c>
      <c r="AC181" s="1" t="str">
        <f t="shared" ca="1" si="117"/>
        <v/>
      </c>
      <c r="AD181" s="1" t="str">
        <f t="shared" ca="1" si="117"/>
        <v/>
      </c>
      <c r="AE181" s="1" t="str">
        <f t="shared" ca="1" si="117"/>
        <v/>
      </c>
      <c r="AF181" s="1" t="str">
        <f t="shared" ca="1" si="117"/>
        <v/>
      </c>
      <c r="AG181" s="1" t="str">
        <f t="shared" ca="1" si="117"/>
        <v/>
      </c>
    </row>
    <row r="182" spans="2:33" hidden="1" outlineLevel="1" x14ac:dyDescent="0.2">
      <c r="B182" s="35"/>
      <c r="C182" s="1" t="str">
        <f t="shared" ca="1" si="89"/>
        <v/>
      </c>
      <c r="D182" s="1" t="str">
        <f t="shared" ref="D182:Z182" ca="1" si="118">IFERROR(D80+D114,"")</f>
        <v/>
      </c>
      <c r="E182" s="1" t="str">
        <f t="shared" ca="1" si="118"/>
        <v/>
      </c>
      <c r="F182" s="1" t="str">
        <f t="shared" ca="1" si="118"/>
        <v/>
      </c>
      <c r="G182" s="1" t="str">
        <f t="shared" ca="1" si="118"/>
        <v/>
      </c>
      <c r="H182" s="1" t="str">
        <f t="shared" ca="1" si="118"/>
        <v/>
      </c>
      <c r="I182" s="1" t="str">
        <f t="shared" ca="1" si="118"/>
        <v/>
      </c>
      <c r="J182" s="1" t="str">
        <f t="shared" ca="1" si="118"/>
        <v/>
      </c>
      <c r="K182" s="1" t="str">
        <f t="shared" ca="1" si="118"/>
        <v/>
      </c>
      <c r="L182" s="1" t="str">
        <f t="shared" ca="1" si="118"/>
        <v/>
      </c>
      <c r="M182" s="1" t="str">
        <f t="shared" ca="1" si="118"/>
        <v/>
      </c>
      <c r="N182" s="1" t="str">
        <f t="shared" ca="1" si="118"/>
        <v/>
      </c>
      <c r="O182" s="1" t="str">
        <f t="shared" ca="1" si="118"/>
        <v/>
      </c>
      <c r="P182" s="1" t="str">
        <f t="shared" ca="1" si="118"/>
        <v/>
      </c>
      <c r="Q182" s="1" t="str">
        <f t="shared" ca="1" si="118"/>
        <v/>
      </c>
      <c r="R182" s="1" t="str">
        <f t="shared" ca="1" si="118"/>
        <v/>
      </c>
      <c r="S182" s="1" t="str">
        <f t="shared" ca="1" si="118"/>
        <v/>
      </c>
      <c r="T182" s="1" t="str">
        <f t="shared" ca="1" si="118"/>
        <v/>
      </c>
      <c r="U182" s="1" t="str">
        <f t="shared" ca="1" si="118"/>
        <v/>
      </c>
      <c r="V182" s="1" t="str">
        <f t="shared" ca="1" si="118"/>
        <v/>
      </c>
      <c r="W182" s="1" t="str">
        <f t="shared" ca="1" si="118"/>
        <v/>
      </c>
      <c r="X182" s="1" t="str">
        <f t="shared" ca="1" si="118"/>
        <v/>
      </c>
      <c r="Y182" s="1" t="str">
        <f t="shared" ca="1" si="118"/>
        <v/>
      </c>
      <c r="Z182" s="1" t="str">
        <f t="shared" ca="1" si="118"/>
        <v/>
      </c>
      <c r="AA182" s="1" t="str">
        <f t="shared" ref="AA182:AG182" ca="1" si="119">IFERROR(AA80+AA114,"")</f>
        <v/>
      </c>
      <c r="AB182" s="1" t="str">
        <f t="shared" ca="1" si="119"/>
        <v/>
      </c>
      <c r="AC182" s="1" t="str">
        <f t="shared" ca="1" si="119"/>
        <v/>
      </c>
      <c r="AD182" s="1" t="str">
        <f t="shared" ca="1" si="119"/>
        <v/>
      </c>
      <c r="AE182" s="1" t="str">
        <f t="shared" ca="1" si="119"/>
        <v/>
      </c>
      <c r="AF182" s="1" t="str">
        <f t="shared" ca="1" si="119"/>
        <v/>
      </c>
      <c r="AG182" s="1" t="str">
        <f t="shared" ca="1" si="119"/>
        <v/>
      </c>
    </row>
    <row r="183" spans="2:33" hidden="1" outlineLevel="1" x14ac:dyDescent="0.2">
      <c r="B183" s="35"/>
      <c r="C183" s="1" t="str">
        <f t="shared" ca="1" si="89"/>
        <v/>
      </c>
      <c r="D183" s="1" t="str">
        <f t="shared" ref="D183:Z183" ca="1" si="120">IFERROR(D81+D115,"")</f>
        <v/>
      </c>
      <c r="E183" s="1" t="str">
        <f t="shared" ca="1" si="120"/>
        <v/>
      </c>
      <c r="F183" s="1" t="str">
        <f t="shared" ca="1" si="120"/>
        <v/>
      </c>
      <c r="G183" s="1" t="str">
        <f t="shared" ca="1" si="120"/>
        <v/>
      </c>
      <c r="H183" s="1" t="str">
        <f t="shared" ca="1" si="120"/>
        <v/>
      </c>
      <c r="I183" s="1" t="str">
        <f t="shared" ca="1" si="120"/>
        <v/>
      </c>
      <c r="J183" s="1" t="str">
        <f t="shared" ca="1" si="120"/>
        <v/>
      </c>
      <c r="K183" s="1" t="str">
        <f t="shared" ca="1" si="120"/>
        <v/>
      </c>
      <c r="L183" s="1" t="str">
        <f t="shared" ca="1" si="120"/>
        <v/>
      </c>
      <c r="M183" s="1" t="str">
        <f t="shared" ca="1" si="120"/>
        <v/>
      </c>
      <c r="N183" s="1" t="str">
        <f t="shared" ca="1" si="120"/>
        <v/>
      </c>
      <c r="O183" s="1" t="str">
        <f t="shared" ca="1" si="120"/>
        <v/>
      </c>
      <c r="P183" s="1" t="str">
        <f t="shared" ca="1" si="120"/>
        <v/>
      </c>
      <c r="Q183" s="1" t="str">
        <f t="shared" ca="1" si="120"/>
        <v/>
      </c>
      <c r="R183" s="1" t="str">
        <f t="shared" ca="1" si="120"/>
        <v/>
      </c>
      <c r="S183" s="1" t="str">
        <f t="shared" ca="1" si="120"/>
        <v/>
      </c>
      <c r="T183" s="1" t="str">
        <f t="shared" ca="1" si="120"/>
        <v/>
      </c>
      <c r="U183" s="1" t="str">
        <f t="shared" ca="1" si="120"/>
        <v/>
      </c>
      <c r="V183" s="1" t="str">
        <f t="shared" ca="1" si="120"/>
        <v/>
      </c>
      <c r="W183" s="1" t="str">
        <f t="shared" ca="1" si="120"/>
        <v/>
      </c>
      <c r="X183" s="1" t="str">
        <f t="shared" ca="1" si="120"/>
        <v/>
      </c>
      <c r="Y183" s="1" t="str">
        <f t="shared" ca="1" si="120"/>
        <v/>
      </c>
      <c r="Z183" s="1" t="str">
        <f t="shared" ca="1" si="120"/>
        <v/>
      </c>
      <c r="AA183" s="1" t="str">
        <f t="shared" ref="AA183:AG183" ca="1" si="121">IFERROR(AA81+AA115,"")</f>
        <v/>
      </c>
      <c r="AB183" s="1" t="str">
        <f t="shared" ca="1" si="121"/>
        <v/>
      </c>
      <c r="AC183" s="1" t="str">
        <f t="shared" ca="1" si="121"/>
        <v/>
      </c>
      <c r="AD183" s="1" t="str">
        <f t="shared" ca="1" si="121"/>
        <v/>
      </c>
      <c r="AE183" s="1" t="str">
        <f t="shared" ca="1" si="121"/>
        <v/>
      </c>
      <c r="AF183" s="1" t="str">
        <f t="shared" ca="1" si="121"/>
        <v/>
      </c>
      <c r="AG183" s="1" t="str">
        <f t="shared" ca="1" si="121"/>
        <v/>
      </c>
    </row>
    <row r="184" spans="2:33" hidden="1" outlineLevel="1" x14ac:dyDescent="0.2">
      <c r="B184" s="35"/>
      <c r="C184" s="1" t="str">
        <f t="shared" ca="1" si="89"/>
        <v/>
      </c>
      <c r="D184" s="1" t="str">
        <f t="shared" ref="D184:Z184" ca="1" si="122">IFERROR(D82+D116,"")</f>
        <v/>
      </c>
      <c r="E184" s="1" t="str">
        <f t="shared" ca="1" si="122"/>
        <v/>
      </c>
      <c r="F184" s="1" t="str">
        <f t="shared" ca="1" si="122"/>
        <v/>
      </c>
      <c r="G184" s="1" t="str">
        <f t="shared" ca="1" si="122"/>
        <v/>
      </c>
      <c r="H184" s="1" t="str">
        <f t="shared" ca="1" si="122"/>
        <v/>
      </c>
      <c r="I184" s="1" t="str">
        <f t="shared" ca="1" si="122"/>
        <v/>
      </c>
      <c r="J184" s="1" t="str">
        <f t="shared" ca="1" si="122"/>
        <v/>
      </c>
      <c r="K184" s="1" t="str">
        <f t="shared" ca="1" si="122"/>
        <v/>
      </c>
      <c r="L184" s="1" t="str">
        <f t="shared" ca="1" si="122"/>
        <v/>
      </c>
      <c r="M184" s="1" t="str">
        <f t="shared" ca="1" si="122"/>
        <v/>
      </c>
      <c r="N184" s="1" t="str">
        <f t="shared" ca="1" si="122"/>
        <v/>
      </c>
      <c r="O184" s="1" t="str">
        <f t="shared" ca="1" si="122"/>
        <v/>
      </c>
      <c r="P184" s="1" t="str">
        <f t="shared" ca="1" si="122"/>
        <v/>
      </c>
      <c r="Q184" s="1" t="str">
        <f t="shared" ca="1" si="122"/>
        <v/>
      </c>
      <c r="R184" s="1" t="str">
        <f t="shared" ca="1" si="122"/>
        <v/>
      </c>
      <c r="S184" s="1" t="str">
        <f t="shared" ca="1" si="122"/>
        <v/>
      </c>
      <c r="T184" s="1" t="str">
        <f t="shared" ca="1" si="122"/>
        <v/>
      </c>
      <c r="U184" s="1" t="str">
        <f t="shared" ca="1" si="122"/>
        <v/>
      </c>
      <c r="V184" s="1" t="str">
        <f t="shared" ca="1" si="122"/>
        <v/>
      </c>
      <c r="W184" s="1" t="str">
        <f t="shared" ca="1" si="122"/>
        <v/>
      </c>
      <c r="X184" s="1" t="str">
        <f t="shared" ca="1" si="122"/>
        <v/>
      </c>
      <c r="Y184" s="1" t="str">
        <f t="shared" ca="1" si="122"/>
        <v/>
      </c>
      <c r="Z184" s="1" t="str">
        <f t="shared" ca="1" si="122"/>
        <v/>
      </c>
      <c r="AA184" s="1" t="str">
        <f t="shared" ref="AA184:AG184" ca="1" si="123">IFERROR(AA82+AA116,"")</f>
        <v/>
      </c>
      <c r="AB184" s="1" t="str">
        <f t="shared" ca="1" si="123"/>
        <v/>
      </c>
      <c r="AC184" s="1" t="str">
        <f t="shared" ca="1" si="123"/>
        <v/>
      </c>
      <c r="AD184" s="1" t="str">
        <f t="shared" ca="1" si="123"/>
        <v/>
      </c>
      <c r="AE184" s="1" t="str">
        <f t="shared" ca="1" si="123"/>
        <v/>
      </c>
      <c r="AF184" s="1" t="str">
        <f t="shared" ca="1" si="123"/>
        <v/>
      </c>
      <c r="AG184" s="1" t="str">
        <f t="shared" ca="1" si="123"/>
        <v/>
      </c>
    </row>
    <row r="185" spans="2:33" hidden="1" outlineLevel="1" x14ac:dyDescent="0.2">
      <c r="B185" s="35"/>
      <c r="C185" s="1" t="str">
        <f t="shared" ca="1" si="89"/>
        <v/>
      </c>
      <c r="D185" s="1" t="str">
        <f t="shared" ref="D185:Z185" ca="1" si="124">IFERROR(D83+D117,"")</f>
        <v/>
      </c>
      <c r="E185" s="1" t="str">
        <f t="shared" ca="1" si="124"/>
        <v/>
      </c>
      <c r="F185" s="1" t="str">
        <f t="shared" ca="1" si="124"/>
        <v/>
      </c>
      <c r="G185" s="1" t="str">
        <f t="shared" ca="1" si="124"/>
        <v/>
      </c>
      <c r="H185" s="1" t="str">
        <f t="shared" ca="1" si="124"/>
        <v/>
      </c>
      <c r="I185" s="1" t="str">
        <f t="shared" ca="1" si="124"/>
        <v/>
      </c>
      <c r="J185" s="1" t="str">
        <f t="shared" ca="1" si="124"/>
        <v/>
      </c>
      <c r="K185" s="1" t="str">
        <f t="shared" ca="1" si="124"/>
        <v/>
      </c>
      <c r="L185" s="1" t="str">
        <f t="shared" ca="1" si="124"/>
        <v/>
      </c>
      <c r="M185" s="1" t="str">
        <f t="shared" ca="1" si="124"/>
        <v/>
      </c>
      <c r="N185" s="1" t="str">
        <f t="shared" ca="1" si="124"/>
        <v/>
      </c>
      <c r="O185" s="1" t="str">
        <f t="shared" ca="1" si="124"/>
        <v/>
      </c>
      <c r="P185" s="1" t="str">
        <f t="shared" ca="1" si="124"/>
        <v/>
      </c>
      <c r="Q185" s="1" t="str">
        <f t="shared" ca="1" si="124"/>
        <v/>
      </c>
      <c r="R185" s="1" t="str">
        <f t="shared" ca="1" si="124"/>
        <v/>
      </c>
      <c r="S185" s="1" t="str">
        <f t="shared" ca="1" si="124"/>
        <v/>
      </c>
      <c r="T185" s="1" t="str">
        <f t="shared" ca="1" si="124"/>
        <v/>
      </c>
      <c r="U185" s="1" t="str">
        <f t="shared" ca="1" si="124"/>
        <v/>
      </c>
      <c r="V185" s="1" t="str">
        <f t="shared" ca="1" si="124"/>
        <v/>
      </c>
      <c r="W185" s="1" t="str">
        <f t="shared" ca="1" si="124"/>
        <v/>
      </c>
      <c r="X185" s="1" t="str">
        <f t="shared" ca="1" si="124"/>
        <v/>
      </c>
      <c r="Y185" s="1" t="str">
        <f t="shared" ca="1" si="124"/>
        <v/>
      </c>
      <c r="Z185" s="1" t="str">
        <f t="shared" ca="1" si="124"/>
        <v/>
      </c>
      <c r="AA185" s="1" t="str">
        <f t="shared" ref="AA185:AG185" ca="1" si="125">IFERROR(AA83+AA117,"")</f>
        <v/>
      </c>
      <c r="AB185" s="1" t="str">
        <f t="shared" ca="1" si="125"/>
        <v/>
      </c>
      <c r="AC185" s="1" t="str">
        <f t="shared" ca="1" si="125"/>
        <v/>
      </c>
      <c r="AD185" s="1" t="str">
        <f t="shared" ca="1" si="125"/>
        <v/>
      </c>
      <c r="AE185" s="1" t="str">
        <f t="shared" ca="1" si="125"/>
        <v/>
      </c>
      <c r="AF185" s="1" t="str">
        <f t="shared" ca="1" si="125"/>
        <v/>
      </c>
      <c r="AG185" s="1" t="str">
        <f t="shared" ca="1" si="125"/>
        <v/>
      </c>
    </row>
    <row r="186" spans="2:33" hidden="1" outlineLevel="1" x14ac:dyDescent="0.2">
      <c r="B186" s="35"/>
      <c r="C186" s="1" t="str">
        <f t="shared" ca="1" si="89"/>
        <v/>
      </c>
      <c r="D186" s="1" t="str">
        <f t="shared" ref="D186:Z186" ca="1" si="126">IFERROR(D84+D118,"")</f>
        <v/>
      </c>
      <c r="E186" s="1" t="str">
        <f t="shared" ca="1" si="126"/>
        <v/>
      </c>
      <c r="F186" s="1" t="str">
        <f t="shared" ca="1" si="126"/>
        <v/>
      </c>
      <c r="G186" s="1" t="str">
        <f t="shared" ca="1" si="126"/>
        <v/>
      </c>
      <c r="H186" s="1" t="str">
        <f t="shared" ca="1" si="126"/>
        <v/>
      </c>
      <c r="I186" s="1" t="str">
        <f t="shared" ca="1" si="126"/>
        <v/>
      </c>
      <c r="J186" s="1" t="str">
        <f t="shared" ca="1" si="126"/>
        <v/>
      </c>
      <c r="K186" s="1" t="str">
        <f t="shared" ca="1" si="126"/>
        <v/>
      </c>
      <c r="L186" s="1" t="str">
        <f t="shared" ca="1" si="126"/>
        <v/>
      </c>
      <c r="M186" s="1" t="str">
        <f t="shared" ca="1" si="126"/>
        <v/>
      </c>
      <c r="N186" s="1" t="str">
        <f t="shared" ca="1" si="126"/>
        <v/>
      </c>
      <c r="O186" s="1" t="str">
        <f t="shared" ca="1" si="126"/>
        <v/>
      </c>
      <c r="P186" s="1" t="str">
        <f t="shared" ca="1" si="126"/>
        <v/>
      </c>
      <c r="Q186" s="1" t="str">
        <f t="shared" ca="1" si="126"/>
        <v/>
      </c>
      <c r="R186" s="1" t="str">
        <f t="shared" ca="1" si="126"/>
        <v/>
      </c>
      <c r="S186" s="1" t="str">
        <f t="shared" ca="1" si="126"/>
        <v/>
      </c>
      <c r="T186" s="1" t="str">
        <f t="shared" ca="1" si="126"/>
        <v/>
      </c>
      <c r="U186" s="1" t="str">
        <f t="shared" ca="1" si="126"/>
        <v/>
      </c>
      <c r="V186" s="1" t="str">
        <f t="shared" ca="1" si="126"/>
        <v/>
      </c>
      <c r="W186" s="1" t="str">
        <f t="shared" ca="1" si="126"/>
        <v/>
      </c>
      <c r="X186" s="1" t="str">
        <f t="shared" ca="1" si="126"/>
        <v/>
      </c>
      <c r="Y186" s="1" t="str">
        <f t="shared" ca="1" si="126"/>
        <v/>
      </c>
      <c r="Z186" s="1" t="str">
        <f t="shared" ca="1" si="126"/>
        <v/>
      </c>
      <c r="AA186" s="1" t="str">
        <f t="shared" ref="AA186:AG186" ca="1" si="127">IFERROR(AA84+AA118,"")</f>
        <v/>
      </c>
      <c r="AB186" s="1" t="str">
        <f t="shared" ca="1" si="127"/>
        <v/>
      </c>
      <c r="AC186" s="1" t="str">
        <f t="shared" ca="1" si="127"/>
        <v/>
      </c>
      <c r="AD186" s="1" t="str">
        <f t="shared" ca="1" si="127"/>
        <v/>
      </c>
      <c r="AE186" s="1" t="str">
        <f t="shared" ca="1" si="127"/>
        <v/>
      </c>
      <c r="AF186" s="1" t="str">
        <f t="shared" ca="1" si="127"/>
        <v/>
      </c>
      <c r="AG186" s="1" t="str">
        <f t="shared" ca="1" si="127"/>
        <v/>
      </c>
    </row>
    <row r="187" spans="2:33" hidden="1" outlineLevel="1" x14ac:dyDescent="0.2">
      <c r="B187" s="35"/>
      <c r="C187" s="1" t="str">
        <f t="shared" ca="1" si="89"/>
        <v/>
      </c>
      <c r="D187" s="1" t="str">
        <f t="shared" ref="D187:Z187" ca="1" si="128">IFERROR(D85+D119,"")</f>
        <v/>
      </c>
      <c r="E187" s="1" t="str">
        <f t="shared" ca="1" si="128"/>
        <v/>
      </c>
      <c r="F187" s="1" t="str">
        <f t="shared" ca="1" si="128"/>
        <v/>
      </c>
      <c r="G187" s="1" t="str">
        <f t="shared" ca="1" si="128"/>
        <v/>
      </c>
      <c r="H187" s="1" t="str">
        <f t="shared" ca="1" si="128"/>
        <v/>
      </c>
      <c r="I187" s="1" t="str">
        <f t="shared" ca="1" si="128"/>
        <v/>
      </c>
      <c r="J187" s="1" t="str">
        <f t="shared" ca="1" si="128"/>
        <v/>
      </c>
      <c r="K187" s="1" t="str">
        <f t="shared" ca="1" si="128"/>
        <v/>
      </c>
      <c r="L187" s="1" t="str">
        <f t="shared" ca="1" si="128"/>
        <v/>
      </c>
      <c r="M187" s="1" t="str">
        <f t="shared" ca="1" si="128"/>
        <v/>
      </c>
      <c r="N187" s="1" t="str">
        <f t="shared" ca="1" si="128"/>
        <v/>
      </c>
      <c r="O187" s="1" t="str">
        <f t="shared" ca="1" si="128"/>
        <v/>
      </c>
      <c r="P187" s="1" t="str">
        <f t="shared" ca="1" si="128"/>
        <v/>
      </c>
      <c r="Q187" s="1" t="str">
        <f t="shared" ca="1" si="128"/>
        <v/>
      </c>
      <c r="R187" s="1" t="str">
        <f t="shared" ca="1" si="128"/>
        <v/>
      </c>
      <c r="S187" s="1" t="str">
        <f t="shared" ca="1" si="128"/>
        <v/>
      </c>
      <c r="T187" s="1" t="str">
        <f t="shared" ca="1" si="128"/>
        <v/>
      </c>
      <c r="U187" s="1" t="str">
        <f t="shared" ca="1" si="128"/>
        <v/>
      </c>
      <c r="V187" s="1" t="str">
        <f t="shared" ca="1" si="128"/>
        <v/>
      </c>
      <c r="W187" s="1" t="str">
        <f t="shared" ca="1" si="128"/>
        <v/>
      </c>
      <c r="X187" s="1" t="str">
        <f t="shared" ca="1" si="128"/>
        <v/>
      </c>
      <c r="Y187" s="1" t="str">
        <f t="shared" ca="1" si="128"/>
        <v/>
      </c>
      <c r="Z187" s="1" t="str">
        <f t="shared" ca="1" si="128"/>
        <v/>
      </c>
      <c r="AA187" s="1" t="str">
        <f t="shared" ref="AA187:AG187" ca="1" si="129">IFERROR(AA85+AA119,"")</f>
        <v/>
      </c>
      <c r="AB187" s="1" t="str">
        <f t="shared" ca="1" si="129"/>
        <v/>
      </c>
      <c r="AC187" s="1" t="str">
        <f t="shared" ca="1" si="129"/>
        <v/>
      </c>
      <c r="AD187" s="1" t="str">
        <f t="shared" ca="1" si="129"/>
        <v/>
      </c>
      <c r="AE187" s="1" t="str">
        <f t="shared" ca="1" si="129"/>
        <v/>
      </c>
      <c r="AF187" s="1" t="str">
        <f t="shared" ca="1" si="129"/>
        <v/>
      </c>
      <c r="AG187" s="1" t="str">
        <f t="shared" ca="1" si="129"/>
        <v/>
      </c>
    </row>
    <row r="188" spans="2:33" hidden="1" outlineLevel="1" x14ac:dyDescent="0.2">
      <c r="B188" s="35"/>
      <c r="C188" s="1" t="str">
        <f t="shared" ca="1" si="89"/>
        <v/>
      </c>
      <c r="D188" s="1" t="str">
        <f t="shared" ref="D188:Z188" ca="1" si="130">IFERROR(D86+D120,"")</f>
        <v/>
      </c>
      <c r="E188" s="1" t="str">
        <f t="shared" ca="1" si="130"/>
        <v/>
      </c>
      <c r="F188" s="1" t="str">
        <f t="shared" ca="1" si="130"/>
        <v/>
      </c>
      <c r="G188" s="1" t="str">
        <f t="shared" ca="1" si="130"/>
        <v/>
      </c>
      <c r="H188" s="1" t="str">
        <f t="shared" ca="1" si="130"/>
        <v/>
      </c>
      <c r="I188" s="1" t="str">
        <f t="shared" ca="1" si="130"/>
        <v/>
      </c>
      <c r="J188" s="1" t="str">
        <f t="shared" ca="1" si="130"/>
        <v/>
      </c>
      <c r="K188" s="1" t="str">
        <f t="shared" ca="1" si="130"/>
        <v/>
      </c>
      <c r="L188" s="1" t="str">
        <f t="shared" ca="1" si="130"/>
        <v/>
      </c>
      <c r="M188" s="1" t="str">
        <f t="shared" ca="1" si="130"/>
        <v/>
      </c>
      <c r="N188" s="1" t="str">
        <f t="shared" ca="1" si="130"/>
        <v/>
      </c>
      <c r="O188" s="1" t="str">
        <f t="shared" ca="1" si="130"/>
        <v/>
      </c>
      <c r="P188" s="1" t="str">
        <f t="shared" ca="1" si="130"/>
        <v/>
      </c>
      <c r="Q188" s="1" t="str">
        <f t="shared" ca="1" si="130"/>
        <v/>
      </c>
      <c r="R188" s="1" t="str">
        <f t="shared" ca="1" si="130"/>
        <v/>
      </c>
      <c r="S188" s="1" t="str">
        <f t="shared" ca="1" si="130"/>
        <v/>
      </c>
      <c r="T188" s="1" t="str">
        <f t="shared" ca="1" si="130"/>
        <v/>
      </c>
      <c r="U188" s="1" t="str">
        <f t="shared" ca="1" si="130"/>
        <v/>
      </c>
      <c r="V188" s="1" t="str">
        <f t="shared" ca="1" si="130"/>
        <v/>
      </c>
      <c r="W188" s="1" t="str">
        <f t="shared" ca="1" si="130"/>
        <v/>
      </c>
      <c r="X188" s="1" t="str">
        <f t="shared" ca="1" si="130"/>
        <v/>
      </c>
      <c r="Y188" s="1" t="str">
        <f t="shared" ca="1" si="130"/>
        <v/>
      </c>
      <c r="Z188" s="1" t="str">
        <f t="shared" ca="1" si="130"/>
        <v/>
      </c>
      <c r="AA188" s="1" t="str">
        <f t="shared" ref="AA188:AG188" ca="1" si="131">IFERROR(AA86+AA120,"")</f>
        <v/>
      </c>
      <c r="AB188" s="1" t="str">
        <f t="shared" ca="1" si="131"/>
        <v/>
      </c>
      <c r="AC188" s="1" t="str">
        <f t="shared" ca="1" si="131"/>
        <v/>
      </c>
      <c r="AD188" s="1" t="str">
        <f t="shared" ca="1" si="131"/>
        <v/>
      </c>
      <c r="AE188" s="1" t="str">
        <f t="shared" ca="1" si="131"/>
        <v/>
      </c>
      <c r="AF188" s="1" t="str">
        <f t="shared" ca="1" si="131"/>
        <v/>
      </c>
      <c r="AG188" s="1" t="str">
        <f t="shared" ca="1" si="131"/>
        <v/>
      </c>
    </row>
    <row r="189" spans="2:33" hidden="1" outlineLevel="1" x14ac:dyDescent="0.2">
      <c r="B189" s="35"/>
      <c r="C189" s="1" t="str">
        <f t="shared" ca="1" si="89"/>
        <v/>
      </c>
      <c r="D189" s="1" t="str">
        <f t="shared" ref="D189:Z189" ca="1" si="132">IFERROR(D87+D121,"")</f>
        <v/>
      </c>
      <c r="E189" s="1" t="str">
        <f t="shared" ca="1" si="132"/>
        <v/>
      </c>
      <c r="F189" s="1" t="str">
        <f t="shared" ca="1" si="132"/>
        <v/>
      </c>
      <c r="G189" s="1" t="str">
        <f t="shared" ca="1" si="132"/>
        <v/>
      </c>
      <c r="H189" s="1" t="str">
        <f t="shared" ca="1" si="132"/>
        <v/>
      </c>
      <c r="I189" s="1" t="str">
        <f t="shared" ca="1" si="132"/>
        <v/>
      </c>
      <c r="J189" s="1" t="str">
        <f t="shared" ca="1" si="132"/>
        <v/>
      </c>
      <c r="K189" s="1" t="str">
        <f t="shared" ca="1" si="132"/>
        <v/>
      </c>
      <c r="L189" s="1" t="str">
        <f t="shared" ca="1" si="132"/>
        <v/>
      </c>
      <c r="M189" s="1" t="str">
        <f t="shared" ca="1" si="132"/>
        <v/>
      </c>
      <c r="N189" s="1" t="str">
        <f t="shared" ca="1" si="132"/>
        <v/>
      </c>
      <c r="O189" s="1" t="str">
        <f t="shared" ca="1" si="132"/>
        <v/>
      </c>
      <c r="P189" s="1" t="str">
        <f t="shared" ca="1" si="132"/>
        <v/>
      </c>
      <c r="Q189" s="1" t="str">
        <f t="shared" ca="1" si="132"/>
        <v/>
      </c>
      <c r="R189" s="1" t="str">
        <f t="shared" ca="1" si="132"/>
        <v/>
      </c>
      <c r="S189" s="1" t="str">
        <f t="shared" ca="1" si="132"/>
        <v/>
      </c>
      <c r="T189" s="1" t="str">
        <f t="shared" ca="1" si="132"/>
        <v/>
      </c>
      <c r="U189" s="1" t="str">
        <f t="shared" ca="1" si="132"/>
        <v/>
      </c>
      <c r="V189" s="1" t="str">
        <f t="shared" ca="1" si="132"/>
        <v/>
      </c>
      <c r="W189" s="1" t="str">
        <f t="shared" ca="1" si="132"/>
        <v/>
      </c>
      <c r="X189" s="1" t="str">
        <f t="shared" ca="1" si="132"/>
        <v/>
      </c>
      <c r="Y189" s="1" t="str">
        <f t="shared" ca="1" si="132"/>
        <v/>
      </c>
      <c r="Z189" s="1" t="str">
        <f t="shared" ca="1" si="132"/>
        <v/>
      </c>
      <c r="AA189" s="1" t="str">
        <f t="shared" ref="AA189:AG189" ca="1" si="133">IFERROR(AA87+AA121,"")</f>
        <v/>
      </c>
      <c r="AB189" s="1" t="str">
        <f t="shared" ca="1" si="133"/>
        <v/>
      </c>
      <c r="AC189" s="1" t="str">
        <f t="shared" ca="1" si="133"/>
        <v/>
      </c>
      <c r="AD189" s="1" t="str">
        <f t="shared" ca="1" si="133"/>
        <v/>
      </c>
      <c r="AE189" s="1" t="str">
        <f t="shared" ca="1" si="133"/>
        <v/>
      </c>
      <c r="AF189" s="1" t="str">
        <f t="shared" ca="1" si="133"/>
        <v/>
      </c>
      <c r="AG189" s="1" t="str">
        <f t="shared" ca="1" si="133"/>
        <v/>
      </c>
    </row>
    <row r="190" spans="2:33" hidden="1" outlineLevel="1" x14ac:dyDescent="0.2">
      <c r="B190" s="35"/>
      <c r="C190" s="1" t="str">
        <f t="shared" ca="1" si="89"/>
        <v/>
      </c>
      <c r="D190" s="1" t="str">
        <f t="shared" ref="D190:Z190" ca="1" si="134">IFERROR(D88+D122,"")</f>
        <v/>
      </c>
      <c r="E190" s="1" t="str">
        <f t="shared" ca="1" si="134"/>
        <v/>
      </c>
      <c r="F190" s="1" t="str">
        <f t="shared" ca="1" si="134"/>
        <v/>
      </c>
      <c r="G190" s="1" t="str">
        <f t="shared" ca="1" si="134"/>
        <v/>
      </c>
      <c r="H190" s="1" t="str">
        <f t="shared" ca="1" si="134"/>
        <v/>
      </c>
      <c r="I190" s="1" t="str">
        <f t="shared" ca="1" si="134"/>
        <v/>
      </c>
      <c r="J190" s="1" t="str">
        <f t="shared" ca="1" si="134"/>
        <v/>
      </c>
      <c r="K190" s="1" t="str">
        <f t="shared" ca="1" si="134"/>
        <v/>
      </c>
      <c r="L190" s="1" t="str">
        <f t="shared" ca="1" si="134"/>
        <v/>
      </c>
      <c r="M190" s="1" t="str">
        <f t="shared" ca="1" si="134"/>
        <v/>
      </c>
      <c r="N190" s="1" t="str">
        <f t="shared" ca="1" si="134"/>
        <v/>
      </c>
      <c r="O190" s="1" t="str">
        <f t="shared" ca="1" si="134"/>
        <v/>
      </c>
      <c r="P190" s="1" t="str">
        <f t="shared" ca="1" si="134"/>
        <v/>
      </c>
      <c r="Q190" s="1" t="str">
        <f t="shared" ca="1" si="134"/>
        <v/>
      </c>
      <c r="R190" s="1" t="str">
        <f t="shared" ca="1" si="134"/>
        <v/>
      </c>
      <c r="S190" s="1" t="str">
        <f t="shared" ca="1" si="134"/>
        <v/>
      </c>
      <c r="T190" s="1" t="str">
        <f t="shared" ca="1" si="134"/>
        <v/>
      </c>
      <c r="U190" s="1" t="str">
        <f t="shared" ca="1" si="134"/>
        <v/>
      </c>
      <c r="V190" s="1" t="str">
        <f t="shared" ca="1" si="134"/>
        <v/>
      </c>
      <c r="W190" s="1" t="str">
        <f t="shared" ca="1" si="134"/>
        <v/>
      </c>
      <c r="X190" s="1" t="str">
        <f t="shared" ca="1" si="134"/>
        <v/>
      </c>
      <c r="Y190" s="1" t="str">
        <f t="shared" ca="1" si="134"/>
        <v/>
      </c>
      <c r="Z190" s="1" t="str">
        <f t="shared" ca="1" si="134"/>
        <v/>
      </c>
      <c r="AA190" s="1" t="str">
        <f t="shared" ref="AA190:AG190" ca="1" si="135">IFERROR(AA88+AA122,"")</f>
        <v/>
      </c>
      <c r="AB190" s="1" t="str">
        <f t="shared" ca="1" si="135"/>
        <v/>
      </c>
      <c r="AC190" s="1" t="str">
        <f t="shared" ca="1" si="135"/>
        <v/>
      </c>
      <c r="AD190" s="1" t="str">
        <f t="shared" ca="1" si="135"/>
        <v/>
      </c>
      <c r="AE190" s="1" t="str">
        <f t="shared" ca="1" si="135"/>
        <v/>
      </c>
      <c r="AF190" s="1" t="str">
        <f t="shared" ca="1" si="135"/>
        <v/>
      </c>
      <c r="AG190" s="1" t="str">
        <f t="shared" ca="1" si="135"/>
        <v/>
      </c>
    </row>
    <row r="191" spans="2:33" hidden="1" outlineLevel="1" x14ac:dyDescent="0.2">
      <c r="B191" s="35"/>
      <c r="C191" s="1" t="str">
        <f t="shared" ca="1" si="89"/>
        <v/>
      </c>
      <c r="D191" s="1" t="str">
        <f t="shared" ref="D191:Z191" ca="1" si="136">IFERROR(D89+D123,"")</f>
        <v/>
      </c>
      <c r="E191" s="1" t="str">
        <f t="shared" ca="1" si="136"/>
        <v/>
      </c>
      <c r="F191" s="1" t="str">
        <f t="shared" ca="1" si="136"/>
        <v/>
      </c>
      <c r="G191" s="1" t="str">
        <f t="shared" ca="1" si="136"/>
        <v/>
      </c>
      <c r="H191" s="1" t="str">
        <f t="shared" ca="1" si="136"/>
        <v/>
      </c>
      <c r="I191" s="1" t="str">
        <f t="shared" ca="1" si="136"/>
        <v/>
      </c>
      <c r="J191" s="1" t="str">
        <f t="shared" ca="1" si="136"/>
        <v/>
      </c>
      <c r="K191" s="1" t="str">
        <f t="shared" ca="1" si="136"/>
        <v/>
      </c>
      <c r="L191" s="1" t="str">
        <f t="shared" ca="1" si="136"/>
        <v/>
      </c>
      <c r="M191" s="1" t="str">
        <f t="shared" ca="1" si="136"/>
        <v/>
      </c>
      <c r="N191" s="1" t="str">
        <f t="shared" ca="1" si="136"/>
        <v/>
      </c>
      <c r="O191" s="1" t="str">
        <f t="shared" ca="1" si="136"/>
        <v/>
      </c>
      <c r="P191" s="1" t="str">
        <f t="shared" ca="1" si="136"/>
        <v/>
      </c>
      <c r="Q191" s="1" t="str">
        <f t="shared" ca="1" si="136"/>
        <v/>
      </c>
      <c r="R191" s="1" t="str">
        <f t="shared" ca="1" si="136"/>
        <v/>
      </c>
      <c r="S191" s="1" t="str">
        <f t="shared" ca="1" si="136"/>
        <v/>
      </c>
      <c r="T191" s="1" t="str">
        <f t="shared" ca="1" si="136"/>
        <v/>
      </c>
      <c r="U191" s="1" t="str">
        <f t="shared" ca="1" si="136"/>
        <v/>
      </c>
      <c r="V191" s="1" t="str">
        <f t="shared" ca="1" si="136"/>
        <v/>
      </c>
      <c r="W191" s="1" t="str">
        <f t="shared" ca="1" si="136"/>
        <v/>
      </c>
      <c r="X191" s="1" t="str">
        <f t="shared" ca="1" si="136"/>
        <v/>
      </c>
      <c r="Y191" s="1" t="str">
        <f t="shared" ca="1" si="136"/>
        <v/>
      </c>
      <c r="Z191" s="1" t="str">
        <f t="shared" ca="1" si="136"/>
        <v/>
      </c>
      <c r="AA191" s="1" t="str">
        <f t="shared" ref="AA191:AG191" ca="1" si="137">IFERROR(AA89+AA123,"")</f>
        <v/>
      </c>
      <c r="AB191" s="1" t="str">
        <f t="shared" ca="1" si="137"/>
        <v/>
      </c>
      <c r="AC191" s="1" t="str">
        <f t="shared" ca="1" si="137"/>
        <v/>
      </c>
      <c r="AD191" s="1" t="str">
        <f t="shared" ca="1" si="137"/>
        <v/>
      </c>
      <c r="AE191" s="1" t="str">
        <f t="shared" ca="1" si="137"/>
        <v/>
      </c>
      <c r="AF191" s="1" t="str">
        <f t="shared" ca="1" si="137"/>
        <v/>
      </c>
      <c r="AG191" s="1" t="str">
        <f t="shared" ca="1" si="137"/>
        <v/>
      </c>
    </row>
    <row r="192" spans="2:33" hidden="1" outlineLevel="1" x14ac:dyDescent="0.2">
      <c r="B192" s="35"/>
      <c r="C192" s="1" t="str">
        <f t="shared" ca="1" si="89"/>
        <v/>
      </c>
      <c r="D192" s="1" t="str">
        <f t="shared" ref="D192:Z192" ca="1" si="138">IFERROR(D90+D124,"")</f>
        <v/>
      </c>
      <c r="E192" s="1" t="str">
        <f t="shared" ca="1" si="138"/>
        <v/>
      </c>
      <c r="F192" s="1" t="str">
        <f t="shared" ca="1" si="138"/>
        <v/>
      </c>
      <c r="G192" s="1" t="str">
        <f t="shared" ca="1" si="138"/>
        <v/>
      </c>
      <c r="H192" s="1" t="str">
        <f t="shared" ca="1" si="138"/>
        <v/>
      </c>
      <c r="I192" s="1" t="str">
        <f t="shared" ca="1" si="138"/>
        <v/>
      </c>
      <c r="J192" s="1" t="str">
        <f t="shared" ca="1" si="138"/>
        <v/>
      </c>
      <c r="K192" s="1" t="str">
        <f t="shared" ca="1" si="138"/>
        <v/>
      </c>
      <c r="L192" s="1" t="str">
        <f t="shared" ca="1" si="138"/>
        <v/>
      </c>
      <c r="M192" s="1" t="str">
        <f t="shared" ca="1" si="138"/>
        <v/>
      </c>
      <c r="N192" s="1" t="str">
        <f t="shared" ca="1" si="138"/>
        <v/>
      </c>
      <c r="O192" s="1" t="str">
        <f t="shared" ca="1" si="138"/>
        <v/>
      </c>
      <c r="P192" s="1" t="str">
        <f t="shared" ca="1" si="138"/>
        <v/>
      </c>
      <c r="Q192" s="1" t="str">
        <f t="shared" ca="1" si="138"/>
        <v/>
      </c>
      <c r="R192" s="1" t="str">
        <f t="shared" ca="1" si="138"/>
        <v/>
      </c>
      <c r="S192" s="1" t="str">
        <f t="shared" ca="1" si="138"/>
        <v/>
      </c>
      <c r="T192" s="1" t="str">
        <f t="shared" ca="1" si="138"/>
        <v/>
      </c>
      <c r="U192" s="1" t="str">
        <f t="shared" ca="1" si="138"/>
        <v/>
      </c>
      <c r="V192" s="1" t="str">
        <f t="shared" ca="1" si="138"/>
        <v/>
      </c>
      <c r="W192" s="1" t="str">
        <f t="shared" ca="1" si="138"/>
        <v/>
      </c>
      <c r="X192" s="1" t="str">
        <f t="shared" ca="1" si="138"/>
        <v/>
      </c>
      <c r="Y192" s="1" t="str">
        <f t="shared" ca="1" si="138"/>
        <v/>
      </c>
      <c r="Z192" s="1" t="str">
        <f t="shared" ca="1" si="138"/>
        <v/>
      </c>
      <c r="AA192" s="1" t="str">
        <f t="shared" ref="AA192:AG197" ca="1" si="139">IFERROR(AA90+AA124,"")</f>
        <v/>
      </c>
      <c r="AB192" s="1" t="str">
        <f t="shared" ca="1" si="139"/>
        <v/>
      </c>
      <c r="AC192" s="1" t="str">
        <f t="shared" ca="1" si="139"/>
        <v/>
      </c>
      <c r="AD192" s="1" t="str">
        <f t="shared" ca="1" si="139"/>
        <v/>
      </c>
      <c r="AE192" s="1" t="str">
        <f t="shared" ca="1" si="139"/>
        <v/>
      </c>
      <c r="AF192" s="1" t="str">
        <f t="shared" ca="1" si="139"/>
        <v/>
      </c>
      <c r="AG192" s="1" t="str">
        <f t="shared" ca="1" si="139"/>
        <v/>
      </c>
    </row>
    <row r="193" spans="2:33" hidden="1" outlineLevel="1" x14ac:dyDescent="0.2">
      <c r="B193" s="35"/>
      <c r="C193" s="1" t="str">
        <f t="shared" ca="1" si="89"/>
        <v/>
      </c>
      <c r="D193" s="1" t="str">
        <f t="shared" ref="D193:Z193" ca="1" si="140">IFERROR(D91+D125,"")</f>
        <v/>
      </c>
      <c r="E193" s="1" t="str">
        <f t="shared" ca="1" si="140"/>
        <v/>
      </c>
      <c r="F193" s="1" t="str">
        <f t="shared" ca="1" si="140"/>
        <v/>
      </c>
      <c r="G193" s="1" t="str">
        <f t="shared" ca="1" si="140"/>
        <v/>
      </c>
      <c r="H193" s="1" t="str">
        <f t="shared" ca="1" si="140"/>
        <v/>
      </c>
      <c r="I193" s="1" t="str">
        <f t="shared" ca="1" si="140"/>
        <v/>
      </c>
      <c r="J193" s="1" t="str">
        <f t="shared" ca="1" si="140"/>
        <v/>
      </c>
      <c r="K193" s="1" t="str">
        <f t="shared" ca="1" si="140"/>
        <v/>
      </c>
      <c r="L193" s="1" t="str">
        <f t="shared" ca="1" si="140"/>
        <v/>
      </c>
      <c r="M193" s="1" t="str">
        <f t="shared" ca="1" si="140"/>
        <v/>
      </c>
      <c r="N193" s="1" t="str">
        <f t="shared" ca="1" si="140"/>
        <v/>
      </c>
      <c r="O193" s="1" t="str">
        <f t="shared" ca="1" si="140"/>
        <v/>
      </c>
      <c r="P193" s="1" t="str">
        <f t="shared" ca="1" si="140"/>
        <v/>
      </c>
      <c r="Q193" s="1" t="str">
        <f t="shared" ca="1" si="140"/>
        <v/>
      </c>
      <c r="R193" s="1" t="str">
        <f t="shared" ca="1" si="140"/>
        <v/>
      </c>
      <c r="S193" s="1" t="str">
        <f t="shared" ca="1" si="140"/>
        <v/>
      </c>
      <c r="T193" s="1" t="str">
        <f t="shared" ca="1" si="140"/>
        <v/>
      </c>
      <c r="U193" s="1" t="str">
        <f t="shared" ca="1" si="140"/>
        <v/>
      </c>
      <c r="V193" s="1" t="str">
        <f t="shared" ca="1" si="140"/>
        <v/>
      </c>
      <c r="W193" s="1" t="str">
        <f t="shared" ca="1" si="140"/>
        <v/>
      </c>
      <c r="X193" s="1" t="str">
        <f t="shared" ca="1" si="140"/>
        <v/>
      </c>
      <c r="Y193" s="1" t="str">
        <f t="shared" ca="1" si="140"/>
        <v/>
      </c>
      <c r="Z193" s="1" t="str">
        <f t="shared" ca="1" si="140"/>
        <v/>
      </c>
      <c r="AA193" s="1" t="str">
        <f t="shared" ca="1" si="139"/>
        <v/>
      </c>
      <c r="AB193" s="1" t="str">
        <f t="shared" ca="1" si="139"/>
        <v/>
      </c>
      <c r="AC193" s="1" t="str">
        <f t="shared" ca="1" si="139"/>
        <v/>
      </c>
      <c r="AD193" s="1" t="str">
        <f t="shared" ca="1" si="139"/>
        <v/>
      </c>
      <c r="AE193" s="1" t="str">
        <f t="shared" ca="1" si="139"/>
        <v/>
      </c>
      <c r="AF193" s="1" t="str">
        <f t="shared" ca="1" si="139"/>
        <v/>
      </c>
      <c r="AG193" s="1" t="str">
        <f t="shared" ca="1" si="139"/>
        <v/>
      </c>
    </row>
    <row r="194" spans="2:33" hidden="1" outlineLevel="1" x14ac:dyDescent="0.2">
      <c r="B194" s="35"/>
      <c r="C194" s="1" t="str">
        <f t="shared" ca="1" si="89"/>
        <v/>
      </c>
      <c r="D194" s="1" t="str">
        <f t="shared" ref="D194:Z194" ca="1" si="141">IFERROR(D92+D126,"")</f>
        <v/>
      </c>
      <c r="E194" s="1" t="str">
        <f t="shared" ca="1" si="141"/>
        <v/>
      </c>
      <c r="F194" s="1" t="str">
        <f t="shared" ca="1" si="141"/>
        <v/>
      </c>
      <c r="G194" s="1" t="str">
        <f t="shared" ca="1" si="141"/>
        <v/>
      </c>
      <c r="H194" s="1" t="str">
        <f t="shared" ca="1" si="141"/>
        <v/>
      </c>
      <c r="I194" s="1" t="str">
        <f t="shared" ca="1" si="141"/>
        <v/>
      </c>
      <c r="J194" s="1" t="str">
        <f t="shared" ca="1" si="141"/>
        <v/>
      </c>
      <c r="K194" s="1" t="str">
        <f t="shared" ca="1" si="141"/>
        <v/>
      </c>
      <c r="L194" s="1" t="str">
        <f t="shared" ca="1" si="141"/>
        <v/>
      </c>
      <c r="M194" s="1" t="str">
        <f t="shared" ca="1" si="141"/>
        <v/>
      </c>
      <c r="N194" s="1" t="str">
        <f t="shared" ca="1" si="141"/>
        <v/>
      </c>
      <c r="O194" s="1" t="str">
        <f t="shared" ca="1" si="141"/>
        <v/>
      </c>
      <c r="P194" s="1" t="str">
        <f t="shared" ca="1" si="141"/>
        <v/>
      </c>
      <c r="Q194" s="1" t="str">
        <f t="shared" ca="1" si="141"/>
        <v/>
      </c>
      <c r="R194" s="1" t="str">
        <f t="shared" ca="1" si="141"/>
        <v/>
      </c>
      <c r="S194" s="1" t="str">
        <f t="shared" ca="1" si="141"/>
        <v/>
      </c>
      <c r="T194" s="1" t="str">
        <f t="shared" ca="1" si="141"/>
        <v/>
      </c>
      <c r="U194" s="1" t="str">
        <f t="shared" ca="1" si="141"/>
        <v/>
      </c>
      <c r="V194" s="1" t="str">
        <f t="shared" ca="1" si="141"/>
        <v/>
      </c>
      <c r="W194" s="1" t="str">
        <f t="shared" ca="1" si="141"/>
        <v/>
      </c>
      <c r="X194" s="1" t="str">
        <f t="shared" ca="1" si="141"/>
        <v/>
      </c>
      <c r="Y194" s="1" t="str">
        <f t="shared" ca="1" si="141"/>
        <v/>
      </c>
      <c r="Z194" s="1" t="str">
        <f t="shared" ca="1" si="141"/>
        <v/>
      </c>
      <c r="AA194" s="1" t="str">
        <f t="shared" ca="1" si="139"/>
        <v/>
      </c>
      <c r="AB194" s="1" t="str">
        <f t="shared" ca="1" si="139"/>
        <v/>
      </c>
      <c r="AC194" s="1" t="str">
        <f t="shared" ca="1" si="139"/>
        <v/>
      </c>
      <c r="AD194" s="1" t="str">
        <f t="shared" ca="1" si="139"/>
        <v/>
      </c>
      <c r="AE194" s="1" t="str">
        <f t="shared" ca="1" si="139"/>
        <v/>
      </c>
      <c r="AF194" s="1" t="str">
        <f t="shared" ca="1" si="139"/>
        <v/>
      </c>
      <c r="AG194" s="1" t="str">
        <f t="shared" ca="1" si="139"/>
        <v/>
      </c>
    </row>
    <row r="195" spans="2:33" hidden="1" outlineLevel="1" x14ac:dyDescent="0.2">
      <c r="B195" s="35"/>
      <c r="C195" s="1" t="str">
        <f t="shared" ca="1" si="89"/>
        <v/>
      </c>
      <c r="D195" s="1" t="str">
        <f t="shared" ref="D195:Z195" ca="1" si="142">IFERROR(D93+D127,"")</f>
        <v/>
      </c>
      <c r="E195" s="1" t="str">
        <f t="shared" ca="1" si="142"/>
        <v/>
      </c>
      <c r="F195" s="1" t="str">
        <f t="shared" ca="1" si="142"/>
        <v/>
      </c>
      <c r="G195" s="1" t="str">
        <f t="shared" ca="1" si="142"/>
        <v/>
      </c>
      <c r="H195" s="1" t="str">
        <f t="shared" ca="1" si="142"/>
        <v/>
      </c>
      <c r="I195" s="1" t="str">
        <f t="shared" ca="1" si="142"/>
        <v/>
      </c>
      <c r="J195" s="1" t="str">
        <f t="shared" ca="1" si="142"/>
        <v/>
      </c>
      <c r="K195" s="1" t="str">
        <f t="shared" ca="1" si="142"/>
        <v/>
      </c>
      <c r="L195" s="1" t="str">
        <f t="shared" ca="1" si="142"/>
        <v/>
      </c>
      <c r="M195" s="1" t="str">
        <f t="shared" ca="1" si="142"/>
        <v/>
      </c>
      <c r="N195" s="1" t="str">
        <f t="shared" ca="1" si="142"/>
        <v/>
      </c>
      <c r="O195" s="1" t="str">
        <f t="shared" ca="1" si="142"/>
        <v/>
      </c>
      <c r="P195" s="1" t="str">
        <f t="shared" ca="1" si="142"/>
        <v/>
      </c>
      <c r="Q195" s="1" t="str">
        <f t="shared" ca="1" si="142"/>
        <v/>
      </c>
      <c r="R195" s="1" t="str">
        <f t="shared" ca="1" si="142"/>
        <v/>
      </c>
      <c r="S195" s="1" t="str">
        <f t="shared" ca="1" si="142"/>
        <v/>
      </c>
      <c r="T195" s="1" t="str">
        <f t="shared" ca="1" si="142"/>
        <v/>
      </c>
      <c r="U195" s="1" t="str">
        <f t="shared" ca="1" si="142"/>
        <v/>
      </c>
      <c r="V195" s="1" t="str">
        <f t="shared" ca="1" si="142"/>
        <v/>
      </c>
      <c r="W195" s="1" t="str">
        <f t="shared" ca="1" si="142"/>
        <v/>
      </c>
      <c r="X195" s="1" t="str">
        <f t="shared" ca="1" si="142"/>
        <v/>
      </c>
      <c r="Y195" s="1" t="str">
        <f t="shared" ca="1" si="142"/>
        <v/>
      </c>
      <c r="Z195" s="1" t="str">
        <f t="shared" ca="1" si="142"/>
        <v/>
      </c>
      <c r="AA195" s="1" t="str">
        <f t="shared" ca="1" si="139"/>
        <v/>
      </c>
      <c r="AB195" s="1" t="str">
        <f t="shared" ca="1" si="139"/>
        <v/>
      </c>
      <c r="AC195" s="1" t="str">
        <f t="shared" ca="1" si="139"/>
        <v/>
      </c>
      <c r="AD195" s="1" t="str">
        <f t="shared" ca="1" si="139"/>
        <v/>
      </c>
      <c r="AE195" s="1" t="str">
        <f t="shared" ca="1" si="139"/>
        <v/>
      </c>
      <c r="AF195" s="1" t="str">
        <f t="shared" ca="1" si="139"/>
        <v/>
      </c>
      <c r="AG195" s="1" t="str">
        <f t="shared" ca="1" si="139"/>
        <v/>
      </c>
    </row>
    <row r="196" spans="2:33" hidden="1" outlineLevel="1" x14ac:dyDescent="0.2">
      <c r="B196" s="35"/>
      <c r="C196" s="1" t="str">
        <f t="shared" ca="1" si="89"/>
        <v/>
      </c>
      <c r="D196" s="1" t="str">
        <f t="shared" ref="D196:Z196" ca="1" si="143">IFERROR(D94+D128,"")</f>
        <v/>
      </c>
      <c r="E196" s="1" t="str">
        <f t="shared" ca="1" si="143"/>
        <v/>
      </c>
      <c r="F196" s="1" t="str">
        <f t="shared" ca="1" si="143"/>
        <v/>
      </c>
      <c r="G196" s="1" t="str">
        <f t="shared" ca="1" si="143"/>
        <v/>
      </c>
      <c r="H196" s="1" t="str">
        <f t="shared" ca="1" si="143"/>
        <v/>
      </c>
      <c r="I196" s="1" t="str">
        <f t="shared" ca="1" si="143"/>
        <v/>
      </c>
      <c r="J196" s="1" t="str">
        <f t="shared" ca="1" si="143"/>
        <v/>
      </c>
      <c r="K196" s="1" t="str">
        <f t="shared" ca="1" si="143"/>
        <v/>
      </c>
      <c r="L196" s="1" t="str">
        <f t="shared" ca="1" si="143"/>
        <v/>
      </c>
      <c r="M196" s="1" t="str">
        <f t="shared" ca="1" si="143"/>
        <v/>
      </c>
      <c r="N196" s="1" t="str">
        <f t="shared" ca="1" si="143"/>
        <v/>
      </c>
      <c r="O196" s="1" t="str">
        <f t="shared" ca="1" si="143"/>
        <v/>
      </c>
      <c r="P196" s="1" t="str">
        <f t="shared" ca="1" si="143"/>
        <v/>
      </c>
      <c r="Q196" s="1" t="str">
        <f t="shared" ca="1" si="143"/>
        <v/>
      </c>
      <c r="R196" s="1" t="str">
        <f t="shared" ca="1" si="143"/>
        <v/>
      </c>
      <c r="S196" s="1" t="str">
        <f t="shared" ca="1" si="143"/>
        <v/>
      </c>
      <c r="T196" s="1" t="str">
        <f t="shared" ca="1" si="143"/>
        <v/>
      </c>
      <c r="U196" s="1" t="str">
        <f t="shared" ca="1" si="143"/>
        <v/>
      </c>
      <c r="V196" s="1" t="str">
        <f t="shared" ca="1" si="143"/>
        <v/>
      </c>
      <c r="W196" s="1" t="str">
        <f t="shared" ca="1" si="143"/>
        <v/>
      </c>
      <c r="X196" s="1" t="str">
        <f t="shared" ca="1" si="143"/>
        <v/>
      </c>
      <c r="Y196" s="1" t="str">
        <f t="shared" ca="1" si="143"/>
        <v/>
      </c>
      <c r="Z196" s="1" t="str">
        <f t="shared" ca="1" si="143"/>
        <v/>
      </c>
      <c r="AA196" s="1" t="str">
        <f t="shared" ca="1" si="139"/>
        <v/>
      </c>
      <c r="AB196" s="1" t="str">
        <f t="shared" ca="1" si="139"/>
        <v/>
      </c>
      <c r="AC196" s="1" t="str">
        <f t="shared" ca="1" si="139"/>
        <v/>
      </c>
      <c r="AD196" s="1" t="str">
        <f t="shared" ca="1" si="139"/>
        <v/>
      </c>
      <c r="AE196" s="1" t="str">
        <f t="shared" ca="1" si="139"/>
        <v/>
      </c>
      <c r="AF196" s="1" t="str">
        <f t="shared" ca="1" si="139"/>
        <v/>
      </c>
      <c r="AG196" s="1" t="str">
        <f t="shared" ca="1" si="139"/>
        <v/>
      </c>
    </row>
    <row r="197" spans="2:33" hidden="1" outlineLevel="1" x14ac:dyDescent="0.2">
      <c r="B197" s="35"/>
      <c r="C197" s="1" t="str">
        <f t="shared" ca="1" si="89"/>
        <v/>
      </c>
      <c r="D197" s="1" t="str">
        <f t="shared" ref="D197:Z197" ca="1" si="144">IFERROR(D95+D129,"")</f>
        <v/>
      </c>
      <c r="E197" s="1" t="str">
        <f t="shared" ca="1" si="144"/>
        <v/>
      </c>
      <c r="F197" s="1" t="str">
        <f t="shared" ca="1" si="144"/>
        <v/>
      </c>
      <c r="G197" s="1" t="str">
        <f t="shared" ca="1" si="144"/>
        <v/>
      </c>
      <c r="H197" s="1" t="str">
        <f t="shared" ca="1" si="144"/>
        <v/>
      </c>
      <c r="I197" s="1" t="str">
        <f t="shared" ca="1" si="144"/>
        <v/>
      </c>
      <c r="J197" s="1" t="str">
        <f t="shared" ca="1" si="144"/>
        <v/>
      </c>
      <c r="K197" s="1" t="str">
        <f t="shared" ca="1" si="144"/>
        <v/>
      </c>
      <c r="L197" s="1" t="str">
        <f t="shared" ca="1" si="144"/>
        <v/>
      </c>
      <c r="M197" s="1" t="str">
        <f t="shared" ca="1" si="144"/>
        <v/>
      </c>
      <c r="N197" s="1" t="str">
        <f t="shared" ca="1" si="144"/>
        <v/>
      </c>
      <c r="O197" s="1" t="str">
        <f t="shared" ca="1" si="144"/>
        <v/>
      </c>
      <c r="P197" s="1" t="str">
        <f t="shared" ca="1" si="144"/>
        <v/>
      </c>
      <c r="Q197" s="1" t="str">
        <f t="shared" ca="1" si="144"/>
        <v/>
      </c>
      <c r="R197" s="1" t="str">
        <f t="shared" ca="1" si="144"/>
        <v/>
      </c>
      <c r="S197" s="1" t="str">
        <f t="shared" ca="1" si="144"/>
        <v/>
      </c>
      <c r="T197" s="1" t="str">
        <f t="shared" ca="1" si="144"/>
        <v/>
      </c>
      <c r="U197" s="1" t="str">
        <f t="shared" ca="1" si="144"/>
        <v/>
      </c>
      <c r="V197" s="1" t="str">
        <f t="shared" ca="1" si="144"/>
        <v/>
      </c>
      <c r="W197" s="1" t="str">
        <f t="shared" ca="1" si="144"/>
        <v/>
      </c>
      <c r="X197" s="1" t="str">
        <f t="shared" ca="1" si="144"/>
        <v/>
      </c>
      <c r="Y197" s="1" t="str">
        <f t="shared" ca="1" si="144"/>
        <v/>
      </c>
      <c r="Z197" s="1" t="str">
        <f t="shared" ca="1" si="144"/>
        <v/>
      </c>
      <c r="AA197" s="1" t="str">
        <f t="shared" ca="1" si="139"/>
        <v/>
      </c>
      <c r="AB197" s="1" t="str">
        <f t="shared" ca="1" si="139"/>
        <v/>
      </c>
      <c r="AC197" s="1" t="str">
        <f t="shared" ca="1" si="139"/>
        <v/>
      </c>
      <c r="AD197" s="1" t="str">
        <f t="shared" ca="1" si="139"/>
        <v/>
      </c>
      <c r="AE197" s="1" t="str">
        <f t="shared" ca="1" si="139"/>
        <v/>
      </c>
      <c r="AF197" s="1" t="str">
        <f t="shared" ca="1" si="139"/>
        <v/>
      </c>
      <c r="AG197" s="1" t="str">
        <f t="shared" ca="1" si="139"/>
        <v/>
      </c>
    </row>
    <row r="198" spans="2:33" hidden="1" outlineLevel="1" x14ac:dyDescent="0.2">
      <c r="B198" s="3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2:33" hidden="1" outlineLevel="1" x14ac:dyDescent="0.2">
      <c r="B199" s="3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2:33" hidden="1" outlineLevel="1" x14ac:dyDescent="0.2">
      <c r="B200" s="35"/>
      <c r="C200" s="75" t="s">
        <v>123</v>
      </c>
      <c r="D200" s="1"/>
      <c r="E200" s="1"/>
      <c r="F200" s="1"/>
      <c r="G200" s="1"/>
      <c r="H200" s="1"/>
      <c r="I200" s="1"/>
      <c r="J200" s="1"/>
      <c r="K200" s="1"/>
      <c r="L200" s="1"/>
      <c r="M200" s="1"/>
      <c r="N200" s="1"/>
      <c r="O200" s="1"/>
      <c r="P200" s="1"/>
      <c r="Q200" s="1"/>
      <c r="R200" s="1"/>
      <c r="S200" s="1"/>
      <c r="T200" s="1"/>
      <c r="U200" s="1"/>
      <c r="V200" s="1"/>
      <c r="W200" s="1"/>
      <c r="X200" s="1"/>
      <c r="Y200" s="1"/>
      <c r="Z200" s="1"/>
    </row>
    <row r="201" spans="2:33" hidden="1" outlineLevel="1" x14ac:dyDescent="0.2">
      <c r="B201" s="35"/>
      <c r="C201" s="1"/>
      <c r="D201" s="1" t="str">
        <f t="shared" ref="D201:Z201" si="145">IF(E19&gt;0,E19,"")</f>
        <v/>
      </c>
      <c r="E201" s="1" t="str">
        <f t="shared" si="145"/>
        <v/>
      </c>
      <c r="F201" s="1" t="str">
        <f t="shared" si="145"/>
        <v/>
      </c>
      <c r="G201" s="1" t="str">
        <f t="shared" si="145"/>
        <v/>
      </c>
      <c r="H201" s="1" t="str">
        <f t="shared" si="145"/>
        <v/>
      </c>
      <c r="I201" s="1" t="str">
        <f t="shared" si="145"/>
        <v/>
      </c>
      <c r="J201" s="1" t="str">
        <f t="shared" si="145"/>
        <v/>
      </c>
      <c r="K201" s="1" t="str">
        <f t="shared" si="145"/>
        <v/>
      </c>
      <c r="L201" s="1" t="str">
        <f t="shared" si="145"/>
        <v/>
      </c>
      <c r="M201" s="1" t="str">
        <f t="shared" si="145"/>
        <v/>
      </c>
      <c r="N201" s="1" t="str">
        <f t="shared" si="145"/>
        <v/>
      </c>
      <c r="O201" s="1" t="str">
        <f t="shared" si="145"/>
        <v/>
      </c>
      <c r="P201" s="1" t="str">
        <f t="shared" si="145"/>
        <v/>
      </c>
      <c r="Q201" s="1" t="str">
        <f t="shared" si="145"/>
        <v/>
      </c>
      <c r="R201" s="1" t="str">
        <f t="shared" si="145"/>
        <v/>
      </c>
      <c r="S201" s="1" t="str">
        <f t="shared" si="145"/>
        <v/>
      </c>
      <c r="T201" s="1" t="str">
        <f t="shared" si="145"/>
        <v/>
      </c>
      <c r="U201" s="1" t="str">
        <f t="shared" si="145"/>
        <v/>
      </c>
      <c r="V201" s="1" t="str">
        <f t="shared" si="145"/>
        <v/>
      </c>
      <c r="W201" s="1" t="str">
        <f t="shared" si="145"/>
        <v/>
      </c>
      <c r="X201" s="1" t="str">
        <f t="shared" si="145"/>
        <v/>
      </c>
      <c r="Y201" s="1" t="str">
        <f t="shared" si="145"/>
        <v/>
      </c>
      <c r="Z201" s="1" t="str">
        <f t="shared" si="145"/>
        <v/>
      </c>
      <c r="AA201" s="1" t="str">
        <f t="shared" ref="AA201" si="146">IF(AB19&gt;0,AB19,"")</f>
        <v/>
      </c>
      <c r="AB201" s="1" t="str">
        <f t="shared" ref="AB201" si="147">IF(AC19&gt;0,AC19,"")</f>
        <v/>
      </c>
      <c r="AC201" s="1" t="str">
        <f t="shared" ref="AC201" si="148">IF(AD19&gt;0,AD19,"")</f>
        <v/>
      </c>
      <c r="AD201" s="1" t="str">
        <f t="shared" ref="AD201" si="149">IF(AE19&gt;0,AE19,"")</f>
        <v/>
      </c>
      <c r="AE201" s="1" t="str">
        <f t="shared" ref="AE201" si="150">IF(AF19&gt;0,AF19,"")</f>
        <v/>
      </c>
      <c r="AF201" s="1" t="str">
        <f t="shared" ref="AF201" si="151">IF(AG19&gt;0,AG19,"")</f>
        <v/>
      </c>
      <c r="AG201" s="1" t="str">
        <f t="shared" ref="AG201" si="152">IF(AH19&gt;0,AH19,"")</f>
        <v/>
      </c>
    </row>
    <row r="202" spans="2:33" hidden="1" outlineLevel="1" x14ac:dyDescent="0.2">
      <c r="B202" s="35"/>
      <c r="C202" s="1" t="str">
        <f t="shared" ref="C202:C231" ca="1" si="153">IF(OFFSET($E$19,0,ROW()-ROW($C$202))&gt;0,OFFSET($E$19,0,ROW()-ROW($C$202)),"")</f>
        <v/>
      </c>
      <c r="D202" s="1" t="str">
        <f t="shared" ref="D202:Z202" ca="1" si="154">IFERROR(D168/2,"")</f>
        <v/>
      </c>
      <c r="E202" s="1" t="str">
        <f t="shared" ca="1" si="154"/>
        <v/>
      </c>
      <c r="F202" s="1" t="str">
        <f t="shared" ca="1" si="154"/>
        <v/>
      </c>
      <c r="G202" s="1" t="str">
        <f t="shared" ca="1" si="154"/>
        <v/>
      </c>
      <c r="H202" s="1" t="str">
        <f t="shared" ca="1" si="154"/>
        <v/>
      </c>
      <c r="I202" s="1" t="str">
        <f t="shared" ca="1" si="154"/>
        <v/>
      </c>
      <c r="J202" s="1" t="str">
        <f t="shared" ca="1" si="154"/>
        <v/>
      </c>
      <c r="K202" s="1" t="str">
        <f t="shared" ca="1" si="154"/>
        <v/>
      </c>
      <c r="L202" s="1" t="str">
        <f t="shared" ca="1" si="154"/>
        <v/>
      </c>
      <c r="M202" s="1" t="str">
        <f t="shared" ca="1" si="154"/>
        <v/>
      </c>
      <c r="N202" s="1" t="str">
        <f t="shared" ca="1" si="154"/>
        <v/>
      </c>
      <c r="O202" s="1" t="str">
        <f t="shared" ca="1" si="154"/>
        <v/>
      </c>
      <c r="P202" s="1" t="str">
        <f t="shared" ca="1" si="154"/>
        <v/>
      </c>
      <c r="Q202" s="1" t="str">
        <f t="shared" ca="1" si="154"/>
        <v/>
      </c>
      <c r="R202" s="1" t="str">
        <f t="shared" ca="1" si="154"/>
        <v/>
      </c>
      <c r="S202" s="1" t="str">
        <f t="shared" ca="1" si="154"/>
        <v/>
      </c>
      <c r="T202" s="1" t="str">
        <f t="shared" ca="1" si="154"/>
        <v/>
      </c>
      <c r="U202" s="1" t="str">
        <f t="shared" ca="1" si="154"/>
        <v/>
      </c>
      <c r="V202" s="1" t="str">
        <f t="shared" ca="1" si="154"/>
        <v/>
      </c>
      <c r="W202" s="1" t="str">
        <f t="shared" ca="1" si="154"/>
        <v/>
      </c>
      <c r="X202" s="1" t="str">
        <f t="shared" ca="1" si="154"/>
        <v/>
      </c>
      <c r="Y202" s="1" t="str">
        <f t="shared" ca="1" si="154"/>
        <v/>
      </c>
      <c r="Z202" s="1" t="str">
        <f t="shared" ca="1" si="154"/>
        <v/>
      </c>
      <c r="AA202" s="1" t="str">
        <f t="shared" ref="AA202:AG202" ca="1" si="155">IFERROR(AA168/2,"")</f>
        <v/>
      </c>
      <c r="AB202" s="1" t="str">
        <f t="shared" ca="1" si="155"/>
        <v/>
      </c>
      <c r="AC202" s="1" t="str">
        <f t="shared" ca="1" si="155"/>
        <v/>
      </c>
      <c r="AD202" s="1" t="str">
        <f t="shared" ca="1" si="155"/>
        <v/>
      </c>
      <c r="AE202" s="1" t="str">
        <f t="shared" ca="1" si="155"/>
        <v/>
      </c>
      <c r="AF202" s="1" t="str">
        <f t="shared" ca="1" si="155"/>
        <v/>
      </c>
      <c r="AG202" s="1" t="str">
        <f t="shared" ca="1" si="155"/>
        <v/>
      </c>
    </row>
    <row r="203" spans="2:33" hidden="1" outlineLevel="1" x14ac:dyDescent="0.2">
      <c r="B203" s="35"/>
      <c r="C203" s="1" t="str">
        <f t="shared" ca="1" si="153"/>
        <v/>
      </c>
      <c r="D203" s="1" t="str">
        <f t="shared" ref="D203:Z203" ca="1" si="156">IFERROR(D169/2,"")</f>
        <v/>
      </c>
      <c r="E203" s="1" t="str">
        <f t="shared" ca="1" si="156"/>
        <v/>
      </c>
      <c r="F203" s="1" t="str">
        <f t="shared" ca="1" si="156"/>
        <v/>
      </c>
      <c r="G203" s="1" t="str">
        <f t="shared" ca="1" si="156"/>
        <v/>
      </c>
      <c r="H203" s="1" t="str">
        <f t="shared" ca="1" si="156"/>
        <v/>
      </c>
      <c r="I203" s="1" t="str">
        <f t="shared" ca="1" si="156"/>
        <v/>
      </c>
      <c r="J203" s="1" t="str">
        <f t="shared" ca="1" si="156"/>
        <v/>
      </c>
      <c r="K203" s="1" t="str">
        <f t="shared" ca="1" si="156"/>
        <v/>
      </c>
      <c r="L203" s="1" t="str">
        <f t="shared" ca="1" si="156"/>
        <v/>
      </c>
      <c r="M203" s="1" t="str">
        <f t="shared" ca="1" si="156"/>
        <v/>
      </c>
      <c r="N203" s="1" t="str">
        <f t="shared" ca="1" si="156"/>
        <v/>
      </c>
      <c r="O203" s="1" t="str">
        <f t="shared" ca="1" si="156"/>
        <v/>
      </c>
      <c r="P203" s="1" t="str">
        <f t="shared" ca="1" si="156"/>
        <v/>
      </c>
      <c r="Q203" s="1" t="str">
        <f t="shared" ca="1" si="156"/>
        <v/>
      </c>
      <c r="R203" s="1" t="str">
        <f t="shared" ca="1" si="156"/>
        <v/>
      </c>
      <c r="S203" s="1" t="str">
        <f t="shared" ca="1" si="156"/>
        <v/>
      </c>
      <c r="T203" s="1" t="str">
        <f t="shared" ca="1" si="156"/>
        <v/>
      </c>
      <c r="U203" s="1" t="str">
        <f t="shared" ca="1" si="156"/>
        <v/>
      </c>
      <c r="V203" s="1" t="str">
        <f t="shared" ca="1" si="156"/>
        <v/>
      </c>
      <c r="W203" s="1" t="str">
        <f t="shared" ca="1" si="156"/>
        <v/>
      </c>
      <c r="X203" s="1" t="str">
        <f t="shared" ca="1" si="156"/>
        <v/>
      </c>
      <c r="Y203" s="1" t="str">
        <f t="shared" ca="1" si="156"/>
        <v/>
      </c>
      <c r="Z203" s="1" t="str">
        <f t="shared" ca="1" si="156"/>
        <v/>
      </c>
      <c r="AA203" s="1" t="str">
        <f t="shared" ref="AA203:AG203" ca="1" si="157">IFERROR(AA169/2,"")</f>
        <v/>
      </c>
      <c r="AB203" s="1" t="str">
        <f t="shared" ca="1" si="157"/>
        <v/>
      </c>
      <c r="AC203" s="1" t="str">
        <f t="shared" ca="1" si="157"/>
        <v/>
      </c>
      <c r="AD203" s="1" t="str">
        <f t="shared" ca="1" si="157"/>
        <v/>
      </c>
      <c r="AE203" s="1" t="str">
        <f t="shared" ca="1" si="157"/>
        <v/>
      </c>
      <c r="AF203" s="1" t="str">
        <f t="shared" ca="1" si="157"/>
        <v/>
      </c>
      <c r="AG203" s="1" t="str">
        <f t="shared" ca="1" si="157"/>
        <v/>
      </c>
    </row>
    <row r="204" spans="2:33" hidden="1" outlineLevel="1" x14ac:dyDescent="0.2">
      <c r="B204" s="35"/>
      <c r="C204" s="1" t="str">
        <f t="shared" ca="1" si="153"/>
        <v/>
      </c>
      <c r="D204" s="1" t="str">
        <f t="shared" ref="D204:Z204" ca="1" si="158">IFERROR(D170/2,"")</f>
        <v/>
      </c>
      <c r="E204" s="1" t="str">
        <f t="shared" ca="1" si="158"/>
        <v/>
      </c>
      <c r="F204" s="1" t="str">
        <f t="shared" ca="1" si="158"/>
        <v/>
      </c>
      <c r="G204" s="1" t="str">
        <f t="shared" ca="1" si="158"/>
        <v/>
      </c>
      <c r="H204" s="1" t="str">
        <f t="shared" ca="1" si="158"/>
        <v/>
      </c>
      <c r="I204" s="1" t="str">
        <f t="shared" ca="1" si="158"/>
        <v/>
      </c>
      <c r="J204" s="1" t="str">
        <f t="shared" ca="1" si="158"/>
        <v/>
      </c>
      <c r="K204" s="1" t="str">
        <f t="shared" ca="1" si="158"/>
        <v/>
      </c>
      <c r="L204" s="1" t="str">
        <f t="shared" ca="1" si="158"/>
        <v/>
      </c>
      <c r="M204" s="1" t="str">
        <f t="shared" ca="1" si="158"/>
        <v/>
      </c>
      <c r="N204" s="1" t="str">
        <f t="shared" ca="1" si="158"/>
        <v/>
      </c>
      <c r="O204" s="1" t="str">
        <f t="shared" ca="1" si="158"/>
        <v/>
      </c>
      <c r="P204" s="1" t="str">
        <f t="shared" ca="1" si="158"/>
        <v/>
      </c>
      <c r="Q204" s="1" t="str">
        <f t="shared" ca="1" si="158"/>
        <v/>
      </c>
      <c r="R204" s="1" t="str">
        <f t="shared" ca="1" si="158"/>
        <v/>
      </c>
      <c r="S204" s="1" t="str">
        <f t="shared" ca="1" si="158"/>
        <v/>
      </c>
      <c r="T204" s="1" t="str">
        <f t="shared" ca="1" si="158"/>
        <v/>
      </c>
      <c r="U204" s="1" t="str">
        <f t="shared" ca="1" si="158"/>
        <v/>
      </c>
      <c r="V204" s="1" t="str">
        <f t="shared" ca="1" si="158"/>
        <v/>
      </c>
      <c r="W204" s="1" t="str">
        <f t="shared" ca="1" si="158"/>
        <v/>
      </c>
      <c r="X204" s="1" t="str">
        <f t="shared" ca="1" si="158"/>
        <v/>
      </c>
      <c r="Y204" s="1" t="str">
        <f t="shared" ca="1" si="158"/>
        <v/>
      </c>
      <c r="Z204" s="1" t="str">
        <f t="shared" ca="1" si="158"/>
        <v/>
      </c>
      <c r="AA204" s="1" t="str">
        <f t="shared" ref="AA204:AG204" ca="1" si="159">IFERROR(AA170/2,"")</f>
        <v/>
      </c>
      <c r="AB204" s="1" t="str">
        <f t="shared" ca="1" si="159"/>
        <v/>
      </c>
      <c r="AC204" s="1" t="str">
        <f t="shared" ca="1" si="159"/>
        <v/>
      </c>
      <c r="AD204" s="1" t="str">
        <f t="shared" ca="1" si="159"/>
        <v/>
      </c>
      <c r="AE204" s="1" t="str">
        <f t="shared" ca="1" si="159"/>
        <v/>
      </c>
      <c r="AF204" s="1" t="str">
        <f t="shared" ca="1" si="159"/>
        <v/>
      </c>
      <c r="AG204" s="1" t="str">
        <f t="shared" ca="1" si="159"/>
        <v/>
      </c>
    </row>
    <row r="205" spans="2:33" hidden="1" outlineLevel="1" x14ac:dyDescent="0.2">
      <c r="B205" s="35"/>
      <c r="C205" s="1" t="str">
        <f t="shared" ca="1" si="153"/>
        <v/>
      </c>
      <c r="D205" s="1" t="str">
        <f t="shared" ref="D205:Z205" ca="1" si="160">IFERROR(D171/2,"")</f>
        <v/>
      </c>
      <c r="E205" s="1" t="str">
        <f t="shared" ca="1" si="160"/>
        <v/>
      </c>
      <c r="F205" s="1" t="str">
        <f t="shared" ca="1" si="160"/>
        <v/>
      </c>
      <c r="G205" s="1" t="str">
        <f t="shared" ca="1" si="160"/>
        <v/>
      </c>
      <c r="H205" s="1" t="str">
        <f t="shared" ca="1" si="160"/>
        <v/>
      </c>
      <c r="I205" s="1" t="str">
        <f t="shared" ca="1" si="160"/>
        <v/>
      </c>
      <c r="J205" s="1" t="str">
        <f t="shared" ca="1" si="160"/>
        <v/>
      </c>
      <c r="K205" s="1" t="str">
        <f t="shared" ca="1" si="160"/>
        <v/>
      </c>
      <c r="L205" s="1" t="str">
        <f t="shared" ca="1" si="160"/>
        <v/>
      </c>
      <c r="M205" s="1" t="str">
        <f t="shared" ca="1" si="160"/>
        <v/>
      </c>
      <c r="N205" s="1" t="str">
        <f t="shared" ca="1" si="160"/>
        <v/>
      </c>
      <c r="O205" s="1" t="str">
        <f t="shared" ca="1" si="160"/>
        <v/>
      </c>
      <c r="P205" s="1" t="str">
        <f t="shared" ca="1" si="160"/>
        <v/>
      </c>
      <c r="Q205" s="1" t="str">
        <f t="shared" ca="1" si="160"/>
        <v/>
      </c>
      <c r="R205" s="1" t="str">
        <f t="shared" ca="1" si="160"/>
        <v/>
      </c>
      <c r="S205" s="1" t="str">
        <f t="shared" ca="1" si="160"/>
        <v/>
      </c>
      <c r="T205" s="1" t="str">
        <f t="shared" ca="1" si="160"/>
        <v/>
      </c>
      <c r="U205" s="1" t="str">
        <f t="shared" ca="1" si="160"/>
        <v/>
      </c>
      <c r="V205" s="1" t="str">
        <f t="shared" ca="1" si="160"/>
        <v/>
      </c>
      <c r="W205" s="1" t="str">
        <f t="shared" ca="1" si="160"/>
        <v/>
      </c>
      <c r="X205" s="1" t="str">
        <f t="shared" ca="1" si="160"/>
        <v/>
      </c>
      <c r="Y205" s="1" t="str">
        <f t="shared" ca="1" si="160"/>
        <v/>
      </c>
      <c r="Z205" s="1" t="str">
        <f t="shared" ca="1" si="160"/>
        <v/>
      </c>
      <c r="AA205" s="1" t="str">
        <f t="shared" ref="AA205:AG205" ca="1" si="161">IFERROR(AA171/2,"")</f>
        <v/>
      </c>
      <c r="AB205" s="1" t="str">
        <f t="shared" ca="1" si="161"/>
        <v/>
      </c>
      <c r="AC205" s="1" t="str">
        <f t="shared" ca="1" si="161"/>
        <v/>
      </c>
      <c r="AD205" s="1" t="str">
        <f t="shared" ca="1" si="161"/>
        <v/>
      </c>
      <c r="AE205" s="1" t="str">
        <f t="shared" ca="1" si="161"/>
        <v/>
      </c>
      <c r="AF205" s="1" t="str">
        <f t="shared" ca="1" si="161"/>
        <v/>
      </c>
      <c r="AG205" s="1" t="str">
        <f t="shared" ca="1" si="161"/>
        <v/>
      </c>
    </row>
    <row r="206" spans="2:33" hidden="1" outlineLevel="1" x14ac:dyDescent="0.2">
      <c r="B206" s="35"/>
      <c r="C206" s="1" t="str">
        <f t="shared" ca="1" si="153"/>
        <v/>
      </c>
      <c r="D206" s="1" t="str">
        <f t="shared" ref="D206:Z206" ca="1" si="162">IFERROR(D172/2,"")</f>
        <v/>
      </c>
      <c r="E206" s="1" t="str">
        <f t="shared" ca="1" si="162"/>
        <v/>
      </c>
      <c r="F206" s="1" t="str">
        <f t="shared" ca="1" si="162"/>
        <v/>
      </c>
      <c r="G206" s="1" t="str">
        <f t="shared" ca="1" si="162"/>
        <v/>
      </c>
      <c r="H206" s="1" t="str">
        <f t="shared" ca="1" si="162"/>
        <v/>
      </c>
      <c r="I206" s="1" t="str">
        <f t="shared" ca="1" si="162"/>
        <v/>
      </c>
      <c r="J206" s="1" t="str">
        <f t="shared" ca="1" si="162"/>
        <v/>
      </c>
      <c r="K206" s="1" t="str">
        <f t="shared" ca="1" si="162"/>
        <v/>
      </c>
      <c r="L206" s="1" t="str">
        <f t="shared" ca="1" si="162"/>
        <v/>
      </c>
      <c r="M206" s="1" t="str">
        <f t="shared" ca="1" si="162"/>
        <v/>
      </c>
      <c r="N206" s="1" t="str">
        <f t="shared" ca="1" si="162"/>
        <v/>
      </c>
      <c r="O206" s="1" t="str">
        <f t="shared" ca="1" si="162"/>
        <v/>
      </c>
      <c r="P206" s="1" t="str">
        <f t="shared" ca="1" si="162"/>
        <v/>
      </c>
      <c r="Q206" s="1" t="str">
        <f t="shared" ca="1" si="162"/>
        <v/>
      </c>
      <c r="R206" s="1" t="str">
        <f t="shared" ca="1" si="162"/>
        <v/>
      </c>
      <c r="S206" s="1" t="str">
        <f t="shared" ca="1" si="162"/>
        <v/>
      </c>
      <c r="T206" s="1" t="str">
        <f t="shared" ca="1" si="162"/>
        <v/>
      </c>
      <c r="U206" s="1" t="str">
        <f t="shared" ca="1" si="162"/>
        <v/>
      </c>
      <c r="V206" s="1" t="str">
        <f t="shared" ca="1" si="162"/>
        <v/>
      </c>
      <c r="W206" s="1" t="str">
        <f t="shared" ca="1" si="162"/>
        <v/>
      </c>
      <c r="X206" s="1" t="str">
        <f t="shared" ca="1" si="162"/>
        <v/>
      </c>
      <c r="Y206" s="1" t="str">
        <f t="shared" ca="1" si="162"/>
        <v/>
      </c>
      <c r="Z206" s="1" t="str">
        <f t="shared" ca="1" si="162"/>
        <v/>
      </c>
      <c r="AA206" s="1" t="str">
        <f t="shared" ref="AA206:AG206" ca="1" si="163">IFERROR(AA172/2,"")</f>
        <v/>
      </c>
      <c r="AB206" s="1" t="str">
        <f t="shared" ca="1" si="163"/>
        <v/>
      </c>
      <c r="AC206" s="1" t="str">
        <f t="shared" ca="1" si="163"/>
        <v/>
      </c>
      <c r="AD206" s="1" t="str">
        <f t="shared" ca="1" si="163"/>
        <v/>
      </c>
      <c r="AE206" s="1" t="str">
        <f t="shared" ca="1" si="163"/>
        <v/>
      </c>
      <c r="AF206" s="1" t="str">
        <f t="shared" ca="1" si="163"/>
        <v/>
      </c>
      <c r="AG206" s="1" t="str">
        <f t="shared" ca="1" si="163"/>
        <v/>
      </c>
    </row>
    <row r="207" spans="2:33" hidden="1" outlineLevel="1" x14ac:dyDescent="0.2">
      <c r="B207" s="35"/>
      <c r="C207" s="1" t="str">
        <f t="shared" ca="1" si="153"/>
        <v/>
      </c>
      <c r="D207" s="1" t="str">
        <f t="shared" ref="D207:Z207" ca="1" si="164">IFERROR(D173/2,"")</f>
        <v/>
      </c>
      <c r="E207" s="1" t="str">
        <f t="shared" ca="1" si="164"/>
        <v/>
      </c>
      <c r="F207" s="1" t="str">
        <f t="shared" ca="1" si="164"/>
        <v/>
      </c>
      <c r="G207" s="1" t="str">
        <f t="shared" ca="1" si="164"/>
        <v/>
      </c>
      <c r="H207" s="1" t="str">
        <f t="shared" ca="1" si="164"/>
        <v/>
      </c>
      <c r="I207" s="1" t="str">
        <f t="shared" ca="1" si="164"/>
        <v/>
      </c>
      <c r="J207" s="1" t="str">
        <f t="shared" ca="1" si="164"/>
        <v/>
      </c>
      <c r="K207" s="1" t="str">
        <f t="shared" ca="1" si="164"/>
        <v/>
      </c>
      <c r="L207" s="1" t="str">
        <f t="shared" ca="1" si="164"/>
        <v/>
      </c>
      <c r="M207" s="1" t="str">
        <f t="shared" ca="1" si="164"/>
        <v/>
      </c>
      <c r="N207" s="1" t="str">
        <f t="shared" ca="1" si="164"/>
        <v/>
      </c>
      <c r="O207" s="1" t="str">
        <f t="shared" ca="1" si="164"/>
        <v/>
      </c>
      <c r="P207" s="1" t="str">
        <f t="shared" ca="1" si="164"/>
        <v/>
      </c>
      <c r="Q207" s="1" t="str">
        <f t="shared" ca="1" si="164"/>
        <v/>
      </c>
      <c r="R207" s="1" t="str">
        <f t="shared" ca="1" si="164"/>
        <v/>
      </c>
      <c r="S207" s="1" t="str">
        <f t="shared" ca="1" si="164"/>
        <v/>
      </c>
      <c r="T207" s="1" t="str">
        <f t="shared" ca="1" si="164"/>
        <v/>
      </c>
      <c r="U207" s="1" t="str">
        <f t="shared" ca="1" si="164"/>
        <v/>
      </c>
      <c r="V207" s="1" t="str">
        <f t="shared" ca="1" si="164"/>
        <v/>
      </c>
      <c r="W207" s="1" t="str">
        <f t="shared" ca="1" si="164"/>
        <v/>
      </c>
      <c r="X207" s="1" t="str">
        <f t="shared" ca="1" si="164"/>
        <v/>
      </c>
      <c r="Y207" s="1" t="str">
        <f t="shared" ca="1" si="164"/>
        <v/>
      </c>
      <c r="Z207" s="1" t="str">
        <f t="shared" ca="1" si="164"/>
        <v/>
      </c>
      <c r="AA207" s="1" t="str">
        <f t="shared" ref="AA207:AG207" ca="1" si="165">IFERROR(AA173/2,"")</f>
        <v/>
      </c>
      <c r="AB207" s="1" t="str">
        <f t="shared" ca="1" si="165"/>
        <v/>
      </c>
      <c r="AC207" s="1" t="str">
        <f t="shared" ca="1" si="165"/>
        <v/>
      </c>
      <c r="AD207" s="1" t="str">
        <f t="shared" ca="1" si="165"/>
        <v/>
      </c>
      <c r="AE207" s="1" t="str">
        <f t="shared" ca="1" si="165"/>
        <v/>
      </c>
      <c r="AF207" s="1" t="str">
        <f t="shared" ca="1" si="165"/>
        <v/>
      </c>
      <c r="AG207" s="1" t="str">
        <f t="shared" ca="1" si="165"/>
        <v/>
      </c>
    </row>
    <row r="208" spans="2:33" hidden="1" outlineLevel="1" x14ac:dyDescent="0.2">
      <c r="B208" s="35"/>
      <c r="C208" s="1" t="str">
        <f t="shared" ca="1" si="153"/>
        <v/>
      </c>
      <c r="D208" s="1" t="str">
        <f t="shared" ref="D208:Z208" ca="1" si="166">IFERROR(D174/2,"")</f>
        <v/>
      </c>
      <c r="E208" s="1" t="str">
        <f t="shared" ca="1" si="166"/>
        <v/>
      </c>
      <c r="F208" s="1" t="str">
        <f t="shared" ca="1" si="166"/>
        <v/>
      </c>
      <c r="G208" s="1" t="str">
        <f t="shared" ca="1" si="166"/>
        <v/>
      </c>
      <c r="H208" s="1" t="str">
        <f t="shared" ca="1" si="166"/>
        <v/>
      </c>
      <c r="I208" s="1" t="str">
        <f t="shared" ca="1" si="166"/>
        <v/>
      </c>
      <c r="J208" s="1" t="str">
        <f t="shared" ca="1" si="166"/>
        <v/>
      </c>
      <c r="K208" s="1" t="str">
        <f t="shared" ca="1" si="166"/>
        <v/>
      </c>
      <c r="L208" s="1" t="str">
        <f t="shared" ca="1" si="166"/>
        <v/>
      </c>
      <c r="M208" s="1" t="str">
        <f t="shared" ca="1" si="166"/>
        <v/>
      </c>
      <c r="N208" s="1" t="str">
        <f t="shared" ca="1" si="166"/>
        <v/>
      </c>
      <c r="O208" s="1" t="str">
        <f t="shared" ca="1" si="166"/>
        <v/>
      </c>
      <c r="P208" s="1" t="str">
        <f t="shared" ca="1" si="166"/>
        <v/>
      </c>
      <c r="Q208" s="1" t="str">
        <f t="shared" ca="1" si="166"/>
        <v/>
      </c>
      <c r="R208" s="1" t="str">
        <f t="shared" ca="1" si="166"/>
        <v/>
      </c>
      <c r="S208" s="1" t="str">
        <f t="shared" ca="1" si="166"/>
        <v/>
      </c>
      <c r="T208" s="1" t="str">
        <f t="shared" ca="1" si="166"/>
        <v/>
      </c>
      <c r="U208" s="1" t="str">
        <f t="shared" ca="1" si="166"/>
        <v/>
      </c>
      <c r="V208" s="1" t="str">
        <f t="shared" ca="1" si="166"/>
        <v/>
      </c>
      <c r="W208" s="1" t="str">
        <f t="shared" ca="1" si="166"/>
        <v/>
      </c>
      <c r="X208" s="1" t="str">
        <f t="shared" ca="1" si="166"/>
        <v/>
      </c>
      <c r="Y208" s="1" t="str">
        <f t="shared" ca="1" si="166"/>
        <v/>
      </c>
      <c r="Z208" s="1" t="str">
        <f t="shared" ca="1" si="166"/>
        <v/>
      </c>
      <c r="AA208" s="1" t="str">
        <f t="shared" ref="AA208:AG208" ca="1" si="167">IFERROR(AA174/2,"")</f>
        <v/>
      </c>
      <c r="AB208" s="1" t="str">
        <f t="shared" ca="1" si="167"/>
        <v/>
      </c>
      <c r="AC208" s="1" t="str">
        <f t="shared" ca="1" si="167"/>
        <v/>
      </c>
      <c r="AD208" s="1" t="str">
        <f t="shared" ca="1" si="167"/>
        <v/>
      </c>
      <c r="AE208" s="1" t="str">
        <f t="shared" ca="1" si="167"/>
        <v/>
      </c>
      <c r="AF208" s="1" t="str">
        <f t="shared" ca="1" si="167"/>
        <v/>
      </c>
      <c r="AG208" s="1" t="str">
        <f t="shared" ca="1" si="167"/>
        <v/>
      </c>
    </row>
    <row r="209" spans="2:33" hidden="1" outlineLevel="1" x14ac:dyDescent="0.2">
      <c r="B209" s="35"/>
      <c r="C209" s="1" t="str">
        <f t="shared" ca="1" si="153"/>
        <v/>
      </c>
      <c r="D209" s="1" t="str">
        <f t="shared" ref="D209:Z209" ca="1" si="168">IFERROR(D175/2,"")</f>
        <v/>
      </c>
      <c r="E209" s="1" t="str">
        <f t="shared" ca="1" si="168"/>
        <v/>
      </c>
      <c r="F209" s="1" t="str">
        <f t="shared" ca="1" si="168"/>
        <v/>
      </c>
      <c r="G209" s="1" t="str">
        <f t="shared" ca="1" si="168"/>
        <v/>
      </c>
      <c r="H209" s="1" t="str">
        <f t="shared" ca="1" si="168"/>
        <v/>
      </c>
      <c r="I209" s="1" t="str">
        <f t="shared" ca="1" si="168"/>
        <v/>
      </c>
      <c r="J209" s="1" t="str">
        <f t="shared" ca="1" si="168"/>
        <v/>
      </c>
      <c r="K209" s="1" t="str">
        <f t="shared" ca="1" si="168"/>
        <v/>
      </c>
      <c r="L209" s="1" t="str">
        <f t="shared" ca="1" si="168"/>
        <v/>
      </c>
      <c r="M209" s="1" t="str">
        <f t="shared" ca="1" si="168"/>
        <v/>
      </c>
      <c r="N209" s="1" t="str">
        <f t="shared" ca="1" si="168"/>
        <v/>
      </c>
      <c r="O209" s="1" t="str">
        <f t="shared" ca="1" si="168"/>
        <v/>
      </c>
      <c r="P209" s="1" t="str">
        <f t="shared" ca="1" si="168"/>
        <v/>
      </c>
      <c r="Q209" s="1" t="str">
        <f t="shared" ca="1" si="168"/>
        <v/>
      </c>
      <c r="R209" s="1" t="str">
        <f t="shared" ca="1" si="168"/>
        <v/>
      </c>
      <c r="S209" s="1" t="str">
        <f t="shared" ca="1" si="168"/>
        <v/>
      </c>
      <c r="T209" s="1" t="str">
        <f t="shared" ca="1" si="168"/>
        <v/>
      </c>
      <c r="U209" s="1" t="str">
        <f t="shared" ca="1" si="168"/>
        <v/>
      </c>
      <c r="V209" s="1" t="str">
        <f t="shared" ca="1" si="168"/>
        <v/>
      </c>
      <c r="W209" s="1" t="str">
        <f t="shared" ca="1" si="168"/>
        <v/>
      </c>
      <c r="X209" s="1" t="str">
        <f t="shared" ca="1" si="168"/>
        <v/>
      </c>
      <c r="Y209" s="1" t="str">
        <f t="shared" ca="1" si="168"/>
        <v/>
      </c>
      <c r="Z209" s="1" t="str">
        <f t="shared" ca="1" si="168"/>
        <v/>
      </c>
      <c r="AA209" s="1" t="str">
        <f t="shared" ref="AA209:AG209" ca="1" si="169">IFERROR(AA175/2,"")</f>
        <v/>
      </c>
      <c r="AB209" s="1" t="str">
        <f t="shared" ca="1" si="169"/>
        <v/>
      </c>
      <c r="AC209" s="1" t="str">
        <f t="shared" ca="1" si="169"/>
        <v/>
      </c>
      <c r="AD209" s="1" t="str">
        <f t="shared" ca="1" si="169"/>
        <v/>
      </c>
      <c r="AE209" s="1" t="str">
        <f t="shared" ca="1" si="169"/>
        <v/>
      </c>
      <c r="AF209" s="1" t="str">
        <f t="shared" ca="1" si="169"/>
        <v/>
      </c>
      <c r="AG209" s="1" t="str">
        <f t="shared" ca="1" si="169"/>
        <v/>
      </c>
    </row>
    <row r="210" spans="2:33" hidden="1" outlineLevel="1" x14ac:dyDescent="0.2">
      <c r="B210" s="35"/>
      <c r="C210" s="1" t="str">
        <f t="shared" ca="1" si="153"/>
        <v/>
      </c>
      <c r="D210" s="1" t="str">
        <f t="shared" ref="D210:Z210" ca="1" si="170">IFERROR(D176/2,"")</f>
        <v/>
      </c>
      <c r="E210" s="1" t="str">
        <f t="shared" ca="1" si="170"/>
        <v/>
      </c>
      <c r="F210" s="1" t="str">
        <f t="shared" ca="1" si="170"/>
        <v/>
      </c>
      <c r="G210" s="1" t="str">
        <f t="shared" ca="1" si="170"/>
        <v/>
      </c>
      <c r="H210" s="1" t="str">
        <f t="shared" ca="1" si="170"/>
        <v/>
      </c>
      <c r="I210" s="1" t="str">
        <f t="shared" ca="1" si="170"/>
        <v/>
      </c>
      <c r="J210" s="1" t="str">
        <f t="shared" ca="1" si="170"/>
        <v/>
      </c>
      <c r="K210" s="1" t="str">
        <f t="shared" ca="1" si="170"/>
        <v/>
      </c>
      <c r="L210" s="1" t="str">
        <f t="shared" ca="1" si="170"/>
        <v/>
      </c>
      <c r="M210" s="1" t="str">
        <f t="shared" ca="1" si="170"/>
        <v/>
      </c>
      <c r="N210" s="1" t="str">
        <f t="shared" ca="1" si="170"/>
        <v/>
      </c>
      <c r="O210" s="1" t="str">
        <f t="shared" ca="1" si="170"/>
        <v/>
      </c>
      <c r="P210" s="1" t="str">
        <f t="shared" ca="1" si="170"/>
        <v/>
      </c>
      <c r="Q210" s="1" t="str">
        <f t="shared" ca="1" si="170"/>
        <v/>
      </c>
      <c r="R210" s="1" t="str">
        <f t="shared" ca="1" si="170"/>
        <v/>
      </c>
      <c r="S210" s="1" t="str">
        <f t="shared" ca="1" si="170"/>
        <v/>
      </c>
      <c r="T210" s="1" t="str">
        <f t="shared" ca="1" si="170"/>
        <v/>
      </c>
      <c r="U210" s="1" t="str">
        <f t="shared" ca="1" si="170"/>
        <v/>
      </c>
      <c r="V210" s="1" t="str">
        <f t="shared" ca="1" si="170"/>
        <v/>
      </c>
      <c r="W210" s="1" t="str">
        <f t="shared" ca="1" si="170"/>
        <v/>
      </c>
      <c r="X210" s="1" t="str">
        <f t="shared" ca="1" si="170"/>
        <v/>
      </c>
      <c r="Y210" s="1" t="str">
        <f t="shared" ca="1" si="170"/>
        <v/>
      </c>
      <c r="Z210" s="1" t="str">
        <f t="shared" ca="1" si="170"/>
        <v/>
      </c>
      <c r="AA210" s="1" t="str">
        <f t="shared" ref="AA210:AG210" ca="1" si="171">IFERROR(AA176/2,"")</f>
        <v/>
      </c>
      <c r="AB210" s="1" t="str">
        <f t="shared" ca="1" si="171"/>
        <v/>
      </c>
      <c r="AC210" s="1" t="str">
        <f t="shared" ca="1" si="171"/>
        <v/>
      </c>
      <c r="AD210" s="1" t="str">
        <f t="shared" ca="1" si="171"/>
        <v/>
      </c>
      <c r="AE210" s="1" t="str">
        <f t="shared" ca="1" si="171"/>
        <v/>
      </c>
      <c r="AF210" s="1" t="str">
        <f t="shared" ca="1" si="171"/>
        <v/>
      </c>
      <c r="AG210" s="1" t="str">
        <f t="shared" ca="1" si="171"/>
        <v/>
      </c>
    </row>
    <row r="211" spans="2:33" hidden="1" outlineLevel="1" x14ac:dyDescent="0.2">
      <c r="B211" s="35"/>
      <c r="C211" s="1" t="str">
        <f t="shared" ca="1" si="153"/>
        <v/>
      </c>
      <c r="D211" s="1" t="str">
        <f t="shared" ref="D211:Z211" ca="1" si="172">IFERROR(D177/2,"")</f>
        <v/>
      </c>
      <c r="E211" s="1" t="str">
        <f t="shared" ca="1" si="172"/>
        <v/>
      </c>
      <c r="F211" s="1" t="str">
        <f t="shared" ca="1" si="172"/>
        <v/>
      </c>
      <c r="G211" s="1" t="str">
        <f t="shared" ca="1" si="172"/>
        <v/>
      </c>
      <c r="H211" s="1" t="str">
        <f t="shared" ca="1" si="172"/>
        <v/>
      </c>
      <c r="I211" s="1" t="str">
        <f t="shared" ca="1" si="172"/>
        <v/>
      </c>
      <c r="J211" s="1" t="str">
        <f t="shared" ca="1" si="172"/>
        <v/>
      </c>
      <c r="K211" s="1" t="str">
        <f t="shared" ca="1" si="172"/>
        <v/>
      </c>
      <c r="L211" s="1" t="str">
        <f t="shared" ca="1" si="172"/>
        <v/>
      </c>
      <c r="M211" s="1" t="str">
        <f t="shared" ca="1" si="172"/>
        <v/>
      </c>
      <c r="N211" s="1" t="str">
        <f t="shared" ca="1" si="172"/>
        <v/>
      </c>
      <c r="O211" s="1" t="str">
        <f t="shared" ca="1" si="172"/>
        <v/>
      </c>
      <c r="P211" s="1" t="str">
        <f t="shared" ca="1" si="172"/>
        <v/>
      </c>
      <c r="Q211" s="1" t="str">
        <f t="shared" ca="1" si="172"/>
        <v/>
      </c>
      <c r="R211" s="1" t="str">
        <f t="shared" ca="1" si="172"/>
        <v/>
      </c>
      <c r="S211" s="1" t="str">
        <f t="shared" ca="1" si="172"/>
        <v/>
      </c>
      <c r="T211" s="1" t="str">
        <f t="shared" ca="1" si="172"/>
        <v/>
      </c>
      <c r="U211" s="1" t="str">
        <f t="shared" ca="1" si="172"/>
        <v/>
      </c>
      <c r="V211" s="1" t="str">
        <f t="shared" ca="1" si="172"/>
        <v/>
      </c>
      <c r="W211" s="1" t="str">
        <f t="shared" ca="1" si="172"/>
        <v/>
      </c>
      <c r="X211" s="1" t="str">
        <f t="shared" ca="1" si="172"/>
        <v/>
      </c>
      <c r="Y211" s="1" t="str">
        <f t="shared" ca="1" si="172"/>
        <v/>
      </c>
      <c r="Z211" s="1" t="str">
        <f t="shared" ca="1" si="172"/>
        <v/>
      </c>
      <c r="AA211" s="1" t="str">
        <f t="shared" ref="AA211:AG211" ca="1" si="173">IFERROR(AA177/2,"")</f>
        <v/>
      </c>
      <c r="AB211" s="1" t="str">
        <f t="shared" ca="1" si="173"/>
        <v/>
      </c>
      <c r="AC211" s="1" t="str">
        <f t="shared" ca="1" si="173"/>
        <v/>
      </c>
      <c r="AD211" s="1" t="str">
        <f t="shared" ca="1" si="173"/>
        <v/>
      </c>
      <c r="AE211" s="1" t="str">
        <f t="shared" ca="1" si="173"/>
        <v/>
      </c>
      <c r="AF211" s="1" t="str">
        <f t="shared" ca="1" si="173"/>
        <v/>
      </c>
      <c r="AG211" s="1" t="str">
        <f t="shared" ca="1" si="173"/>
        <v/>
      </c>
    </row>
    <row r="212" spans="2:33" hidden="1" outlineLevel="1" x14ac:dyDescent="0.2">
      <c r="B212" s="35"/>
      <c r="C212" s="1" t="str">
        <f t="shared" ca="1" si="153"/>
        <v/>
      </c>
      <c r="D212" s="1" t="str">
        <f t="shared" ref="D212:Z212" ca="1" si="174">IFERROR(D178/2,"")</f>
        <v/>
      </c>
      <c r="E212" s="1" t="str">
        <f t="shared" ca="1" si="174"/>
        <v/>
      </c>
      <c r="F212" s="1" t="str">
        <f t="shared" ca="1" si="174"/>
        <v/>
      </c>
      <c r="G212" s="1" t="str">
        <f t="shared" ca="1" si="174"/>
        <v/>
      </c>
      <c r="H212" s="1" t="str">
        <f t="shared" ca="1" si="174"/>
        <v/>
      </c>
      <c r="I212" s="1" t="str">
        <f t="shared" ca="1" si="174"/>
        <v/>
      </c>
      <c r="J212" s="1" t="str">
        <f t="shared" ca="1" si="174"/>
        <v/>
      </c>
      <c r="K212" s="1" t="str">
        <f t="shared" ca="1" si="174"/>
        <v/>
      </c>
      <c r="L212" s="1" t="str">
        <f t="shared" ca="1" si="174"/>
        <v/>
      </c>
      <c r="M212" s="1" t="str">
        <f t="shared" ca="1" si="174"/>
        <v/>
      </c>
      <c r="N212" s="1" t="str">
        <f t="shared" ca="1" si="174"/>
        <v/>
      </c>
      <c r="O212" s="1" t="str">
        <f t="shared" ca="1" si="174"/>
        <v/>
      </c>
      <c r="P212" s="1" t="str">
        <f t="shared" ca="1" si="174"/>
        <v/>
      </c>
      <c r="Q212" s="1" t="str">
        <f t="shared" ca="1" si="174"/>
        <v/>
      </c>
      <c r="R212" s="1" t="str">
        <f t="shared" ca="1" si="174"/>
        <v/>
      </c>
      <c r="S212" s="1" t="str">
        <f t="shared" ca="1" si="174"/>
        <v/>
      </c>
      <c r="T212" s="1" t="str">
        <f t="shared" ca="1" si="174"/>
        <v/>
      </c>
      <c r="U212" s="1" t="str">
        <f t="shared" ca="1" si="174"/>
        <v/>
      </c>
      <c r="V212" s="1" t="str">
        <f t="shared" ca="1" si="174"/>
        <v/>
      </c>
      <c r="W212" s="1" t="str">
        <f t="shared" ca="1" si="174"/>
        <v/>
      </c>
      <c r="X212" s="1" t="str">
        <f t="shared" ca="1" si="174"/>
        <v/>
      </c>
      <c r="Y212" s="1" t="str">
        <f t="shared" ca="1" si="174"/>
        <v/>
      </c>
      <c r="Z212" s="1" t="str">
        <f t="shared" ca="1" si="174"/>
        <v/>
      </c>
      <c r="AA212" s="1" t="str">
        <f t="shared" ref="AA212:AG212" ca="1" si="175">IFERROR(AA178/2,"")</f>
        <v/>
      </c>
      <c r="AB212" s="1" t="str">
        <f t="shared" ca="1" si="175"/>
        <v/>
      </c>
      <c r="AC212" s="1" t="str">
        <f t="shared" ca="1" si="175"/>
        <v/>
      </c>
      <c r="AD212" s="1" t="str">
        <f t="shared" ca="1" si="175"/>
        <v/>
      </c>
      <c r="AE212" s="1" t="str">
        <f t="shared" ca="1" si="175"/>
        <v/>
      </c>
      <c r="AF212" s="1" t="str">
        <f t="shared" ca="1" si="175"/>
        <v/>
      </c>
      <c r="AG212" s="1" t="str">
        <f t="shared" ca="1" si="175"/>
        <v/>
      </c>
    </row>
    <row r="213" spans="2:33" hidden="1" outlineLevel="1" x14ac:dyDescent="0.2">
      <c r="B213" s="35"/>
      <c r="C213" s="1" t="str">
        <f t="shared" ca="1" si="153"/>
        <v/>
      </c>
      <c r="D213" s="1" t="str">
        <f t="shared" ref="D213:Z213" ca="1" si="176">IFERROR(D179/2,"")</f>
        <v/>
      </c>
      <c r="E213" s="1" t="str">
        <f t="shared" ca="1" si="176"/>
        <v/>
      </c>
      <c r="F213" s="1" t="str">
        <f t="shared" ca="1" si="176"/>
        <v/>
      </c>
      <c r="G213" s="1" t="str">
        <f t="shared" ca="1" si="176"/>
        <v/>
      </c>
      <c r="H213" s="1" t="str">
        <f t="shared" ca="1" si="176"/>
        <v/>
      </c>
      <c r="I213" s="1" t="str">
        <f t="shared" ca="1" si="176"/>
        <v/>
      </c>
      <c r="J213" s="1" t="str">
        <f t="shared" ca="1" si="176"/>
        <v/>
      </c>
      <c r="K213" s="1" t="str">
        <f t="shared" ca="1" si="176"/>
        <v/>
      </c>
      <c r="L213" s="1" t="str">
        <f t="shared" ca="1" si="176"/>
        <v/>
      </c>
      <c r="M213" s="1" t="str">
        <f t="shared" ca="1" si="176"/>
        <v/>
      </c>
      <c r="N213" s="1" t="str">
        <f t="shared" ca="1" si="176"/>
        <v/>
      </c>
      <c r="O213" s="1" t="str">
        <f t="shared" ca="1" si="176"/>
        <v/>
      </c>
      <c r="P213" s="1" t="str">
        <f t="shared" ca="1" si="176"/>
        <v/>
      </c>
      <c r="Q213" s="1" t="str">
        <f t="shared" ca="1" si="176"/>
        <v/>
      </c>
      <c r="R213" s="1" t="str">
        <f t="shared" ca="1" si="176"/>
        <v/>
      </c>
      <c r="S213" s="1" t="str">
        <f t="shared" ca="1" si="176"/>
        <v/>
      </c>
      <c r="T213" s="1" t="str">
        <f t="shared" ca="1" si="176"/>
        <v/>
      </c>
      <c r="U213" s="1" t="str">
        <f t="shared" ca="1" si="176"/>
        <v/>
      </c>
      <c r="V213" s="1" t="str">
        <f t="shared" ca="1" si="176"/>
        <v/>
      </c>
      <c r="W213" s="1" t="str">
        <f t="shared" ca="1" si="176"/>
        <v/>
      </c>
      <c r="X213" s="1" t="str">
        <f t="shared" ca="1" si="176"/>
        <v/>
      </c>
      <c r="Y213" s="1" t="str">
        <f t="shared" ca="1" si="176"/>
        <v/>
      </c>
      <c r="Z213" s="1" t="str">
        <f t="shared" ca="1" si="176"/>
        <v/>
      </c>
      <c r="AA213" s="1" t="str">
        <f t="shared" ref="AA213:AG213" ca="1" si="177">IFERROR(AA179/2,"")</f>
        <v/>
      </c>
      <c r="AB213" s="1" t="str">
        <f t="shared" ca="1" si="177"/>
        <v/>
      </c>
      <c r="AC213" s="1" t="str">
        <f t="shared" ca="1" si="177"/>
        <v/>
      </c>
      <c r="AD213" s="1" t="str">
        <f t="shared" ca="1" si="177"/>
        <v/>
      </c>
      <c r="AE213" s="1" t="str">
        <f t="shared" ca="1" si="177"/>
        <v/>
      </c>
      <c r="AF213" s="1" t="str">
        <f t="shared" ca="1" si="177"/>
        <v/>
      </c>
      <c r="AG213" s="1" t="str">
        <f t="shared" ca="1" si="177"/>
        <v/>
      </c>
    </row>
    <row r="214" spans="2:33" hidden="1" outlineLevel="1" x14ac:dyDescent="0.2">
      <c r="B214" s="35"/>
      <c r="C214" s="1" t="str">
        <f t="shared" ca="1" si="153"/>
        <v/>
      </c>
      <c r="D214" s="1" t="str">
        <f t="shared" ref="D214:Z214" ca="1" si="178">IFERROR(D180/2,"")</f>
        <v/>
      </c>
      <c r="E214" s="1" t="str">
        <f t="shared" ca="1" si="178"/>
        <v/>
      </c>
      <c r="F214" s="1" t="str">
        <f t="shared" ca="1" si="178"/>
        <v/>
      </c>
      <c r="G214" s="1" t="str">
        <f t="shared" ca="1" si="178"/>
        <v/>
      </c>
      <c r="H214" s="1" t="str">
        <f t="shared" ca="1" si="178"/>
        <v/>
      </c>
      <c r="I214" s="1" t="str">
        <f t="shared" ca="1" si="178"/>
        <v/>
      </c>
      <c r="J214" s="1" t="str">
        <f t="shared" ca="1" si="178"/>
        <v/>
      </c>
      <c r="K214" s="1" t="str">
        <f t="shared" ca="1" si="178"/>
        <v/>
      </c>
      <c r="L214" s="1" t="str">
        <f t="shared" ca="1" si="178"/>
        <v/>
      </c>
      <c r="M214" s="1" t="str">
        <f t="shared" ca="1" si="178"/>
        <v/>
      </c>
      <c r="N214" s="1" t="str">
        <f t="shared" ca="1" si="178"/>
        <v/>
      </c>
      <c r="O214" s="1" t="str">
        <f t="shared" ca="1" si="178"/>
        <v/>
      </c>
      <c r="P214" s="1" t="str">
        <f t="shared" ca="1" si="178"/>
        <v/>
      </c>
      <c r="Q214" s="1" t="str">
        <f t="shared" ca="1" si="178"/>
        <v/>
      </c>
      <c r="R214" s="1" t="str">
        <f t="shared" ca="1" si="178"/>
        <v/>
      </c>
      <c r="S214" s="1" t="str">
        <f t="shared" ca="1" si="178"/>
        <v/>
      </c>
      <c r="T214" s="1" t="str">
        <f t="shared" ca="1" si="178"/>
        <v/>
      </c>
      <c r="U214" s="1" t="str">
        <f t="shared" ca="1" si="178"/>
        <v/>
      </c>
      <c r="V214" s="1" t="str">
        <f t="shared" ca="1" si="178"/>
        <v/>
      </c>
      <c r="W214" s="1" t="str">
        <f t="shared" ca="1" si="178"/>
        <v/>
      </c>
      <c r="X214" s="1" t="str">
        <f t="shared" ca="1" si="178"/>
        <v/>
      </c>
      <c r="Y214" s="1" t="str">
        <f t="shared" ca="1" si="178"/>
        <v/>
      </c>
      <c r="Z214" s="1" t="str">
        <f t="shared" ca="1" si="178"/>
        <v/>
      </c>
      <c r="AA214" s="1" t="str">
        <f t="shared" ref="AA214:AG214" ca="1" si="179">IFERROR(AA180/2,"")</f>
        <v/>
      </c>
      <c r="AB214" s="1" t="str">
        <f t="shared" ca="1" si="179"/>
        <v/>
      </c>
      <c r="AC214" s="1" t="str">
        <f t="shared" ca="1" si="179"/>
        <v/>
      </c>
      <c r="AD214" s="1" t="str">
        <f t="shared" ca="1" si="179"/>
        <v/>
      </c>
      <c r="AE214" s="1" t="str">
        <f t="shared" ca="1" si="179"/>
        <v/>
      </c>
      <c r="AF214" s="1" t="str">
        <f t="shared" ca="1" si="179"/>
        <v/>
      </c>
      <c r="AG214" s="1" t="str">
        <f t="shared" ca="1" si="179"/>
        <v/>
      </c>
    </row>
    <row r="215" spans="2:33" hidden="1" outlineLevel="1" x14ac:dyDescent="0.2">
      <c r="B215" s="35"/>
      <c r="C215" s="1" t="str">
        <f t="shared" ca="1" si="153"/>
        <v/>
      </c>
      <c r="D215" s="1" t="str">
        <f t="shared" ref="D215:Z215" ca="1" si="180">IFERROR(D181/2,"")</f>
        <v/>
      </c>
      <c r="E215" s="1" t="str">
        <f t="shared" ca="1" si="180"/>
        <v/>
      </c>
      <c r="F215" s="1" t="str">
        <f t="shared" ca="1" si="180"/>
        <v/>
      </c>
      <c r="G215" s="1" t="str">
        <f t="shared" ca="1" si="180"/>
        <v/>
      </c>
      <c r="H215" s="1" t="str">
        <f t="shared" ca="1" si="180"/>
        <v/>
      </c>
      <c r="I215" s="1" t="str">
        <f t="shared" ca="1" si="180"/>
        <v/>
      </c>
      <c r="J215" s="1" t="str">
        <f t="shared" ca="1" si="180"/>
        <v/>
      </c>
      <c r="K215" s="1" t="str">
        <f t="shared" ca="1" si="180"/>
        <v/>
      </c>
      <c r="L215" s="1" t="str">
        <f t="shared" ca="1" si="180"/>
        <v/>
      </c>
      <c r="M215" s="1" t="str">
        <f t="shared" ca="1" si="180"/>
        <v/>
      </c>
      <c r="N215" s="1" t="str">
        <f t="shared" ca="1" si="180"/>
        <v/>
      </c>
      <c r="O215" s="1" t="str">
        <f t="shared" ca="1" si="180"/>
        <v/>
      </c>
      <c r="P215" s="1" t="str">
        <f t="shared" ca="1" si="180"/>
        <v/>
      </c>
      <c r="Q215" s="1" t="str">
        <f t="shared" ca="1" si="180"/>
        <v/>
      </c>
      <c r="R215" s="1" t="str">
        <f t="shared" ca="1" si="180"/>
        <v/>
      </c>
      <c r="S215" s="1" t="str">
        <f t="shared" ca="1" si="180"/>
        <v/>
      </c>
      <c r="T215" s="1" t="str">
        <f t="shared" ca="1" si="180"/>
        <v/>
      </c>
      <c r="U215" s="1" t="str">
        <f t="shared" ca="1" si="180"/>
        <v/>
      </c>
      <c r="V215" s="1" t="str">
        <f t="shared" ca="1" si="180"/>
        <v/>
      </c>
      <c r="W215" s="1" t="str">
        <f t="shared" ca="1" si="180"/>
        <v/>
      </c>
      <c r="X215" s="1" t="str">
        <f t="shared" ca="1" si="180"/>
        <v/>
      </c>
      <c r="Y215" s="1" t="str">
        <f t="shared" ca="1" si="180"/>
        <v/>
      </c>
      <c r="Z215" s="1" t="str">
        <f t="shared" ca="1" si="180"/>
        <v/>
      </c>
      <c r="AA215" s="1" t="str">
        <f t="shared" ref="AA215:AG215" ca="1" si="181">IFERROR(AA181/2,"")</f>
        <v/>
      </c>
      <c r="AB215" s="1" t="str">
        <f t="shared" ca="1" si="181"/>
        <v/>
      </c>
      <c r="AC215" s="1" t="str">
        <f t="shared" ca="1" si="181"/>
        <v/>
      </c>
      <c r="AD215" s="1" t="str">
        <f t="shared" ca="1" si="181"/>
        <v/>
      </c>
      <c r="AE215" s="1" t="str">
        <f t="shared" ca="1" si="181"/>
        <v/>
      </c>
      <c r="AF215" s="1" t="str">
        <f t="shared" ca="1" si="181"/>
        <v/>
      </c>
      <c r="AG215" s="1" t="str">
        <f t="shared" ca="1" si="181"/>
        <v/>
      </c>
    </row>
    <row r="216" spans="2:33" hidden="1" outlineLevel="1" x14ac:dyDescent="0.2">
      <c r="B216" s="35"/>
      <c r="C216" s="1" t="str">
        <f t="shared" ca="1" si="153"/>
        <v/>
      </c>
      <c r="D216" s="1" t="str">
        <f t="shared" ref="D216:Z216" ca="1" si="182">IFERROR(D182/2,"")</f>
        <v/>
      </c>
      <c r="E216" s="1" t="str">
        <f t="shared" ca="1" si="182"/>
        <v/>
      </c>
      <c r="F216" s="1" t="str">
        <f t="shared" ca="1" si="182"/>
        <v/>
      </c>
      <c r="G216" s="1" t="str">
        <f t="shared" ca="1" si="182"/>
        <v/>
      </c>
      <c r="H216" s="1" t="str">
        <f t="shared" ca="1" si="182"/>
        <v/>
      </c>
      <c r="I216" s="1" t="str">
        <f t="shared" ca="1" si="182"/>
        <v/>
      </c>
      <c r="J216" s="1" t="str">
        <f t="shared" ca="1" si="182"/>
        <v/>
      </c>
      <c r="K216" s="1" t="str">
        <f t="shared" ca="1" si="182"/>
        <v/>
      </c>
      <c r="L216" s="1" t="str">
        <f t="shared" ca="1" si="182"/>
        <v/>
      </c>
      <c r="M216" s="1" t="str">
        <f t="shared" ca="1" si="182"/>
        <v/>
      </c>
      <c r="N216" s="1" t="str">
        <f t="shared" ca="1" si="182"/>
        <v/>
      </c>
      <c r="O216" s="1" t="str">
        <f t="shared" ca="1" si="182"/>
        <v/>
      </c>
      <c r="P216" s="1" t="str">
        <f t="shared" ca="1" si="182"/>
        <v/>
      </c>
      <c r="Q216" s="1" t="str">
        <f t="shared" ca="1" si="182"/>
        <v/>
      </c>
      <c r="R216" s="1" t="str">
        <f t="shared" ca="1" si="182"/>
        <v/>
      </c>
      <c r="S216" s="1" t="str">
        <f t="shared" ca="1" si="182"/>
        <v/>
      </c>
      <c r="T216" s="1" t="str">
        <f t="shared" ca="1" si="182"/>
        <v/>
      </c>
      <c r="U216" s="1" t="str">
        <f t="shared" ca="1" si="182"/>
        <v/>
      </c>
      <c r="V216" s="1" t="str">
        <f t="shared" ca="1" si="182"/>
        <v/>
      </c>
      <c r="W216" s="1" t="str">
        <f t="shared" ca="1" si="182"/>
        <v/>
      </c>
      <c r="X216" s="1" t="str">
        <f t="shared" ca="1" si="182"/>
        <v/>
      </c>
      <c r="Y216" s="1" t="str">
        <f t="shared" ca="1" si="182"/>
        <v/>
      </c>
      <c r="Z216" s="1" t="str">
        <f t="shared" ca="1" si="182"/>
        <v/>
      </c>
      <c r="AA216" s="1" t="str">
        <f t="shared" ref="AA216:AG216" ca="1" si="183">IFERROR(AA182/2,"")</f>
        <v/>
      </c>
      <c r="AB216" s="1" t="str">
        <f t="shared" ca="1" si="183"/>
        <v/>
      </c>
      <c r="AC216" s="1" t="str">
        <f t="shared" ca="1" si="183"/>
        <v/>
      </c>
      <c r="AD216" s="1" t="str">
        <f t="shared" ca="1" si="183"/>
        <v/>
      </c>
      <c r="AE216" s="1" t="str">
        <f t="shared" ca="1" si="183"/>
        <v/>
      </c>
      <c r="AF216" s="1" t="str">
        <f t="shared" ca="1" si="183"/>
        <v/>
      </c>
      <c r="AG216" s="1" t="str">
        <f t="shared" ca="1" si="183"/>
        <v/>
      </c>
    </row>
    <row r="217" spans="2:33" hidden="1" outlineLevel="1" x14ac:dyDescent="0.2">
      <c r="B217" s="35"/>
      <c r="C217" s="1" t="str">
        <f t="shared" ca="1" si="153"/>
        <v/>
      </c>
      <c r="D217" s="1" t="str">
        <f t="shared" ref="D217:Z217" ca="1" si="184">IFERROR(D183/2,"")</f>
        <v/>
      </c>
      <c r="E217" s="1" t="str">
        <f t="shared" ca="1" si="184"/>
        <v/>
      </c>
      <c r="F217" s="1" t="str">
        <f t="shared" ca="1" si="184"/>
        <v/>
      </c>
      <c r="G217" s="1" t="str">
        <f t="shared" ca="1" si="184"/>
        <v/>
      </c>
      <c r="H217" s="1" t="str">
        <f t="shared" ca="1" si="184"/>
        <v/>
      </c>
      <c r="I217" s="1" t="str">
        <f t="shared" ca="1" si="184"/>
        <v/>
      </c>
      <c r="J217" s="1" t="str">
        <f t="shared" ca="1" si="184"/>
        <v/>
      </c>
      <c r="K217" s="1" t="str">
        <f t="shared" ca="1" si="184"/>
        <v/>
      </c>
      <c r="L217" s="1" t="str">
        <f t="shared" ca="1" si="184"/>
        <v/>
      </c>
      <c r="M217" s="1" t="str">
        <f t="shared" ca="1" si="184"/>
        <v/>
      </c>
      <c r="N217" s="1" t="str">
        <f t="shared" ca="1" si="184"/>
        <v/>
      </c>
      <c r="O217" s="1" t="str">
        <f t="shared" ca="1" si="184"/>
        <v/>
      </c>
      <c r="P217" s="1" t="str">
        <f t="shared" ca="1" si="184"/>
        <v/>
      </c>
      <c r="Q217" s="1" t="str">
        <f t="shared" ca="1" si="184"/>
        <v/>
      </c>
      <c r="R217" s="1" t="str">
        <f t="shared" ca="1" si="184"/>
        <v/>
      </c>
      <c r="S217" s="1" t="str">
        <f t="shared" ca="1" si="184"/>
        <v/>
      </c>
      <c r="T217" s="1" t="str">
        <f t="shared" ca="1" si="184"/>
        <v/>
      </c>
      <c r="U217" s="1" t="str">
        <f t="shared" ca="1" si="184"/>
        <v/>
      </c>
      <c r="V217" s="1" t="str">
        <f t="shared" ca="1" si="184"/>
        <v/>
      </c>
      <c r="W217" s="1" t="str">
        <f t="shared" ca="1" si="184"/>
        <v/>
      </c>
      <c r="X217" s="1" t="str">
        <f t="shared" ca="1" si="184"/>
        <v/>
      </c>
      <c r="Y217" s="1" t="str">
        <f t="shared" ca="1" si="184"/>
        <v/>
      </c>
      <c r="Z217" s="1" t="str">
        <f t="shared" ca="1" si="184"/>
        <v/>
      </c>
      <c r="AA217" s="1" t="str">
        <f t="shared" ref="AA217:AG217" ca="1" si="185">IFERROR(AA183/2,"")</f>
        <v/>
      </c>
      <c r="AB217" s="1" t="str">
        <f t="shared" ca="1" si="185"/>
        <v/>
      </c>
      <c r="AC217" s="1" t="str">
        <f t="shared" ca="1" si="185"/>
        <v/>
      </c>
      <c r="AD217" s="1" t="str">
        <f t="shared" ca="1" si="185"/>
        <v/>
      </c>
      <c r="AE217" s="1" t="str">
        <f t="shared" ca="1" si="185"/>
        <v/>
      </c>
      <c r="AF217" s="1" t="str">
        <f t="shared" ca="1" si="185"/>
        <v/>
      </c>
      <c r="AG217" s="1" t="str">
        <f t="shared" ca="1" si="185"/>
        <v/>
      </c>
    </row>
    <row r="218" spans="2:33" hidden="1" outlineLevel="1" x14ac:dyDescent="0.2">
      <c r="B218" s="35"/>
      <c r="C218" s="1" t="str">
        <f t="shared" ca="1" si="153"/>
        <v/>
      </c>
      <c r="D218" s="1" t="str">
        <f t="shared" ref="D218:Z218" ca="1" si="186">IFERROR(D184/2,"")</f>
        <v/>
      </c>
      <c r="E218" s="1" t="str">
        <f t="shared" ca="1" si="186"/>
        <v/>
      </c>
      <c r="F218" s="1" t="str">
        <f t="shared" ca="1" si="186"/>
        <v/>
      </c>
      <c r="G218" s="1" t="str">
        <f t="shared" ca="1" si="186"/>
        <v/>
      </c>
      <c r="H218" s="1" t="str">
        <f t="shared" ca="1" si="186"/>
        <v/>
      </c>
      <c r="I218" s="1" t="str">
        <f t="shared" ca="1" si="186"/>
        <v/>
      </c>
      <c r="J218" s="1" t="str">
        <f t="shared" ca="1" si="186"/>
        <v/>
      </c>
      <c r="K218" s="1" t="str">
        <f t="shared" ca="1" si="186"/>
        <v/>
      </c>
      <c r="L218" s="1" t="str">
        <f t="shared" ca="1" si="186"/>
        <v/>
      </c>
      <c r="M218" s="1" t="str">
        <f t="shared" ca="1" si="186"/>
        <v/>
      </c>
      <c r="N218" s="1" t="str">
        <f t="shared" ca="1" si="186"/>
        <v/>
      </c>
      <c r="O218" s="1" t="str">
        <f t="shared" ca="1" si="186"/>
        <v/>
      </c>
      <c r="P218" s="1" t="str">
        <f t="shared" ca="1" si="186"/>
        <v/>
      </c>
      <c r="Q218" s="1" t="str">
        <f t="shared" ca="1" si="186"/>
        <v/>
      </c>
      <c r="R218" s="1" t="str">
        <f t="shared" ca="1" si="186"/>
        <v/>
      </c>
      <c r="S218" s="1" t="str">
        <f t="shared" ca="1" si="186"/>
        <v/>
      </c>
      <c r="T218" s="1" t="str">
        <f t="shared" ca="1" si="186"/>
        <v/>
      </c>
      <c r="U218" s="1" t="str">
        <f t="shared" ca="1" si="186"/>
        <v/>
      </c>
      <c r="V218" s="1" t="str">
        <f t="shared" ca="1" si="186"/>
        <v/>
      </c>
      <c r="W218" s="1" t="str">
        <f t="shared" ca="1" si="186"/>
        <v/>
      </c>
      <c r="X218" s="1" t="str">
        <f t="shared" ca="1" si="186"/>
        <v/>
      </c>
      <c r="Y218" s="1" t="str">
        <f t="shared" ca="1" si="186"/>
        <v/>
      </c>
      <c r="Z218" s="1" t="str">
        <f t="shared" ca="1" si="186"/>
        <v/>
      </c>
      <c r="AA218" s="1" t="str">
        <f t="shared" ref="AA218:AG218" ca="1" si="187">IFERROR(AA184/2,"")</f>
        <v/>
      </c>
      <c r="AB218" s="1" t="str">
        <f t="shared" ca="1" si="187"/>
        <v/>
      </c>
      <c r="AC218" s="1" t="str">
        <f t="shared" ca="1" si="187"/>
        <v/>
      </c>
      <c r="AD218" s="1" t="str">
        <f t="shared" ca="1" si="187"/>
        <v/>
      </c>
      <c r="AE218" s="1" t="str">
        <f t="shared" ca="1" si="187"/>
        <v/>
      </c>
      <c r="AF218" s="1" t="str">
        <f t="shared" ca="1" si="187"/>
        <v/>
      </c>
      <c r="AG218" s="1" t="str">
        <f t="shared" ca="1" si="187"/>
        <v/>
      </c>
    </row>
    <row r="219" spans="2:33" hidden="1" outlineLevel="1" x14ac:dyDescent="0.2">
      <c r="B219" s="35"/>
      <c r="C219" s="1" t="str">
        <f t="shared" ca="1" si="153"/>
        <v/>
      </c>
      <c r="D219" s="1" t="str">
        <f t="shared" ref="D219:Z219" ca="1" si="188">IFERROR(D185/2,"")</f>
        <v/>
      </c>
      <c r="E219" s="1" t="str">
        <f t="shared" ca="1" si="188"/>
        <v/>
      </c>
      <c r="F219" s="1" t="str">
        <f t="shared" ca="1" si="188"/>
        <v/>
      </c>
      <c r="G219" s="1" t="str">
        <f t="shared" ca="1" si="188"/>
        <v/>
      </c>
      <c r="H219" s="1" t="str">
        <f t="shared" ca="1" si="188"/>
        <v/>
      </c>
      <c r="I219" s="1" t="str">
        <f t="shared" ca="1" si="188"/>
        <v/>
      </c>
      <c r="J219" s="1" t="str">
        <f t="shared" ca="1" si="188"/>
        <v/>
      </c>
      <c r="K219" s="1" t="str">
        <f t="shared" ca="1" si="188"/>
        <v/>
      </c>
      <c r="L219" s="1" t="str">
        <f t="shared" ca="1" si="188"/>
        <v/>
      </c>
      <c r="M219" s="1" t="str">
        <f t="shared" ca="1" si="188"/>
        <v/>
      </c>
      <c r="N219" s="1" t="str">
        <f t="shared" ca="1" si="188"/>
        <v/>
      </c>
      <c r="O219" s="1" t="str">
        <f t="shared" ca="1" si="188"/>
        <v/>
      </c>
      <c r="P219" s="1" t="str">
        <f t="shared" ca="1" si="188"/>
        <v/>
      </c>
      <c r="Q219" s="1" t="str">
        <f t="shared" ca="1" si="188"/>
        <v/>
      </c>
      <c r="R219" s="1" t="str">
        <f t="shared" ca="1" si="188"/>
        <v/>
      </c>
      <c r="S219" s="1" t="str">
        <f t="shared" ca="1" si="188"/>
        <v/>
      </c>
      <c r="T219" s="1" t="str">
        <f t="shared" ca="1" si="188"/>
        <v/>
      </c>
      <c r="U219" s="1" t="str">
        <f t="shared" ca="1" si="188"/>
        <v/>
      </c>
      <c r="V219" s="1" t="str">
        <f t="shared" ca="1" si="188"/>
        <v/>
      </c>
      <c r="W219" s="1" t="str">
        <f t="shared" ca="1" si="188"/>
        <v/>
      </c>
      <c r="X219" s="1" t="str">
        <f t="shared" ca="1" si="188"/>
        <v/>
      </c>
      <c r="Y219" s="1" t="str">
        <f t="shared" ca="1" si="188"/>
        <v/>
      </c>
      <c r="Z219" s="1" t="str">
        <f t="shared" ca="1" si="188"/>
        <v/>
      </c>
      <c r="AA219" s="1" t="str">
        <f t="shared" ref="AA219:AG219" ca="1" si="189">IFERROR(AA185/2,"")</f>
        <v/>
      </c>
      <c r="AB219" s="1" t="str">
        <f t="shared" ca="1" si="189"/>
        <v/>
      </c>
      <c r="AC219" s="1" t="str">
        <f t="shared" ca="1" si="189"/>
        <v/>
      </c>
      <c r="AD219" s="1" t="str">
        <f t="shared" ca="1" si="189"/>
        <v/>
      </c>
      <c r="AE219" s="1" t="str">
        <f t="shared" ca="1" si="189"/>
        <v/>
      </c>
      <c r="AF219" s="1" t="str">
        <f t="shared" ca="1" si="189"/>
        <v/>
      </c>
      <c r="AG219" s="1" t="str">
        <f t="shared" ca="1" si="189"/>
        <v/>
      </c>
    </row>
    <row r="220" spans="2:33" hidden="1" outlineLevel="1" x14ac:dyDescent="0.2">
      <c r="B220" s="35"/>
      <c r="C220" s="1" t="str">
        <f t="shared" ca="1" si="153"/>
        <v/>
      </c>
      <c r="D220" s="1" t="str">
        <f t="shared" ref="D220:Z220" ca="1" si="190">IFERROR(D186/2,"")</f>
        <v/>
      </c>
      <c r="E220" s="1" t="str">
        <f t="shared" ca="1" si="190"/>
        <v/>
      </c>
      <c r="F220" s="1" t="str">
        <f t="shared" ca="1" si="190"/>
        <v/>
      </c>
      <c r="G220" s="1" t="str">
        <f t="shared" ca="1" si="190"/>
        <v/>
      </c>
      <c r="H220" s="1" t="str">
        <f t="shared" ca="1" si="190"/>
        <v/>
      </c>
      <c r="I220" s="1" t="str">
        <f t="shared" ca="1" si="190"/>
        <v/>
      </c>
      <c r="J220" s="1" t="str">
        <f t="shared" ca="1" si="190"/>
        <v/>
      </c>
      <c r="K220" s="1" t="str">
        <f t="shared" ca="1" si="190"/>
        <v/>
      </c>
      <c r="L220" s="1" t="str">
        <f t="shared" ca="1" si="190"/>
        <v/>
      </c>
      <c r="M220" s="1" t="str">
        <f t="shared" ca="1" si="190"/>
        <v/>
      </c>
      <c r="N220" s="1" t="str">
        <f t="shared" ca="1" si="190"/>
        <v/>
      </c>
      <c r="O220" s="1" t="str">
        <f t="shared" ca="1" si="190"/>
        <v/>
      </c>
      <c r="P220" s="1" t="str">
        <f t="shared" ca="1" si="190"/>
        <v/>
      </c>
      <c r="Q220" s="1" t="str">
        <f t="shared" ca="1" si="190"/>
        <v/>
      </c>
      <c r="R220" s="1" t="str">
        <f t="shared" ca="1" si="190"/>
        <v/>
      </c>
      <c r="S220" s="1" t="str">
        <f t="shared" ca="1" si="190"/>
        <v/>
      </c>
      <c r="T220" s="1" t="str">
        <f t="shared" ca="1" si="190"/>
        <v/>
      </c>
      <c r="U220" s="1" t="str">
        <f t="shared" ca="1" si="190"/>
        <v/>
      </c>
      <c r="V220" s="1" t="str">
        <f t="shared" ca="1" si="190"/>
        <v/>
      </c>
      <c r="W220" s="1" t="str">
        <f t="shared" ca="1" si="190"/>
        <v/>
      </c>
      <c r="X220" s="1" t="str">
        <f t="shared" ca="1" si="190"/>
        <v/>
      </c>
      <c r="Y220" s="1" t="str">
        <f t="shared" ca="1" si="190"/>
        <v/>
      </c>
      <c r="Z220" s="1" t="str">
        <f t="shared" ca="1" si="190"/>
        <v/>
      </c>
      <c r="AA220" s="1" t="str">
        <f t="shared" ref="AA220:AG220" ca="1" si="191">IFERROR(AA186/2,"")</f>
        <v/>
      </c>
      <c r="AB220" s="1" t="str">
        <f t="shared" ca="1" si="191"/>
        <v/>
      </c>
      <c r="AC220" s="1" t="str">
        <f t="shared" ca="1" si="191"/>
        <v/>
      </c>
      <c r="AD220" s="1" t="str">
        <f t="shared" ca="1" si="191"/>
        <v/>
      </c>
      <c r="AE220" s="1" t="str">
        <f t="shared" ca="1" si="191"/>
        <v/>
      </c>
      <c r="AF220" s="1" t="str">
        <f t="shared" ca="1" si="191"/>
        <v/>
      </c>
      <c r="AG220" s="1" t="str">
        <f t="shared" ca="1" si="191"/>
        <v/>
      </c>
    </row>
    <row r="221" spans="2:33" hidden="1" outlineLevel="1" x14ac:dyDescent="0.2">
      <c r="B221" s="35"/>
      <c r="C221" s="1" t="str">
        <f t="shared" ca="1" si="153"/>
        <v/>
      </c>
      <c r="D221" s="1" t="str">
        <f t="shared" ref="D221:Z221" ca="1" si="192">IFERROR(D187/2,"")</f>
        <v/>
      </c>
      <c r="E221" s="1" t="str">
        <f t="shared" ca="1" si="192"/>
        <v/>
      </c>
      <c r="F221" s="1" t="str">
        <f t="shared" ca="1" si="192"/>
        <v/>
      </c>
      <c r="G221" s="1" t="str">
        <f t="shared" ca="1" si="192"/>
        <v/>
      </c>
      <c r="H221" s="1" t="str">
        <f t="shared" ca="1" si="192"/>
        <v/>
      </c>
      <c r="I221" s="1" t="str">
        <f t="shared" ca="1" si="192"/>
        <v/>
      </c>
      <c r="J221" s="1" t="str">
        <f t="shared" ca="1" si="192"/>
        <v/>
      </c>
      <c r="K221" s="1" t="str">
        <f t="shared" ca="1" si="192"/>
        <v/>
      </c>
      <c r="L221" s="1" t="str">
        <f t="shared" ca="1" si="192"/>
        <v/>
      </c>
      <c r="M221" s="1" t="str">
        <f t="shared" ca="1" si="192"/>
        <v/>
      </c>
      <c r="N221" s="1" t="str">
        <f t="shared" ca="1" si="192"/>
        <v/>
      </c>
      <c r="O221" s="1" t="str">
        <f t="shared" ca="1" si="192"/>
        <v/>
      </c>
      <c r="P221" s="1" t="str">
        <f t="shared" ca="1" si="192"/>
        <v/>
      </c>
      <c r="Q221" s="1" t="str">
        <f t="shared" ca="1" si="192"/>
        <v/>
      </c>
      <c r="R221" s="1" t="str">
        <f t="shared" ca="1" si="192"/>
        <v/>
      </c>
      <c r="S221" s="1" t="str">
        <f t="shared" ca="1" si="192"/>
        <v/>
      </c>
      <c r="T221" s="1" t="str">
        <f t="shared" ca="1" si="192"/>
        <v/>
      </c>
      <c r="U221" s="1" t="str">
        <f t="shared" ca="1" si="192"/>
        <v/>
      </c>
      <c r="V221" s="1" t="str">
        <f t="shared" ca="1" si="192"/>
        <v/>
      </c>
      <c r="W221" s="1" t="str">
        <f t="shared" ca="1" si="192"/>
        <v/>
      </c>
      <c r="X221" s="1" t="str">
        <f t="shared" ca="1" si="192"/>
        <v/>
      </c>
      <c r="Y221" s="1" t="str">
        <f t="shared" ca="1" si="192"/>
        <v/>
      </c>
      <c r="Z221" s="1" t="str">
        <f t="shared" ca="1" si="192"/>
        <v/>
      </c>
      <c r="AA221" s="1" t="str">
        <f t="shared" ref="AA221:AG221" ca="1" si="193">IFERROR(AA187/2,"")</f>
        <v/>
      </c>
      <c r="AB221" s="1" t="str">
        <f t="shared" ca="1" si="193"/>
        <v/>
      </c>
      <c r="AC221" s="1" t="str">
        <f t="shared" ca="1" si="193"/>
        <v/>
      </c>
      <c r="AD221" s="1" t="str">
        <f t="shared" ca="1" si="193"/>
        <v/>
      </c>
      <c r="AE221" s="1" t="str">
        <f t="shared" ca="1" si="193"/>
        <v/>
      </c>
      <c r="AF221" s="1" t="str">
        <f t="shared" ca="1" si="193"/>
        <v/>
      </c>
      <c r="AG221" s="1" t="str">
        <f t="shared" ca="1" si="193"/>
        <v/>
      </c>
    </row>
    <row r="222" spans="2:33" hidden="1" outlineLevel="1" x14ac:dyDescent="0.2">
      <c r="B222" s="35"/>
      <c r="C222" s="1" t="str">
        <f t="shared" ca="1" si="153"/>
        <v/>
      </c>
      <c r="D222" s="1" t="str">
        <f t="shared" ref="D222:Z222" ca="1" si="194">IFERROR(D188/2,"")</f>
        <v/>
      </c>
      <c r="E222" s="1" t="str">
        <f t="shared" ca="1" si="194"/>
        <v/>
      </c>
      <c r="F222" s="1" t="str">
        <f t="shared" ca="1" si="194"/>
        <v/>
      </c>
      <c r="G222" s="1" t="str">
        <f t="shared" ca="1" si="194"/>
        <v/>
      </c>
      <c r="H222" s="1" t="str">
        <f t="shared" ca="1" si="194"/>
        <v/>
      </c>
      <c r="I222" s="1" t="str">
        <f t="shared" ca="1" si="194"/>
        <v/>
      </c>
      <c r="J222" s="1" t="str">
        <f t="shared" ca="1" si="194"/>
        <v/>
      </c>
      <c r="K222" s="1" t="str">
        <f t="shared" ca="1" si="194"/>
        <v/>
      </c>
      <c r="L222" s="1" t="str">
        <f t="shared" ca="1" si="194"/>
        <v/>
      </c>
      <c r="M222" s="1" t="str">
        <f t="shared" ca="1" si="194"/>
        <v/>
      </c>
      <c r="N222" s="1" t="str">
        <f t="shared" ca="1" si="194"/>
        <v/>
      </c>
      <c r="O222" s="1" t="str">
        <f t="shared" ca="1" si="194"/>
        <v/>
      </c>
      <c r="P222" s="1" t="str">
        <f t="shared" ca="1" si="194"/>
        <v/>
      </c>
      <c r="Q222" s="1" t="str">
        <f t="shared" ca="1" si="194"/>
        <v/>
      </c>
      <c r="R222" s="1" t="str">
        <f t="shared" ca="1" si="194"/>
        <v/>
      </c>
      <c r="S222" s="1" t="str">
        <f t="shared" ca="1" si="194"/>
        <v/>
      </c>
      <c r="T222" s="1" t="str">
        <f t="shared" ca="1" si="194"/>
        <v/>
      </c>
      <c r="U222" s="1" t="str">
        <f t="shared" ca="1" si="194"/>
        <v/>
      </c>
      <c r="V222" s="1" t="str">
        <f t="shared" ca="1" si="194"/>
        <v/>
      </c>
      <c r="W222" s="1" t="str">
        <f t="shared" ca="1" si="194"/>
        <v/>
      </c>
      <c r="X222" s="1" t="str">
        <f t="shared" ca="1" si="194"/>
        <v/>
      </c>
      <c r="Y222" s="1" t="str">
        <f t="shared" ca="1" si="194"/>
        <v/>
      </c>
      <c r="Z222" s="1" t="str">
        <f t="shared" ca="1" si="194"/>
        <v/>
      </c>
      <c r="AA222" s="1" t="str">
        <f t="shared" ref="AA222:AG222" ca="1" si="195">IFERROR(AA188/2,"")</f>
        <v/>
      </c>
      <c r="AB222" s="1" t="str">
        <f t="shared" ca="1" si="195"/>
        <v/>
      </c>
      <c r="AC222" s="1" t="str">
        <f t="shared" ca="1" si="195"/>
        <v/>
      </c>
      <c r="AD222" s="1" t="str">
        <f t="shared" ca="1" si="195"/>
        <v/>
      </c>
      <c r="AE222" s="1" t="str">
        <f t="shared" ca="1" si="195"/>
        <v/>
      </c>
      <c r="AF222" s="1" t="str">
        <f t="shared" ca="1" si="195"/>
        <v/>
      </c>
      <c r="AG222" s="1" t="str">
        <f t="shared" ca="1" si="195"/>
        <v/>
      </c>
    </row>
    <row r="223" spans="2:33" hidden="1" outlineLevel="1" x14ac:dyDescent="0.2">
      <c r="B223" s="35"/>
      <c r="C223" s="1" t="str">
        <f t="shared" ca="1" si="153"/>
        <v/>
      </c>
      <c r="D223" s="1" t="str">
        <f t="shared" ref="D223:Z223" ca="1" si="196">IFERROR(D189/2,"")</f>
        <v/>
      </c>
      <c r="E223" s="1" t="str">
        <f t="shared" ca="1" si="196"/>
        <v/>
      </c>
      <c r="F223" s="1" t="str">
        <f t="shared" ca="1" si="196"/>
        <v/>
      </c>
      <c r="G223" s="1" t="str">
        <f t="shared" ca="1" si="196"/>
        <v/>
      </c>
      <c r="H223" s="1" t="str">
        <f t="shared" ca="1" si="196"/>
        <v/>
      </c>
      <c r="I223" s="1" t="str">
        <f t="shared" ca="1" si="196"/>
        <v/>
      </c>
      <c r="J223" s="1" t="str">
        <f t="shared" ca="1" si="196"/>
        <v/>
      </c>
      <c r="K223" s="1" t="str">
        <f t="shared" ca="1" si="196"/>
        <v/>
      </c>
      <c r="L223" s="1" t="str">
        <f t="shared" ca="1" si="196"/>
        <v/>
      </c>
      <c r="M223" s="1" t="str">
        <f t="shared" ca="1" si="196"/>
        <v/>
      </c>
      <c r="N223" s="1" t="str">
        <f t="shared" ca="1" si="196"/>
        <v/>
      </c>
      <c r="O223" s="1" t="str">
        <f t="shared" ca="1" si="196"/>
        <v/>
      </c>
      <c r="P223" s="1" t="str">
        <f t="shared" ca="1" si="196"/>
        <v/>
      </c>
      <c r="Q223" s="1" t="str">
        <f t="shared" ca="1" si="196"/>
        <v/>
      </c>
      <c r="R223" s="1" t="str">
        <f t="shared" ca="1" si="196"/>
        <v/>
      </c>
      <c r="S223" s="1" t="str">
        <f t="shared" ca="1" si="196"/>
        <v/>
      </c>
      <c r="T223" s="1" t="str">
        <f t="shared" ca="1" si="196"/>
        <v/>
      </c>
      <c r="U223" s="1" t="str">
        <f t="shared" ca="1" si="196"/>
        <v/>
      </c>
      <c r="V223" s="1" t="str">
        <f t="shared" ca="1" si="196"/>
        <v/>
      </c>
      <c r="W223" s="1" t="str">
        <f t="shared" ca="1" si="196"/>
        <v/>
      </c>
      <c r="X223" s="1" t="str">
        <f t="shared" ca="1" si="196"/>
        <v/>
      </c>
      <c r="Y223" s="1" t="str">
        <f t="shared" ca="1" si="196"/>
        <v/>
      </c>
      <c r="Z223" s="1" t="str">
        <f t="shared" ca="1" si="196"/>
        <v/>
      </c>
      <c r="AA223" s="1" t="str">
        <f t="shared" ref="AA223:AG223" ca="1" si="197">IFERROR(AA189/2,"")</f>
        <v/>
      </c>
      <c r="AB223" s="1" t="str">
        <f t="shared" ca="1" si="197"/>
        <v/>
      </c>
      <c r="AC223" s="1" t="str">
        <f t="shared" ca="1" si="197"/>
        <v/>
      </c>
      <c r="AD223" s="1" t="str">
        <f t="shared" ca="1" si="197"/>
        <v/>
      </c>
      <c r="AE223" s="1" t="str">
        <f t="shared" ca="1" si="197"/>
        <v/>
      </c>
      <c r="AF223" s="1" t="str">
        <f t="shared" ca="1" si="197"/>
        <v/>
      </c>
      <c r="AG223" s="1" t="str">
        <f t="shared" ca="1" si="197"/>
        <v/>
      </c>
    </row>
    <row r="224" spans="2:33" hidden="1" outlineLevel="1" x14ac:dyDescent="0.2">
      <c r="B224" s="35"/>
      <c r="C224" s="1" t="str">
        <f t="shared" ca="1" si="153"/>
        <v/>
      </c>
      <c r="D224" s="1" t="str">
        <f t="shared" ref="D224:Z224" ca="1" si="198">IFERROR(D190/2,"")</f>
        <v/>
      </c>
      <c r="E224" s="1" t="str">
        <f t="shared" ca="1" si="198"/>
        <v/>
      </c>
      <c r="F224" s="1" t="str">
        <f t="shared" ca="1" si="198"/>
        <v/>
      </c>
      <c r="G224" s="1" t="str">
        <f t="shared" ca="1" si="198"/>
        <v/>
      </c>
      <c r="H224" s="1" t="str">
        <f t="shared" ca="1" si="198"/>
        <v/>
      </c>
      <c r="I224" s="1" t="str">
        <f t="shared" ca="1" si="198"/>
        <v/>
      </c>
      <c r="J224" s="1" t="str">
        <f t="shared" ca="1" si="198"/>
        <v/>
      </c>
      <c r="K224" s="1" t="str">
        <f t="shared" ca="1" si="198"/>
        <v/>
      </c>
      <c r="L224" s="1" t="str">
        <f t="shared" ca="1" si="198"/>
        <v/>
      </c>
      <c r="M224" s="1" t="str">
        <f t="shared" ca="1" si="198"/>
        <v/>
      </c>
      <c r="N224" s="1" t="str">
        <f t="shared" ca="1" si="198"/>
        <v/>
      </c>
      <c r="O224" s="1" t="str">
        <f t="shared" ca="1" si="198"/>
        <v/>
      </c>
      <c r="P224" s="1" t="str">
        <f t="shared" ca="1" si="198"/>
        <v/>
      </c>
      <c r="Q224" s="1" t="str">
        <f t="shared" ca="1" si="198"/>
        <v/>
      </c>
      <c r="R224" s="1" t="str">
        <f t="shared" ca="1" si="198"/>
        <v/>
      </c>
      <c r="S224" s="1" t="str">
        <f t="shared" ca="1" si="198"/>
        <v/>
      </c>
      <c r="T224" s="1" t="str">
        <f t="shared" ca="1" si="198"/>
        <v/>
      </c>
      <c r="U224" s="1" t="str">
        <f t="shared" ca="1" si="198"/>
        <v/>
      </c>
      <c r="V224" s="1" t="str">
        <f t="shared" ca="1" si="198"/>
        <v/>
      </c>
      <c r="W224" s="1" t="str">
        <f t="shared" ca="1" si="198"/>
        <v/>
      </c>
      <c r="X224" s="1" t="str">
        <f t="shared" ca="1" si="198"/>
        <v/>
      </c>
      <c r="Y224" s="1" t="str">
        <f t="shared" ca="1" si="198"/>
        <v/>
      </c>
      <c r="Z224" s="1" t="str">
        <f t="shared" ca="1" si="198"/>
        <v/>
      </c>
      <c r="AA224" s="1" t="str">
        <f t="shared" ref="AA224:AG224" ca="1" si="199">IFERROR(AA190/2,"")</f>
        <v/>
      </c>
      <c r="AB224" s="1" t="str">
        <f t="shared" ca="1" si="199"/>
        <v/>
      </c>
      <c r="AC224" s="1" t="str">
        <f t="shared" ca="1" si="199"/>
        <v/>
      </c>
      <c r="AD224" s="1" t="str">
        <f t="shared" ca="1" si="199"/>
        <v/>
      </c>
      <c r="AE224" s="1" t="str">
        <f t="shared" ca="1" si="199"/>
        <v/>
      </c>
      <c r="AF224" s="1" t="str">
        <f t="shared" ca="1" si="199"/>
        <v/>
      </c>
      <c r="AG224" s="1" t="str">
        <f t="shared" ca="1" si="199"/>
        <v/>
      </c>
    </row>
    <row r="225" spans="2:33" hidden="1" outlineLevel="1" x14ac:dyDescent="0.2">
      <c r="B225" s="35"/>
      <c r="C225" s="1" t="str">
        <f t="shared" ca="1" si="153"/>
        <v/>
      </c>
      <c r="D225" s="1" t="str">
        <f t="shared" ref="D225:Z225" ca="1" si="200">IFERROR(D191/2,"")</f>
        <v/>
      </c>
      <c r="E225" s="1" t="str">
        <f t="shared" ca="1" si="200"/>
        <v/>
      </c>
      <c r="F225" s="1" t="str">
        <f t="shared" ca="1" si="200"/>
        <v/>
      </c>
      <c r="G225" s="1" t="str">
        <f t="shared" ca="1" si="200"/>
        <v/>
      </c>
      <c r="H225" s="1" t="str">
        <f t="shared" ca="1" si="200"/>
        <v/>
      </c>
      <c r="I225" s="1" t="str">
        <f t="shared" ca="1" si="200"/>
        <v/>
      </c>
      <c r="J225" s="1" t="str">
        <f t="shared" ca="1" si="200"/>
        <v/>
      </c>
      <c r="K225" s="1" t="str">
        <f t="shared" ca="1" si="200"/>
        <v/>
      </c>
      <c r="L225" s="1" t="str">
        <f t="shared" ca="1" si="200"/>
        <v/>
      </c>
      <c r="M225" s="1" t="str">
        <f t="shared" ca="1" si="200"/>
        <v/>
      </c>
      <c r="N225" s="1" t="str">
        <f t="shared" ca="1" si="200"/>
        <v/>
      </c>
      <c r="O225" s="1" t="str">
        <f t="shared" ca="1" si="200"/>
        <v/>
      </c>
      <c r="P225" s="1" t="str">
        <f t="shared" ca="1" si="200"/>
        <v/>
      </c>
      <c r="Q225" s="1" t="str">
        <f t="shared" ca="1" si="200"/>
        <v/>
      </c>
      <c r="R225" s="1" t="str">
        <f t="shared" ca="1" si="200"/>
        <v/>
      </c>
      <c r="S225" s="1" t="str">
        <f t="shared" ca="1" si="200"/>
        <v/>
      </c>
      <c r="T225" s="1" t="str">
        <f t="shared" ca="1" si="200"/>
        <v/>
      </c>
      <c r="U225" s="1" t="str">
        <f t="shared" ca="1" si="200"/>
        <v/>
      </c>
      <c r="V225" s="1" t="str">
        <f t="shared" ca="1" si="200"/>
        <v/>
      </c>
      <c r="W225" s="1" t="str">
        <f t="shared" ca="1" si="200"/>
        <v/>
      </c>
      <c r="X225" s="1" t="str">
        <f t="shared" ca="1" si="200"/>
        <v/>
      </c>
      <c r="Y225" s="1" t="str">
        <f t="shared" ca="1" si="200"/>
        <v/>
      </c>
      <c r="Z225" s="1" t="str">
        <f t="shared" ca="1" si="200"/>
        <v/>
      </c>
      <c r="AA225" s="1" t="str">
        <f t="shared" ref="AA225:AG225" ca="1" si="201">IFERROR(AA191/2,"")</f>
        <v/>
      </c>
      <c r="AB225" s="1" t="str">
        <f t="shared" ca="1" si="201"/>
        <v/>
      </c>
      <c r="AC225" s="1" t="str">
        <f t="shared" ca="1" si="201"/>
        <v/>
      </c>
      <c r="AD225" s="1" t="str">
        <f t="shared" ca="1" si="201"/>
        <v/>
      </c>
      <c r="AE225" s="1" t="str">
        <f t="shared" ca="1" si="201"/>
        <v/>
      </c>
      <c r="AF225" s="1" t="str">
        <f t="shared" ca="1" si="201"/>
        <v/>
      </c>
      <c r="AG225" s="1" t="str">
        <f t="shared" ca="1" si="201"/>
        <v/>
      </c>
    </row>
    <row r="226" spans="2:33" hidden="1" outlineLevel="1" x14ac:dyDescent="0.2">
      <c r="B226" s="35"/>
      <c r="C226" s="1" t="str">
        <f t="shared" ca="1" si="153"/>
        <v/>
      </c>
      <c r="D226" s="1" t="str">
        <f t="shared" ref="D226:Z226" ca="1" si="202">IFERROR(D192/2,"")</f>
        <v/>
      </c>
      <c r="E226" s="1" t="str">
        <f t="shared" ca="1" si="202"/>
        <v/>
      </c>
      <c r="F226" s="1" t="str">
        <f t="shared" ca="1" si="202"/>
        <v/>
      </c>
      <c r="G226" s="1" t="str">
        <f t="shared" ca="1" si="202"/>
        <v/>
      </c>
      <c r="H226" s="1" t="str">
        <f t="shared" ca="1" si="202"/>
        <v/>
      </c>
      <c r="I226" s="1" t="str">
        <f t="shared" ca="1" si="202"/>
        <v/>
      </c>
      <c r="J226" s="1" t="str">
        <f t="shared" ca="1" si="202"/>
        <v/>
      </c>
      <c r="K226" s="1" t="str">
        <f t="shared" ca="1" si="202"/>
        <v/>
      </c>
      <c r="L226" s="1" t="str">
        <f t="shared" ca="1" si="202"/>
        <v/>
      </c>
      <c r="M226" s="1" t="str">
        <f t="shared" ca="1" si="202"/>
        <v/>
      </c>
      <c r="N226" s="1" t="str">
        <f t="shared" ca="1" si="202"/>
        <v/>
      </c>
      <c r="O226" s="1" t="str">
        <f t="shared" ca="1" si="202"/>
        <v/>
      </c>
      <c r="P226" s="1" t="str">
        <f t="shared" ca="1" si="202"/>
        <v/>
      </c>
      <c r="Q226" s="1" t="str">
        <f t="shared" ca="1" si="202"/>
        <v/>
      </c>
      <c r="R226" s="1" t="str">
        <f t="shared" ca="1" si="202"/>
        <v/>
      </c>
      <c r="S226" s="1" t="str">
        <f t="shared" ca="1" si="202"/>
        <v/>
      </c>
      <c r="T226" s="1" t="str">
        <f t="shared" ca="1" si="202"/>
        <v/>
      </c>
      <c r="U226" s="1" t="str">
        <f t="shared" ca="1" si="202"/>
        <v/>
      </c>
      <c r="V226" s="1" t="str">
        <f t="shared" ca="1" si="202"/>
        <v/>
      </c>
      <c r="W226" s="1" t="str">
        <f t="shared" ca="1" si="202"/>
        <v/>
      </c>
      <c r="X226" s="1" t="str">
        <f t="shared" ca="1" si="202"/>
        <v/>
      </c>
      <c r="Y226" s="1" t="str">
        <f t="shared" ca="1" si="202"/>
        <v/>
      </c>
      <c r="Z226" s="1" t="str">
        <f t="shared" ca="1" si="202"/>
        <v/>
      </c>
      <c r="AA226" s="1" t="str">
        <f t="shared" ref="AA226:AG226" ca="1" si="203">IFERROR(AA192/2,"")</f>
        <v/>
      </c>
      <c r="AB226" s="1" t="str">
        <f t="shared" ca="1" si="203"/>
        <v/>
      </c>
      <c r="AC226" s="1" t="str">
        <f t="shared" ca="1" si="203"/>
        <v/>
      </c>
      <c r="AD226" s="1" t="str">
        <f t="shared" ca="1" si="203"/>
        <v/>
      </c>
      <c r="AE226" s="1" t="str">
        <f t="shared" ca="1" si="203"/>
        <v/>
      </c>
      <c r="AF226" s="1" t="str">
        <f t="shared" ca="1" si="203"/>
        <v/>
      </c>
      <c r="AG226" s="1" t="str">
        <f t="shared" ca="1" si="203"/>
        <v/>
      </c>
    </row>
    <row r="227" spans="2:33" hidden="1" outlineLevel="1" x14ac:dyDescent="0.2">
      <c r="B227" s="35"/>
      <c r="C227" s="1" t="str">
        <f t="shared" ca="1" si="153"/>
        <v/>
      </c>
      <c r="D227" s="1" t="str">
        <f t="shared" ref="D227:Z227" ca="1" si="204">IFERROR(D193/2,"")</f>
        <v/>
      </c>
      <c r="E227" s="1" t="str">
        <f t="shared" ca="1" si="204"/>
        <v/>
      </c>
      <c r="F227" s="1" t="str">
        <f t="shared" ca="1" si="204"/>
        <v/>
      </c>
      <c r="G227" s="1" t="str">
        <f t="shared" ca="1" si="204"/>
        <v/>
      </c>
      <c r="H227" s="1" t="str">
        <f t="shared" ca="1" si="204"/>
        <v/>
      </c>
      <c r="I227" s="1" t="str">
        <f t="shared" ca="1" si="204"/>
        <v/>
      </c>
      <c r="J227" s="1" t="str">
        <f t="shared" ca="1" si="204"/>
        <v/>
      </c>
      <c r="K227" s="1" t="str">
        <f t="shared" ca="1" si="204"/>
        <v/>
      </c>
      <c r="L227" s="1" t="str">
        <f t="shared" ca="1" si="204"/>
        <v/>
      </c>
      <c r="M227" s="1" t="str">
        <f t="shared" ca="1" si="204"/>
        <v/>
      </c>
      <c r="N227" s="1" t="str">
        <f t="shared" ca="1" si="204"/>
        <v/>
      </c>
      <c r="O227" s="1" t="str">
        <f t="shared" ca="1" si="204"/>
        <v/>
      </c>
      <c r="P227" s="1" t="str">
        <f t="shared" ca="1" si="204"/>
        <v/>
      </c>
      <c r="Q227" s="1" t="str">
        <f t="shared" ca="1" si="204"/>
        <v/>
      </c>
      <c r="R227" s="1" t="str">
        <f t="shared" ca="1" si="204"/>
        <v/>
      </c>
      <c r="S227" s="1" t="str">
        <f t="shared" ca="1" si="204"/>
        <v/>
      </c>
      <c r="T227" s="1" t="str">
        <f t="shared" ca="1" si="204"/>
        <v/>
      </c>
      <c r="U227" s="1" t="str">
        <f t="shared" ca="1" si="204"/>
        <v/>
      </c>
      <c r="V227" s="1" t="str">
        <f t="shared" ca="1" si="204"/>
        <v/>
      </c>
      <c r="W227" s="1" t="str">
        <f t="shared" ca="1" si="204"/>
        <v/>
      </c>
      <c r="X227" s="1" t="str">
        <f t="shared" ca="1" si="204"/>
        <v/>
      </c>
      <c r="Y227" s="1" t="str">
        <f t="shared" ca="1" si="204"/>
        <v/>
      </c>
      <c r="Z227" s="1" t="str">
        <f t="shared" ca="1" si="204"/>
        <v/>
      </c>
      <c r="AA227" s="1" t="str">
        <f t="shared" ref="AA227:AG227" ca="1" si="205">IFERROR(AA193/2,"")</f>
        <v/>
      </c>
      <c r="AB227" s="1" t="str">
        <f t="shared" ca="1" si="205"/>
        <v/>
      </c>
      <c r="AC227" s="1" t="str">
        <f t="shared" ca="1" si="205"/>
        <v/>
      </c>
      <c r="AD227" s="1" t="str">
        <f t="shared" ca="1" si="205"/>
        <v/>
      </c>
      <c r="AE227" s="1" t="str">
        <f t="shared" ca="1" si="205"/>
        <v/>
      </c>
      <c r="AF227" s="1" t="str">
        <f t="shared" ca="1" si="205"/>
        <v/>
      </c>
      <c r="AG227" s="1" t="str">
        <f t="shared" ca="1" si="205"/>
        <v/>
      </c>
    </row>
    <row r="228" spans="2:33" hidden="1" outlineLevel="1" x14ac:dyDescent="0.2">
      <c r="B228" s="35"/>
      <c r="C228" s="1" t="str">
        <f t="shared" ca="1" si="153"/>
        <v/>
      </c>
      <c r="D228" s="1" t="str">
        <f t="shared" ref="D228:Z228" ca="1" si="206">IFERROR(D194/2,"")</f>
        <v/>
      </c>
      <c r="E228" s="1" t="str">
        <f t="shared" ca="1" si="206"/>
        <v/>
      </c>
      <c r="F228" s="1" t="str">
        <f t="shared" ca="1" si="206"/>
        <v/>
      </c>
      <c r="G228" s="1" t="str">
        <f t="shared" ca="1" si="206"/>
        <v/>
      </c>
      <c r="H228" s="1" t="str">
        <f t="shared" ca="1" si="206"/>
        <v/>
      </c>
      <c r="I228" s="1" t="str">
        <f t="shared" ca="1" si="206"/>
        <v/>
      </c>
      <c r="J228" s="1" t="str">
        <f t="shared" ca="1" si="206"/>
        <v/>
      </c>
      <c r="K228" s="1" t="str">
        <f t="shared" ca="1" si="206"/>
        <v/>
      </c>
      <c r="L228" s="1" t="str">
        <f t="shared" ca="1" si="206"/>
        <v/>
      </c>
      <c r="M228" s="1" t="str">
        <f t="shared" ca="1" si="206"/>
        <v/>
      </c>
      <c r="N228" s="1" t="str">
        <f t="shared" ca="1" si="206"/>
        <v/>
      </c>
      <c r="O228" s="1" t="str">
        <f t="shared" ca="1" si="206"/>
        <v/>
      </c>
      <c r="P228" s="1" t="str">
        <f t="shared" ca="1" si="206"/>
        <v/>
      </c>
      <c r="Q228" s="1" t="str">
        <f t="shared" ca="1" si="206"/>
        <v/>
      </c>
      <c r="R228" s="1" t="str">
        <f t="shared" ca="1" si="206"/>
        <v/>
      </c>
      <c r="S228" s="1" t="str">
        <f t="shared" ca="1" si="206"/>
        <v/>
      </c>
      <c r="T228" s="1" t="str">
        <f t="shared" ca="1" si="206"/>
        <v/>
      </c>
      <c r="U228" s="1" t="str">
        <f t="shared" ca="1" si="206"/>
        <v/>
      </c>
      <c r="V228" s="1" t="str">
        <f t="shared" ca="1" si="206"/>
        <v/>
      </c>
      <c r="W228" s="1" t="str">
        <f t="shared" ca="1" si="206"/>
        <v/>
      </c>
      <c r="X228" s="1" t="str">
        <f t="shared" ca="1" si="206"/>
        <v/>
      </c>
      <c r="Y228" s="1" t="str">
        <f t="shared" ca="1" si="206"/>
        <v/>
      </c>
      <c r="Z228" s="1" t="str">
        <f t="shared" ca="1" si="206"/>
        <v/>
      </c>
      <c r="AA228" s="1" t="str">
        <f t="shared" ref="AA228:AG228" ca="1" si="207">IFERROR(AA194/2,"")</f>
        <v/>
      </c>
      <c r="AB228" s="1" t="str">
        <f t="shared" ca="1" si="207"/>
        <v/>
      </c>
      <c r="AC228" s="1" t="str">
        <f t="shared" ca="1" si="207"/>
        <v/>
      </c>
      <c r="AD228" s="1" t="str">
        <f t="shared" ca="1" si="207"/>
        <v/>
      </c>
      <c r="AE228" s="1" t="str">
        <f t="shared" ca="1" si="207"/>
        <v/>
      </c>
      <c r="AF228" s="1" t="str">
        <f t="shared" ca="1" si="207"/>
        <v/>
      </c>
      <c r="AG228" s="1" t="str">
        <f t="shared" ca="1" si="207"/>
        <v/>
      </c>
    </row>
    <row r="229" spans="2:33" hidden="1" outlineLevel="1" x14ac:dyDescent="0.2">
      <c r="B229" s="35"/>
      <c r="C229" s="1" t="str">
        <f t="shared" ca="1" si="153"/>
        <v/>
      </c>
      <c r="D229" s="1" t="str">
        <f t="shared" ref="D229:Z229" ca="1" si="208">IFERROR(D195/2,"")</f>
        <v/>
      </c>
      <c r="E229" s="1" t="str">
        <f t="shared" ca="1" si="208"/>
        <v/>
      </c>
      <c r="F229" s="1" t="str">
        <f t="shared" ca="1" si="208"/>
        <v/>
      </c>
      <c r="G229" s="1" t="str">
        <f t="shared" ca="1" si="208"/>
        <v/>
      </c>
      <c r="H229" s="1" t="str">
        <f t="shared" ca="1" si="208"/>
        <v/>
      </c>
      <c r="I229" s="1" t="str">
        <f t="shared" ca="1" si="208"/>
        <v/>
      </c>
      <c r="J229" s="1" t="str">
        <f t="shared" ca="1" si="208"/>
        <v/>
      </c>
      <c r="K229" s="1" t="str">
        <f t="shared" ca="1" si="208"/>
        <v/>
      </c>
      <c r="L229" s="1" t="str">
        <f t="shared" ca="1" si="208"/>
        <v/>
      </c>
      <c r="M229" s="1" t="str">
        <f t="shared" ca="1" si="208"/>
        <v/>
      </c>
      <c r="N229" s="1" t="str">
        <f t="shared" ca="1" si="208"/>
        <v/>
      </c>
      <c r="O229" s="1" t="str">
        <f t="shared" ca="1" si="208"/>
        <v/>
      </c>
      <c r="P229" s="1" t="str">
        <f t="shared" ca="1" si="208"/>
        <v/>
      </c>
      <c r="Q229" s="1" t="str">
        <f t="shared" ca="1" si="208"/>
        <v/>
      </c>
      <c r="R229" s="1" t="str">
        <f t="shared" ca="1" si="208"/>
        <v/>
      </c>
      <c r="S229" s="1" t="str">
        <f t="shared" ca="1" si="208"/>
        <v/>
      </c>
      <c r="T229" s="1" t="str">
        <f t="shared" ca="1" si="208"/>
        <v/>
      </c>
      <c r="U229" s="1" t="str">
        <f t="shared" ca="1" si="208"/>
        <v/>
      </c>
      <c r="V229" s="1" t="str">
        <f t="shared" ca="1" si="208"/>
        <v/>
      </c>
      <c r="W229" s="1" t="str">
        <f t="shared" ca="1" si="208"/>
        <v/>
      </c>
      <c r="X229" s="1" t="str">
        <f t="shared" ca="1" si="208"/>
        <v/>
      </c>
      <c r="Y229" s="1" t="str">
        <f t="shared" ca="1" si="208"/>
        <v/>
      </c>
      <c r="Z229" s="1" t="str">
        <f t="shared" ca="1" si="208"/>
        <v/>
      </c>
      <c r="AA229" s="1" t="str">
        <f t="shared" ref="AA229:AG229" ca="1" si="209">IFERROR(AA195/2,"")</f>
        <v/>
      </c>
      <c r="AB229" s="1" t="str">
        <f t="shared" ca="1" si="209"/>
        <v/>
      </c>
      <c r="AC229" s="1" t="str">
        <f t="shared" ca="1" si="209"/>
        <v/>
      </c>
      <c r="AD229" s="1" t="str">
        <f t="shared" ca="1" si="209"/>
        <v/>
      </c>
      <c r="AE229" s="1" t="str">
        <f t="shared" ca="1" si="209"/>
        <v/>
      </c>
      <c r="AF229" s="1" t="str">
        <f t="shared" ca="1" si="209"/>
        <v/>
      </c>
      <c r="AG229" s="1" t="str">
        <f t="shared" ca="1" si="209"/>
        <v/>
      </c>
    </row>
    <row r="230" spans="2:33" hidden="1" outlineLevel="1" x14ac:dyDescent="0.2">
      <c r="B230" s="35"/>
      <c r="C230" s="1" t="str">
        <f t="shared" ca="1" si="153"/>
        <v/>
      </c>
      <c r="D230" s="1" t="str">
        <f t="shared" ref="D230:Z231" ca="1" si="210">IFERROR(D196/2,"")</f>
        <v/>
      </c>
      <c r="E230" s="1" t="str">
        <f t="shared" ca="1" si="210"/>
        <v/>
      </c>
      <c r="F230" s="1" t="str">
        <f t="shared" ca="1" si="210"/>
        <v/>
      </c>
      <c r="G230" s="1" t="str">
        <f t="shared" ca="1" si="210"/>
        <v/>
      </c>
      <c r="H230" s="1" t="str">
        <f t="shared" ca="1" si="210"/>
        <v/>
      </c>
      <c r="I230" s="1" t="str">
        <f t="shared" ca="1" si="210"/>
        <v/>
      </c>
      <c r="J230" s="1" t="str">
        <f t="shared" ca="1" si="210"/>
        <v/>
      </c>
      <c r="K230" s="1" t="str">
        <f t="shared" ca="1" si="210"/>
        <v/>
      </c>
      <c r="L230" s="1" t="str">
        <f t="shared" ca="1" si="210"/>
        <v/>
      </c>
      <c r="M230" s="1" t="str">
        <f t="shared" ca="1" si="210"/>
        <v/>
      </c>
      <c r="N230" s="1" t="str">
        <f t="shared" ca="1" si="210"/>
        <v/>
      </c>
      <c r="O230" s="1" t="str">
        <f t="shared" ca="1" si="210"/>
        <v/>
      </c>
      <c r="P230" s="1" t="str">
        <f t="shared" ca="1" si="210"/>
        <v/>
      </c>
      <c r="Q230" s="1" t="str">
        <f t="shared" ca="1" si="210"/>
        <v/>
      </c>
      <c r="R230" s="1" t="str">
        <f t="shared" ca="1" si="210"/>
        <v/>
      </c>
      <c r="S230" s="1" t="str">
        <f t="shared" ca="1" si="210"/>
        <v/>
      </c>
      <c r="T230" s="1" t="str">
        <f t="shared" ca="1" si="210"/>
        <v/>
      </c>
      <c r="U230" s="1" t="str">
        <f t="shared" ca="1" si="210"/>
        <v/>
      </c>
      <c r="V230" s="1" t="str">
        <f t="shared" ca="1" si="210"/>
        <v/>
      </c>
      <c r="W230" s="1" t="str">
        <f t="shared" ca="1" si="210"/>
        <v/>
      </c>
      <c r="X230" s="1" t="str">
        <f t="shared" ca="1" si="210"/>
        <v/>
      </c>
      <c r="Y230" s="1" t="str">
        <f t="shared" ca="1" si="210"/>
        <v/>
      </c>
      <c r="Z230" s="1" t="str">
        <f t="shared" ca="1" si="210"/>
        <v/>
      </c>
      <c r="AA230" s="1" t="str">
        <f t="shared" ref="AA230:AG230" ca="1" si="211">IFERROR(AA196/2,"")</f>
        <v/>
      </c>
      <c r="AB230" s="1" t="str">
        <f t="shared" ca="1" si="211"/>
        <v/>
      </c>
      <c r="AC230" s="1" t="str">
        <f t="shared" ca="1" si="211"/>
        <v/>
      </c>
      <c r="AD230" s="1" t="str">
        <f t="shared" ca="1" si="211"/>
        <v/>
      </c>
      <c r="AE230" s="1" t="str">
        <f t="shared" ca="1" si="211"/>
        <v/>
      </c>
      <c r="AF230" s="1" t="str">
        <f t="shared" ca="1" si="211"/>
        <v/>
      </c>
      <c r="AG230" s="1" t="str">
        <f t="shared" ca="1" si="211"/>
        <v/>
      </c>
    </row>
    <row r="231" spans="2:33" hidden="1" outlineLevel="1" x14ac:dyDescent="0.2">
      <c r="B231" s="35"/>
      <c r="C231" s="1" t="str">
        <f t="shared" ca="1" si="153"/>
        <v/>
      </c>
      <c r="D231" s="1" t="str">
        <f t="shared" ca="1" si="210"/>
        <v/>
      </c>
      <c r="E231" s="1" t="str">
        <f t="shared" ca="1" si="210"/>
        <v/>
      </c>
      <c r="F231" s="1" t="str">
        <f t="shared" ca="1" si="210"/>
        <v/>
      </c>
      <c r="G231" s="1" t="str">
        <f t="shared" ca="1" si="210"/>
        <v/>
      </c>
      <c r="H231" s="1" t="str">
        <f t="shared" ca="1" si="210"/>
        <v/>
      </c>
      <c r="I231" s="1" t="str">
        <f t="shared" ca="1" si="210"/>
        <v/>
      </c>
      <c r="J231" s="1" t="str">
        <f t="shared" ca="1" si="210"/>
        <v/>
      </c>
      <c r="K231" s="1" t="str">
        <f t="shared" ca="1" si="210"/>
        <v/>
      </c>
      <c r="L231" s="1" t="str">
        <f t="shared" ca="1" si="210"/>
        <v/>
      </c>
      <c r="M231" s="1" t="str">
        <f t="shared" ca="1" si="210"/>
        <v/>
      </c>
      <c r="N231" s="1" t="str">
        <f t="shared" ca="1" si="210"/>
        <v/>
      </c>
      <c r="O231" s="1" t="str">
        <f t="shared" ca="1" si="210"/>
        <v/>
      </c>
      <c r="P231" s="1" t="str">
        <f t="shared" ca="1" si="210"/>
        <v/>
      </c>
      <c r="Q231" s="1" t="str">
        <f t="shared" ca="1" si="210"/>
        <v/>
      </c>
      <c r="R231" s="1" t="str">
        <f t="shared" ca="1" si="210"/>
        <v/>
      </c>
      <c r="S231" s="1" t="str">
        <f t="shared" ca="1" si="210"/>
        <v/>
      </c>
      <c r="T231" s="1" t="str">
        <f t="shared" ca="1" si="210"/>
        <v/>
      </c>
      <c r="U231" s="1" t="str">
        <f t="shared" ca="1" si="210"/>
        <v/>
      </c>
      <c r="V231" s="1" t="str">
        <f t="shared" ca="1" si="210"/>
        <v/>
      </c>
      <c r="W231" s="1" t="str">
        <f t="shared" ca="1" si="210"/>
        <v/>
      </c>
      <c r="X231" s="1" t="str">
        <f t="shared" ca="1" si="210"/>
        <v/>
      </c>
      <c r="Y231" s="1" t="str">
        <f t="shared" ca="1" si="210"/>
        <v/>
      </c>
      <c r="Z231" s="1" t="str">
        <f t="shared" ca="1" si="210"/>
        <v/>
      </c>
      <c r="AA231" s="1" t="str">
        <f t="shared" ref="AA231:AG231" ca="1" si="212">IFERROR(AA197/2,"")</f>
        <v/>
      </c>
      <c r="AB231" s="1" t="str">
        <f t="shared" ca="1" si="212"/>
        <v/>
      </c>
      <c r="AC231" s="1" t="str">
        <f t="shared" ca="1" si="212"/>
        <v/>
      </c>
      <c r="AD231" s="1" t="str">
        <f t="shared" ca="1" si="212"/>
        <v/>
      </c>
      <c r="AE231" s="1" t="str">
        <f t="shared" ca="1" si="212"/>
        <v/>
      </c>
      <c r="AF231" s="1" t="str">
        <f t="shared" ca="1" si="212"/>
        <v/>
      </c>
      <c r="AG231" s="1" t="str">
        <f t="shared" ca="1" si="212"/>
        <v/>
      </c>
    </row>
    <row r="232" spans="2:33" hidden="1" outlineLevel="1" x14ac:dyDescent="0.2">
      <c r="B232" s="3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2:33" hidden="1" outlineLevel="1" x14ac:dyDescent="0.2">
      <c r="B233" s="3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2:33" hidden="1" outlineLevel="1" x14ac:dyDescent="0.2">
      <c r="B234" s="35"/>
      <c r="C234" s="75" t="s">
        <v>124</v>
      </c>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2:33" hidden="1" outlineLevel="1" x14ac:dyDescent="0.2">
      <c r="B235" s="35"/>
      <c r="C235" s="1"/>
      <c r="D235" s="1" t="str">
        <f t="shared" ref="D235:Z235" si="213">IF(E19&gt;0,E19,"")</f>
        <v/>
      </c>
      <c r="E235" s="1" t="str">
        <f t="shared" si="213"/>
        <v/>
      </c>
      <c r="F235" s="1" t="str">
        <f t="shared" si="213"/>
        <v/>
      </c>
      <c r="G235" s="1" t="str">
        <f t="shared" si="213"/>
        <v/>
      </c>
      <c r="H235" s="1" t="str">
        <f t="shared" si="213"/>
        <v/>
      </c>
      <c r="I235" s="1" t="str">
        <f t="shared" si="213"/>
        <v/>
      </c>
      <c r="J235" s="1" t="str">
        <f t="shared" si="213"/>
        <v/>
      </c>
      <c r="K235" s="1" t="str">
        <f t="shared" si="213"/>
        <v/>
      </c>
      <c r="L235" s="1" t="str">
        <f t="shared" si="213"/>
        <v/>
      </c>
      <c r="M235" s="1" t="str">
        <f t="shared" si="213"/>
        <v/>
      </c>
      <c r="N235" s="1" t="str">
        <f t="shared" si="213"/>
        <v/>
      </c>
      <c r="O235" s="1" t="str">
        <f t="shared" si="213"/>
        <v/>
      </c>
      <c r="P235" s="1" t="str">
        <f t="shared" si="213"/>
        <v/>
      </c>
      <c r="Q235" s="1" t="str">
        <f t="shared" si="213"/>
        <v/>
      </c>
      <c r="R235" s="1" t="str">
        <f t="shared" si="213"/>
        <v/>
      </c>
      <c r="S235" s="1" t="str">
        <f t="shared" si="213"/>
        <v/>
      </c>
      <c r="T235" s="1" t="str">
        <f t="shared" si="213"/>
        <v/>
      </c>
      <c r="U235" s="1" t="str">
        <f t="shared" si="213"/>
        <v/>
      </c>
      <c r="V235" s="1" t="str">
        <f t="shared" si="213"/>
        <v/>
      </c>
      <c r="W235" s="1" t="str">
        <f t="shared" si="213"/>
        <v/>
      </c>
      <c r="X235" s="1" t="str">
        <f t="shared" si="213"/>
        <v/>
      </c>
      <c r="Y235" s="1" t="str">
        <f t="shared" si="213"/>
        <v/>
      </c>
      <c r="Z235" s="1" t="str">
        <f t="shared" si="213"/>
        <v/>
      </c>
      <c r="AA235" s="1" t="str">
        <f t="shared" ref="AA235" si="214">IF(AB19&gt;0,AB19,"")</f>
        <v/>
      </c>
      <c r="AB235" s="1" t="str">
        <f t="shared" ref="AB235" si="215">IF(AC19&gt;0,AC19,"")</f>
        <v/>
      </c>
      <c r="AC235" s="1" t="str">
        <f t="shared" ref="AC235" si="216">IF(AD19&gt;0,AD19,"")</f>
        <v/>
      </c>
      <c r="AD235" s="1" t="str">
        <f t="shared" ref="AD235" si="217">IF(AE19&gt;0,AE19,"")</f>
        <v/>
      </c>
      <c r="AE235" s="1" t="str">
        <f t="shared" ref="AE235" si="218">IF(AF19&gt;0,AF19,"")</f>
        <v/>
      </c>
      <c r="AF235" s="1" t="str">
        <f t="shared" ref="AF235" si="219">IF(AG19&gt;0,AG19,"")</f>
        <v/>
      </c>
      <c r="AG235" s="1" t="str">
        <f t="shared" ref="AG235" si="220">IF(AH19&gt;0,AH19,"")</f>
        <v/>
      </c>
    </row>
    <row r="236" spans="2:33" hidden="1" outlineLevel="1" x14ac:dyDescent="0.2">
      <c r="B236" s="35"/>
      <c r="C236" s="1" t="str">
        <f t="shared" ref="C236:C266" ca="1" si="221">IF(OFFSET($E$19,0,ROW()-ROW($C$236))&gt;0,OFFSET($E$19,0,ROW()-ROW($C$236)),"")</f>
        <v/>
      </c>
      <c r="D236" s="1" t="str">
        <f t="shared" ref="D236:D265" si="222">IF(OR(ROW()-ROW($D$236)&gt;=COLUMN()-COLUMN($D$134),D235=""),"",INDEX($E$21:$AH$21,1,MATCH(D$235,$E$19:$AH$19,0))-INDEX($E$21:$AH$21,1,MATCH($C236,$E$19:$AH$19,0)))</f>
        <v/>
      </c>
      <c r="E236" s="1" t="str">
        <f t="shared" ref="E236:E265" si="223">IF(OR(ROW()-ROW($D$236)&gt;=COLUMN()-COLUMN($D$134),E235=""),"",INDEX($E$21:$AH$21,1,MATCH(E$235,$E$19:$AH$19,0))-INDEX($E$21:$AH$21,1,MATCH($C236,$E$19:$AH$19,0)))</f>
        <v/>
      </c>
      <c r="F236" s="1" t="str">
        <f t="shared" ref="F236:F265" si="224">IF(OR(ROW()-ROW($D$236)&gt;=COLUMN()-COLUMN($D$134),F235=""),"",INDEX($E$21:$AH$21,1,MATCH(F$235,$E$19:$AH$19,0))-INDEX($E$21:$AH$21,1,MATCH($C236,$E$19:$AH$19,0)))</f>
        <v/>
      </c>
      <c r="G236" s="1" t="str">
        <f t="shared" ref="G236:G265" si="225">IF(OR(ROW()-ROW($D$236)&gt;=COLUMN()-COLUMN($D$134),G235=""),"",INDEX($E$21:$AH$21,1,MATCH(G$235,$E$19:$AH$19,0))-INDEX($E$21:$AH$21,1,MATCH($C236,$E$19:$AH$19,0)))</f>
        <v/>
      </c>
      <c r="H236" s="1" t="str">
        <f t="shared" ref="H236:H265" si="226">IF(OR(ROW()-ROW($D$236)&gt;=COLUMN()-COLUMN($D$134),H235=""),"",INDEX($E$21:$AH$21,1,MATCH(H$235,$E$19:$AH$19,0))-INDEX($E$21:$AH$21,1,MATCH($C236,$E$19:$AH$19,0)))</f>
        <v/>
      </c>
      <c r="I236" s="1" t="str">
        <f t="shared" ref="I236:I265" si="227">IF(OR(ROW()-ROW($D$236)&gt;=COLUMN()-COLUMN($D$134),I235=""),"",INDEX($E$21:$AH$21,1,MATCH(I$235,$E$19:$AH$19,0))-INDEX($E$21:$AH$21,1,MATCH($C236,$E$19:$AH$19,0)))</f>
        <v/>
      </c>
      <c r="J236" s="1" t="str">
        <f t="shared" ref="J236:J265" si="228">IF(OR(ROW()-ROW($D$236)&gt;=COLUMN()-COLUMN($D$134),J235=""),"",INDEX($E$21:$AH$21,1,MATCH(J$235,$E$19:$AH$19,0))-INDEX($E$21:$AH$21,1,MATCH($C236,$E$19:$AH$19,0)))</f>
        <v/>
      </c>
      <c r="K236" s="1" t="str">
        <f t="shared" ref="K236:K265" si="229">IF(OR(ROW()-ROW($D$236)&gt;=COLUMN()-COLUMN($D$134),K235=""),"",INDEX($E$21:$AH$21,1,MATCH(K$235,$E$19:$AH$19,0))-INDEX($E$21:$AH$21,1,MATCH($C236,$E$19:$AH$19,0)))</f>
        <v/>
      </c>
      <c r="L236" s="1" t="str">
        <f t="shared" ref="L236:L265" si="230">IF(OR(ROW()-ROW($D$236)&gt;=COLUMN()-COLUMN($D$134),L235=""),"",INDEX($E$21:$AH$21,1,MATCH(L$235,$E$19:$AH$19,0))-INDEX($E$21:$AH$21,1,MATCH($C236,$E$19:$AH$19,0)))</f>
        <v/>
      </c>
      <c r="M236" s="1" t="str">
        <f t="shared" ref="M236:M265" si="231">IF(OR(ROW()-ROW($D$236)&gt;=COLUMN()-COLUMN($D$134),M235=""),"",INDEX($E$21:$AH$21,1,MATCH(M$235,$E$19:$AH$19,0))-INDEX($E$21:$AH$21,1,MATCH($C236,$E$19:$AH$19,0)))</f>
        <v/>
      </c>
      <c r="N236" s="1" t="str">
        <f t="shared" ref="N236:N265" si="232">IF(OR(ROW()-ROW($D$236)&gt;=COLUMN()-COLUMN($D$134),N235=""),"",INDEX($E$21:$AH$21,1,MATCH(N$235,$E$19:$AH$19,0))-INDEX($E$21:$AH$21,1,MATCH($C236,$E$19:$AH$19,0)))</f>
        <v/>
      </c>
      <c r="O236" s="1" t="str">
        <f t="shared" ref="O236:O265" si="233">IF(OR(ROW()-ROW($D$236)&gt;=COLUMN()-COLUMN($D$134),O235=""),"",INDEX($E$21:$AH$21,1,MATCH(O$235,$E$19:$AH$19,0))-INDEX($E$21:$AH$21,1,MATCH($C236,$E$19:$AH$19,0)))</f>
        <v/>
      </c>
      <c r="P236" s="1" t="str">
        <f t="shared" ref="P236:P265" si="234">IF(OR(ROW()-ROW($D$236)&gt;=COLUMN()-COLUMN($D$134),P235=""),"",INDEX($E$21:$AH$21,1,MATCH(P$235,$E$19:$AH$19,0))-INDEX($E$21:$AH$21,1,MATCH($C236,$E$19:$AH$19,0)))</f>
        <v/>
      </c>
      <c r="Q236" s="1" t="str">
        <f t="shared" ref="Q236:Q265" si="235">IF(OR(ROW()-ROW($D$236)&gt;=COLUMN()-COLUMN($D$134),Q235=""),"",INDEX($E$21:$AH$21,1,MATCH(Q$235,$E$19:$AH$19,0))-INDEX($E$21:$AH$21,1,MATCH($C236,$E$19:$AH$19,0)))</f>
        <v/>
      </c>
      <c r="R236" s="1" t="str">
        <f t="shared" ref="R236:R265" si="236">IF(OR(ROW()-ROW($D$236)&gt;=COLUMN()-COLUMN($D$134),R235=""),"",INDEX($E$21:$AH$21,1,MATCH(R$235,$E$19:$AH$19,0))-INDEX($E$21:$AH$21,1,MATCH($C236,$E$19:$AH$19,0)))</f>
        <v/>
      </c>
      <c r="S236" s="1" t="str">
        <f t="shared" ref="S236:S265" si="237">IF(OR(ROW()-ROW($D$236)&gt;=COLUMN()-COLUMN($D$134),S235=""),"",INDEX($E$21:$AH$21,1,MATCH(S$235,$E$19:$AH$19,0))-INDEX($E$21:$AH$21,1,MATCH($C236,$E$19:$AH$19,0)))</f>
        <v/>
      </c>
      <c r="T236" s="1" t="str">
        <f t="shared" ref="T236:T265" si="238">IF(OR(ROW()-ROW($D$236)&gt;=COLUMN()-COLUMN($D$134),T235=""),"",INDEX($E$21:$AH$21,1,MATCH(T$235,$E$19:$AH$19,0))-INDEX($E$21:$AH$21,1,MATCH($C236,$E$19:$AH$19,0)))</f>
        <v/>
      </c>
      <c r="U236" s="1" t="str">
        <f t="shared" ref="U236:U265" si="239">IF(OR(ROW()-ROW($D$236)&gt;=COLUMN()-COLUMN($D$134),U235=""),"",INDEX($E$21:$AH$21,1,MATCH(U$235,$E$19:$AH$19,0))-INDEX($E$21:$AH$21,1,MATCH($C236,$E$19:$AH$19,0)))</f>
        <v/>
      </c>
      <c r="V236" s="1" t="str">
        <f t="shared" ref="V236:V265" si="240">IF(OR(ROW()-ROW($D$236)&gt;=COLUMN()-COLUMN($D$134),V235=""),"",INDEX($E$21:$AH$21,1,MATCH(V$235,$E$19:$AH$19,0))-INDEX($E$21:$AH$21,1,MATCH($C236,$E$19:$AH$19,0)))</f>
        <v/>
      </c>
      <c r="W236" s="1" t="str">
        <f t="shared" ref="W236:W265" si="241">IF(OR(ROW()-ROW($D$236)&gt;=COLUMN()-COLUMN($D$134),W235=""),"",INDEX($E$21:$AH$21,1,MATCH(W$235,$E$19:$AH$19,0))-INDEX($E$21:$AH$21,1,MATCH($C236,$E$19:$AH$19,0)))</f>
        <v/>
      </c>
      <c r="X236" s="1" t="str">
        <f t="shared" ref="X236:X265" si="242">IF(OR(ROW()-ROW($D$236)&gt;=COLUMN()-COLUMN($D$134),X235=""),"",INDEX($E$21:$AH$21,1,MATCH(X$235,$E$19:$AH$19,0))-INDEX($E$21:$AH$21,1,MATCH($C236,$E$19:$AH$19,0)))</f>
        <v/>
      </c>
      <c r="Y236" s="1" t="str">
        <f t="shared" ref="Y236:Y265" si="243">IF(OR(ROW()-ROW($D$236)&gt;=COLUMN()-COLUMN($D$134),Y235=""),"",INDEX($E$21:$AH$21,1,MATCH(Y$235,$E$19:$AH$19,0))-INDEX($E$21:$AH$21,1,MATCH($C236,$E$19:$AH$19,0)))</f>
        <v/>
      </c>
      <c r="Z236" s="1" t="str">
        <f t="shared" ref="Z236:Z265" si="244">IF(OR(ROW()-ROW($D$236)&gt;=COLUMN()-COLUMN($D$134),Z235=""),"",INDEX($E$21:$AH$21,1,MATCH(Z$235,$E$19:$AH$19,0))-INDEX($E$21:$AH$21,1,MATCH($C236,$E$19:$AH$19,0)))</f>
        <v/>
      </c>
      <c r="AA236" s="1" t="str">
        <f t="shared" ref="AA236:AA265" si="245">IF(OR(ROW()-ROW($D$236)&gt;=COLUMN()-COLUMN($D$134),AA235=""),"",INDEX($E$21:$AH$21,1,MATCH(AA$235,$E$19:$AH$19,0))-INDEX($E$21:$AH$21,1,MATCH($C236,$E$19:$AH$19,0)))</f>
        <v/>
      </c>
      <c r="AB236" s="1" t="str">
        <f t="shared" ref="AB236:AB265" si="246">IF(OR(ROW()-ROW($D$236)&gt;=COLUMN()-COLUMN($D$134),AB235=""),"",INDEX($E$21:$AH$21,1,MATCH(AB$235,$E$19:$AH$19,0))-INDEX($E$21:$AH$21,1,MATCH($C236,$E$19:$AH$19,0)))</f>
        <v/>
      </c>
      <c r="AC236" s="1" t="str">
        <f t="shared" ref="AC236:AC265" si="247">IF(OR(ROW()-ROW($D$236)&gt;=COLUMN()-COLUMN($D$134),AC235=""),"",INDEX($E$21:$AH$21,1,MATCH(AC$235,$E$19:$AH$19,0))-INDEX($E$21:$AH$21,1,MATCH($C236,$E$19:$AH$19,0)))</f>
        <v/>
      </c>
      <c r="AD236" s="1" t="str">
        <f t="shared" ref="AD236:AD265" si="248">IF(OR(ROW()-ROW($D$236)&gt;=COLUMN()-COLUMN($D$134),AD235=""),"",INDEX($E$21:$AH$21,1,MATCH(AD$235,$E$19:$AH$19,0))-INDEX($E$21:$AH$21,1,MATCH($C236,$E$19:$AH$19,0)))</f>
        <v/>
      </c>
      <c r="AE236" s="1" t="str">
        <f t="shared" ref="AE236:AE265" si="249">IF(OR(ROW()-ROW($D$236)&gt;=COLUMN()-COLUMN($D$134),AE235=""),"",INDEX($E$21:$AH$21,1,MATCH(AE$235,$E$19:$AH$19,0))-INDEX($E$21:$AH$21,1,MATCH($C236,$E$19:$AH$19,0)))</f>
        <v/>
      </c>
      <c r="AF236" s="1" t="str">
        <f t="shared" ref="AF236:AF265" si="250">IF(OR(ROW()-ROW($D$236)&gt;=COLUMN()-COLUMN($D$134),AF235=""),"",INDEX($E$21:$AH$21,1,MATCH(AF$235,$E$19:$AH$19,0))-INDEX($E$21:$AH$21,1,MATCH($C236,$E$19:$AH$19,0)))</f>
        <v/>
      </c>
      <c r="AG236" s="1" t="str">
        <f t="shared" ref="AG236:AG265" si="251">IF(OR(ROW()-ROW($D$236)&gt;=COLUMN()-COLUMN($D$134),AG235=""),"",INDEX($E$21:$AH$21,1,MATCH(AG$235,$E$19:$AH$19,0))-INDEX($E$21:$AH$21,1,MATCH($C236,$E$19:$AH$19,0)))</f>
        <v/>
      </c>
    </row>
    <row r="237" spans="2:33" hidden="1" outlineLevel="1" x14ac:dyDescent="0.2">
      <c r="B237" s="35"/>
      <c r="C237" s="1" t="str">
        <f t="shared" ca="1" si="221"/>
        <v/>
      </c>
      <c r="D237" s="1" t="str">
        <f t="shared" si="222"/>
        <v/>
      </c>
      <c r="E237" s="1" t="str">
        <f t="shared" si="223"/>
        <v/>
      </c>
      <c r="F237" s="1" t="str">
        <f t="shared" si="224"/>
        <v/>
      </c>
      <c r="G237" s="1" t="str">
        <f t="shared" si="225"/>
        <v/>
      </c>
      <c r="H237" s="1" t="str">
        <f t="shared" si="226"/>
        <v/>
      </c>
      <c r="I237" s="1" t="str">
        <f t="shared" si="227"/>
        <v/>
      </c>
      <c r="J237" s="1" t="str">
        <f t="shared" si="228"/>
        <v/>
      </c>
      <c r="K237" s="1" t="str">
        <f t="shared" si="229"/>
        <v/>
      </c>
      <c r="L237" s="1" t="str">
        <f t="shared" si="230"/>
        <v/>
      </c>
      <c r="M237" s="1" t="str">
        <f t="shared" si="231"/>
        <v/>
      </c>
      <c r="N237" s="1" t="str">
        <f t="shared" si="232"/>
        <v/>
      </c>
      <c r="O237" s="1" t="str">
        <f t="shared" si="233"/>
        <v/>
      </c>
      <c r="P237" s="1" t="str">
        <f t="shared" si="234"/>
        <v/>
      </c>
      <c r="Q237" s="1" t="str">
        <f t="shared" si="235"/>
        <v/>
      </c>
      <c r="R237" s="1" t="str">
        <f t="shared" si="236"/>
        <v/>
      </c>
      <c r="S237" s="1" t="str">
        <f t="shared" si="237"/>
        <v/>
      </c>
      <c r="T237" s="1" t="str">
        <f t="shared" si="238"/>
        <v/>
      </c>
      <c r="U237" s="1" t="str">
        <f t="shared" si="239"/>
        <v/>
      </c>
      <c r="V237" s="1" t="str">
        <f t="shared" si="240"/>
        <v/>
      </c>
      <c r="W237" s="1" t="str">
        <f t="shared" si="241"/>
        <v/>
      </c>
      <c r="X237" s="1" t="str">
        <f t="shared" si="242"/>
        <v/>
      </c>
      <c r="Y237" s="1" t="str">
        <f t="shared" si="243"/>
        <v/>
      </c>
      <c r="Z237" s="1" t="str">
        <f t="shared" si="244"/>
        <v/>
      </c>
      <c r="AA237" s="1" t="str">
        <f t="shared" si="245"/>
        <v/>
      </c>
      <c r="AB237" s="1" t="str">
        <f t="shared" si="246"/>
        <v/>
      </c>
      <c r="AC237" s="1" t="str">
        <f t="shared" si="247"/>
        <v/>
      </c>
      <c r="AD237" s="1" t="str">
        <f t="shared" si="248"/>
        <v/>
      </c>
      <c r="AE237" s="1" t="str">
        <f t="shared" si="249"/>
        <v/>
      </c>
      <c r="AF237" s="1" t="str">
        <f t="shared" si="250"/>
        <v/>
      </c>
      <c r="AG237" s="1" t="str">
        <f t="shared" si="251"/>
        <v/>
      </c>
    </row>
    <row r="238" spans="2:33" hidden="1" outlineLevel="1" x14ac:dyDescent="0.2">
      <c r="B238" s="35"/>
      <c r="C238" s="1" t="str">
        <f t="shared" ca="1" si="221"/>
        <v/>
      </c>
      <c r="D238" s="1" t="str">
        <f t="shared" si="222"/>
        <v/>
      </c>
      <c r="E238" s="1" t="str">
        <f t="shared" si="223"/>
        <v/>
      </c>
      <c r="F238" s="1" t="str">
        <f t="shared" si="224"/>
        <v/>
      </c>
      <c r="G238" s="1" t="str">
        <f t="shared" si="225"/>
        <v/>
      </c>
      <c r="H238" s="1" t="str">
        <f t="shared" si="226"/>
        <v/>
      </c>
      <c r="I238" s="1" t="str">
        <f t="shared" si="227"/>
        <v/>
      </c>
      <c r="J238" s="1" t="str">
        <f t="shared" si="228"/>
        <v/>
      </c>
      <c r="K238" s="1" t="str">
        <f t="shared" si="229"/>
        <v/>
      </c>
      <c r="L238" s="1" t="str">
        <f t="shared" si="230"/>
        <v/>
      </c>
      <c r="M238" s="1" t="str">
        <f t="shared" si="231"/>
        <v/>
      </c>
      <c r="N238" s="1" t="str">
        <f t="shared" si="232"/>
        <v/>
      </c>
      <c r="O238" s="1" t="str">
        <f t="shared" si="233"/>
        <v/>
      </c>
      <c r="P238" s="1" t="str">
        <f t="shared" si="234"/>
        <v/>
      </c>
      <c r="Q238" s="1" t="str">
        <f t="shared" si="235"/>
        <v/>
      </c>
      <c r="R238" s="1" t="str">
        <f t="shared" si="236"/>
        <v/>
      </c>
      <c r="S238" s="1" t="str">
        <f t="shared" si="237"/>
        <v/>
      </c>
      <c r="T238" s="1" t="str">
        <f t="shared" si="238"/>
        <v/>
      </c>
      <c r="U238" s="1" t="str">
        <f t="shared" si="239"/>
        <v/>
      </c>
      <c r="V238" s="1" t="str">
        <f t="shared" si="240"/>
        <v/>
      </c>
      <c r="W238" s="1" t="str">
        <f t="shared" si="241"/>
        <v/>
      </c>
      <c r="X238" s="1" t="str">
        <f t="shared" si="242"/>
        <v/>
      </c>
      <c r="Y238" s="1" t="str">
        <f t="shared" si="243"/>
        <v/>
      </c>
      <c r="Z238" s="1" t="str">
        <f t="shared" si="244"/>
        <v/>
      </c>
      <c r="AA238" s="1" t="str">
        <f t="shared" si="245"/>
        <v/>
      </c>
      <c r="AB238" s="1" t="str">
        <f t="shared" si="246"/>
        <v/>
      </c>
      <c r="AC238" s="1" t="str">
        <f t="shared" si="247"/>
        <v/>
      </c>
      <c r="AD238" s="1" t="str">
        <f t="shared" si="248"/>
        <v/>
      </c>
      <c r="AE238" s="1" t="str">
        <f t="shared" si="249"/>
        <v/>
      </c>
      <c r="AF238" s="1" t="str">
        <f t="shared" si="250"/>
        <v/>
      </c>
      <c r="AG238" s="1" t="str">
        <f t="shared" si="251"/>
        <v/>
      </c>
    </row>
    <row r="239" spans="2:33" hidden="1" outlineLevel="1" x14ac:dyDescent="0.2">
      <c r="B239" s="35"/>
      <c r="C239" s="1" t="str">
        <f t="shared" ca="1" si="221"/>
        <v/>
      </c>
      <c r="D239" s="1" t="str">
        <f t="shared" si="222"/>
        <v/>
      </c>
      <c r="E239" s="1" t="str">
        <f t="shared" si="223"/>
        <v/>
      </c>
      <c r="F239" s="1" t="str">
        <f t="shared" si="224"/>
        <v/>
      </c>
      <c r="G239" s="1" t="str">
        <f t="shared" si="225"/>
        <v/>
      </c>
      <c r="H239" s="1" t="str">
        <f t="shared" si="226"/>
        <v/>
      </c>
      <c r="I239" s="1" t="str">
        <f t="shared" si="227"/>
        <v/>
      </c>
      <c r="J239" s="1" t="str">
        <f t="shared" si="228"/>
        <v/>
      </c>
      <c r="K239" s="1" t="str">
        <f t="shared" si="229"/>
        <v/>
      </c>
      <c r="L239" s="1" t="str">
        <f t="shared" si="230"/>
        <v/>
      </c>
      <c r="M239" s="1" t="str">
        <f t="shared" si="231"/>
        <v/>
      </c>
      <c r="N239" s="1" t="str">
        <f t="shared" si="232"/>
        <v/>
      </c>
      <c r="O239" s="1" t="str">
        <f t="shared" si="233"/>
        <v/>
      </c>
      <c r="P239" s="1" t="str">
        <f t="shared" si="234"/>
        <v/>
      </c>
      <c r="Q239" s="1" t="str">
        <f t="shared" si="235"/>
        <v/>
      </c>
      <c r="R239" s="1" t="str">
        <f t="shared" si="236"/>
        <v/>
      </c>
      <c r="S239" s="1" t="str">
        <f t="shared" si="237"/>
        <v/>
      </c>
      <c r="T239" s="1" t="str">
        <f t="shared" si="238"/>
        <v/>
      </c>
      <c r="U239" s="1" t="str">
        <f t="shared" si="239"/>
        <v/>
      </c>
      <c r="V239" s="1" t="str">
        <f t="shared" si="240"/>
        <v/>
      </c>
      <c r="W239" s="1" t="str">
        <f t="shared" si="241"/>
        <v/>
      </c>
      <c r="X239" s="1" t="str">
        <f t="shared" si="242"/>
        <v/>
      </c>
      <c r="Y239" s="1" t="str">
        <f t="shared" si="243"/>
        <v/>
      </c>
      <c r="Z239" s="1" t="str">
        <f t="shared" si="244"/>
        <v/>
      </c>
      <c r="AA239" s="1" t="str">
        <f t="shared" si="245"/>
        <v/>
      </c>
      <c r="AB239" s="1" t="str">
        <f t="shared" si="246"/>
        <v/>
      </c>
      <c r="AC239" s="1" t="str">
        <f t="shared" si="247"/>
        <v/>
      </c>
      <c r="AD239" s="1" t="str">
        <f t="shared" si="248"/>
        <v/>
      </c>
      <c r="AE239" s="1" t="str">
        <f t="shared" si="249"/>
        <v/>
      </c>
      <c r="AF239" s="1" t="str">
        <f t="shared" si="250"/>
        <v/>
      </c>
      <c r="AG239" s="1" t="str">
        <f t="shared" si="251"/>
        <v/>
      </c>
    </row>
    <row r="240" spans="2:33" hidden="1" outlineLevel="1" x14ac:dyDescent="0.2">
      <c r="B240" s="35"/>
      <c r="C240" s="1" t="str">
        <f t="shared" ca="1" si="221"/>
        <v/>
      </c>
      <c r="D240" s="1" t="str">
        <f t="shared" si="222"/>
        <v/>
      </c>
      <c r="E240" s="1" t="str">
        <f t="shared" si="223"/>
        <v/>
      </c>
      <c r="F240" s="1" t="str">
        <f t="shared" si="224"/>
        <v/>
      </c>
      <c r="G240" s="1" t="str">
        <f t="shared" si="225"/>
        <v/>
      </c>
      <c r="H240" s="1" t="str">
        <f t="shared" si="226"/>
        <v/>
      </c>
      <c r="I240" s="1" t="str">
        <f t="shared" si="227"/>
        <v/>
      </c>
      <c r="J240" s="1" t="str">
        <f t="shared" si="228"/>
        <v/>
      </c>
      <c r="K240" s="1" t="str">
        <f t="shared" si="229"/>
        <v/>
      </c>
      <c r="L240" s="1" t="str">
        <f t="shared" si="230"/>
        <v/>
      </c>
      <c r="M240" s="1" t="str">
        <f t="shared" si="231"/>
        <v/>
      </c>
      <c r="N240" s="1" t="str">
        <f t="shared" si="232"/>
        <v/>
      </c>
      <c r="O240" s="1" t="str">
        <f t="shared" si="233"/>
        <v/>
      </c>
      <c r="P240" s="1" t="str">
        <f t="shared" si="234"/>
        <v/>
      </c>
      <c r="Q240" s="1" t="str">
        <f t="shared" si="235"/>
        <v/>
      </c>
      <c r="R240" s="1" t="str">
        <f t="shared" si="236"/>
        <v/>
      </c>
      <c r="S240" s="1" t="str">
        <f t="shared" si="237"/>
        <v/>
      </c>
      <c r="T240" s="1" t="str">
        <f t="shared" si="238"/>
        <v/>
      </c>
      <c r="U240" s="1" t="str">
        <f t="shared" si="239"/>
        <v/>
      </c>
      <c r="V240" s="1" t="str">
        <f t="shared" si="240"/>
        <v/>
      </c>
      <c r="W240" s="1" t="str">
        <f t="shared" si="241"/>
        <v/>
      </c>
      <c r="X240" s="1" t="str">
        <f t="shared" si="242"/>
        <v/>
      </c>
      <c r="Y240" s="1" t="str">
        <f t="shared" si="243"/>
        <v/>
      </c>
      <c r="Z240" s="1" t="str">
        <f t="shared" si="244"/>
        <v/>
      </c>
      <c r="AA240" s="1" t="str">
        <f t="shared" si="245"/>
        <v/>
      </c>
      <c r="AB240" s="1" t="str">
        <f t="shared" si="246"/>
        <v/>
      </c>
      <c r="AC240" s="1" t="str">
        <f t="shared" si="247"/>
        <v/>
      </c>
      <c r="AD240" s="1" t="str">
        <f t="shared" si="248"/>
        <v/>
      </c>
      <c r="AE240" s="1" t="str">
        <f t="shared" si="249"/>
        <v/>
      </c>
      <c r="AF240" s="1" t="str">
        <f t="shared" si="250"/>
        <v/>
      </c>
      <c r="AG240" s="1" t="str">
        <f t="shared" si="251"/>
        <v/>
      </c>
    </row>
    <row r="241" spans="2:33" hidden="1" outlineLevel="1" x14ac:dyDescent="0.2">
      <c r="B241" s="35"/>
      <c r="C241" s="1" t="str">
        <f t="shared" ca="1" si="221"/>
        <v/>
      </c>
      <c r="D241" s="1" t="str">
        <f t="shared" si="222"/>
        <v/>
      </c>
      <c r="E241" s="1" t="str">
        <f t="shared" si="223"/>
        <v/>
      </c>
      <c r="F241" s="1" t="str">
        <f t="shared" si="224"/>
        <v/>
      </c>
      <c r="G241" s="1" t="str">
        <f t="shared" si="225"/>
        <v/>
      </c>
      <c r="H241" s="1" t="str">
        <f t="shared" si="226"/>
        <v/>
      </c>
      <c r="I241" s="1" t="str">
        <f t="shared" si="227"/>
        <v/>
      </c>
      <c r="J241" s="1" t="str">
        <f t="shared" si="228"/>
        <v/>
      </c>
      <c r="K241" s="1" t="str">
        <f t="shared" si="229"/>
        <v/>
      </c>
      <c r="L241" s="1" t="str">
        <f t="shared" si="230"/>
        <v/>
      </c>
      <c r="M241" s="1" t="str">
        <f t="shared" si="231"/>
        <v/>
      </c>
      <c r="N241" s="1" t="str">
        <f t="shared" si="232"/>
        <v/>
      </c>
      <c r="O241" s="1" t="str">
        <f t="shared" si="233"/>
        <v/>
      </c>
      <c r="P241" s="1" t="str">
        <f t="shared" si="234"/>
        <v/>
      </c>
      <c r="Q241" s="1" t="str">
        <f t="shared" si="235"/>
        <v/>
      </c>
      <c r="R241" s="1" t="str">
        <f t="shared" si="236"/>
        <v/>
      </c>
      <c r="S241" s="1" t="str">
        <f t="shared" si="237"/>
        <v/>
      </c>
      <c r="T241" s="1" t="str">
        <f t="shared" si="238"/>
        <v/>
      </c>
      <c r="U241" s="1" t="str">
        <f t="shared" si="239"/>
        <v/>
      </c>
      <c r="V241" s="1" t="str">
        <f t="shared" si="240"/>
        <v/>
      </c>
      <c r="W241" s="1" t="str">
        <f t="shared" si="241"/>
        <v/>
      </c>
      <c r="X241" s="1" t="str">
        <f t="shared" si="242"/>
        <v/>
      </c>
      <c r="Y241" s="1" t="str">
        <f t="shared" si="243"/>
        <v/>
      </c>
      <c r="Z241" s="1" t="str">
        <f t="shared" si="244"/>
        <v/>
      </c>
      <c r="AA241" s="1" t="str">
        <f t="shared" si="245"/>
        <v/>
      </c>
      <c r="AB241" s="1" t="str">
        <f t="shared" si="246"/>
        <v/>
      </c>
      <c r="AC241" s="1" t="str">
        <f t="shared" si="247"/>
        <v/>
      </c>
      <c r="AD241" s="1" t="str">
        <f t="shared" si="248"/>
        <v/>
      </c>
      <c r="AE241" s="1" t="str">
        <f t="shared" si="249"/>
        <v/>
      </c>
      <c r="AF241" s="1" t="str">
        <f t="shared" si="250"/>
        <v/>
      </c>
      <c r="AG241" s="1" t="str">
        <f t="shared" si="251"/>
        <v/>
      </c>
    </row>
    <row r="242" spans="2:33" hidden="1" outlineLevel="1" x14ac:dyDescent="0.2">
      <c r="B242" s="35"/>
      <c r="C242" s="1" t="str">
        <f t="shared" ca="1" si="221"/>
        <v/>
      </c>
      <c r="D242" s="1" t="str">
        <f t="shared" si="222"/>
        <v/>
      </c>
      <c r="E242" s="1" t="str">
        <f t="shared" si="223"/>
        <v/>
      </c>
      <c r="F242" s="1" t="str">
        <f t="shared" si="224"/>
        <v/>
      </c>
      <c r="G242" s="1" t="str">
        <f t="shared" si="225"/>
        <v/>
      </c>
      <c r="H242" s="1" t="str">
        <f t="shared" si="226"/>
        <v/>
      </c>
      <c r="I242" s="1" t="str">
        <f t="shared" si="227"/>
        <v/>
      </c>
      <c r="J242" s="1" t="str">
        <f t="shared" si="228"/>
        <v/>
      </c>
      <c r="K242" s="1" t="str">
        <f t="shared" si="229"/>
        <v/>
      </c>
      <c r="L242" s="1" t="str">
        <f t="shared" si="230"/>
        <v/>
      </c>
      <c r="M242" s="1" t="str">
        <f t="shared" si="231"/>
        <v/>
      </c>
      <c r="N242" s="1" t="str">
        <f t="shared" si="232"/>
        <v/>
      </c>
      <c r="O242" s="1" t="str">
        <f t="shared" si="233"/>
        <v/>
      </c>
      <c r="P242" s="1" t="str">
        <f t="shared" si="234"/>
        <v/>
      </c>
      <c r="Q242" s="1" t="str">
        <f t="shared" si="235"/>
        <v/>
      </c>
      <c r="R242" s="1" t="str">
        <f t="shared" si="236"/>
        <v/>
      </c>
      <c r="S242" s="1" t="str">
        <f t="shared" si="237"/>
        <v/>
      </c>
      <c r="T242" s="1" t="str">
        <f t="shared" si="238"/>
        <v/>
      </c>
      <c r="U242" s="1" t="str">
        <f t="shared" si="239"/>
        <v/>
      </c>
      <c r="V242" s="1" t="str">
        <f t="shared" si="240"/>
        <v/>
      </c>
      <c r="W242" s="1" t="str">
        <f t="shared" si="241"/>
        <v/>
      </c>
      <c r="X242" s="1" t="str">
        <f t="shared" si="242"/>
        <v/>
      </c>
      <c r="Y242" s="1" t="str">
        <f t="shared" si="243"/>
        <v/>
      </c>
      <c r="Z242" s="1" t="str">
        <f t="shared" si="244"/>
        <v/>
      </c>
      <c r="AA242" s="1" t="str">
        <f t="shared" si="245"/>
        <v/>
      </c>
      <c r="AB242" s="1" t="str">
        <f t="shared" si="246"/>
        <v/>
      </c>
      <c r="AC242" s="1" t="str">
        <f t="shared" si="247"/>
        <v/>
      </c>
      <c r="AD242" s="1" t="str">
        <f t="shared" si="248"/>
        <v/>
      </c>
      <c r="AE242" s="1" t="str">
        <f t="shared" si="249"/>
        <v/>
      </c>
      <c r="AF242" s="1" t="str">
        <f t="shared" si="250"/>
        <v/>
      </c>
      <c r="AG242" s="1" t="str">
        <f t="shared" si="251"/>
        <v/>
      </c>
    </row>
    <row r="243" spans="2:33" hidden="1" outlineLevel="1" x14ac:dyDescent="0.2">
      <c r="B243" s="35"/>
      <c r="C243" s="1" t="str">
        <f t="shared" ca="1" si="221"/>
        <v/>
      </c>
      <c r="D243" s="1" t="str">
        <f t="shared" si="222"/>
        <v/>
      </c>
      <c r="E243" s="1" t="str">
        <f t="shared" si="223"/>
        <v/>
      </c>
      <c r="F243" s="1" t="str">
        <f t="shared" si="224"/>
        <v/>
      </c>
      <c r="G243" s="1" t="str">
        <f t="shared" si="225"/>
        <v/>
      </c>
      <c r="H243" s="1" t="str">
        <f t="shared" si="226"/>
        <v/>
      </c>
      <c r="I243" s="1" t="str">
        <f t="shared" si="227"/>
        <v/>
      </c>
      <c r="J243" s="1" t="str">
        <f t="shared" si="228"/>
        <v/>
      </c>
      <c r="K243" s="1" t="str">
        <f t="shared" si="229"/>
        <v/>
      </c>
      <c r="L243" s="1" t="str">
        <f t="shared" si="230"/>
        <v/>
      </c>
      <c r="M243" s="1" t="str">
        <f t="shared" si="231"/>
        <v/>
      </c>
      <c r="N243" s="1" t="str">
        <f t="shared" si="232"/>
        <v/>
      </c>
      <c r="O243" s="1" t="str">
        <f t="shared" si="233"/>
        <v/>
      </c>
      <c r="P243" s="1" t="str">
        <f t="shared" si="234"/>
        <v/>
      </c>
      <c r="Q243" s="1" t="str">
        <f t="shared" si="235"/>
        <v/>
      </c>
      <c r="R243" s="1" t="str">
        <f t="shared" si="236"/>
        <v/>
      </c>
      <c r="S243" s="1" t="str">
        <f t="shared" si="237"/>
        <v/>
      </c>
      <c r="T243" s="1" t="str">
        <f t="shared" si="238"/>
        <v/>
      </c>
      <c r="U243" s="1" t="str">
        <f t="shared" si="239"/>
        <v/>
      </c>
      <c r="V243" s="1" t="str">
        <f t="shared" si="240"/>
        <v/>
      </c>
      <c r="W243" s="1" t="str">
        <f t="shared" si="241"/>
        <v/>
      </c>
      <c r="X243" s="1" t="str">
        <f t="shared" si="242"/>
        <v/>
      </c>
      <c r="Y243" s="1" t="str">
        <f t="shared" si="243"/>
        <v/>
      </c>
      <c r="Z243" s="1" t="str">
        <f t="shared" si="244"/>
        <v/>
      </c>
      <c r="AA243" s="1" t="str">
        <f t="shared" si="245"/>
        <v/>
      </c>
      <c r="AB243" s="1" t="str">
        <f t="shared" si="246"/>
        <v/>
      </c>
      <c r="AC243" s="1" t="str">
        <f t="shared" si="247"/>
        <v/>
      </c>
      <c r="AD243" s="1" t="str">
        <f t="shared" si="248"/>
        <v/>
      </c>
      <c r="AE243" s="1" t="str">
        <f t="shared" si="249"/>
        <v/>
      </c>
      <c r="AF243" s="1" t="str">
        <f t="shared" si="250"/>
        <v/>
      </c>
      <c r="AG243" s="1" t="str">
        <f t="shared" si="251"/>
        <v/>
      </c>
    </row>
    <row r="244" spans="2:33" hidden="1" outlineLevel="1" x14ac:dyDescent="0.2">
      <c r="B244" s="35"/>
      <c r="C244" s="1" t="str">
        <f t="shared" ca="1" si="221"/>
        <v/>
      </c>
      <c r="D244" s="1" t="str">
        <f t="shared" si="222"/>
        <v/>
      </c>
      <c r="E244" s="1" t="str">
        <f t="shared" si="223"/>
        <v/>
      </c>
      <c r="F244" s="1" t="str">
        <f t="shared" si="224"/>
        <v/>
      </c>
      <c r="G244" s="1" t="str">
        <f t="shared" si="225"/>
        <v/>
      </c>
      <c r="H244" s="1" t="str">
        <f t="shared" si="226"/>
        <v/>
      </c>
      <c r="I244" s="1" t="str">
        <f t="shared" si="227"/>
        <v/>
      </c>
      <c r="J244" s="1" t="str">
        <f t="shared" si="228"/>
        <v/>
      </c>
      <c r="K244" s="1" t="str">
        <f t="shared" si="229"/>
        <v/>
      </c>
      <c r="L244" s="1" t="str">
        <f t="shared" si="230"/>
        <v/>
      </c>
      <c r="M244" s="1" t="str">
        <f t="shared" si="231"/>
        <v/>
      </c>
      <c r="N244" s="1" t="str">
        <f t="shared" si="232"/>
        <v/>
      </c>
      <c r="O244" s="1" t="str">
        <f t="shared" si="233"/>
        <v/>
      </c>
      <c r="P244" s="1" t="str">
        <f t="shared" si="234"/>
        <v/>
      </c>
      <c r="Q244" s="1" t="str">
        <f t="shared" si="235"/>
        <v/>
      </c>
      <c r="R244" s="1" t="str">
        <f t="shared" si="236"/>
        <v/>
      </c>
      <c r="S244" s="1" t="str">
        <f t="shared" si="237"/>
        <v/>
      </c>
      <c r="T244" s="1" t="str">
        <f t="shared" si="238"/>
        <v/>
      </c>
      <c r="U244" s="1" t="str">
        <f t="shared" si="239"/>
        <v/>
      </c>
      <c r="V244" s="1" t="str">
        <f t="shared" si="240"/>
        <v/>
      </c>
      <c r="W244" s="1" t="str">
        <f t="shared" si="241"/>
        <v/>
      </c>
      <c r="X244" s="1" t="str">
        <f t="shared" si="242"/>
        <v/>
      </c>
      <c r="Y244" s="1" t="str">
        <f t="shared" si="243"/>
        <v/>
      </c>
      <c r="Z244" s="1" t="str">
        <f t="shared" si="244"/>
        <v/>
      </c>
      <c r="AA244" s="1" t="str">
        <f t="shared" si="245"/>
        <v/>
      </c>
      <c r="AB244" s="1" t="str">
        <f t="shared" si="246"/>
        <v/>
      </c>
      <c r="AC244" s="1" t="str">
        <f t="shared" si="247"/>
        <v/>
      </c>
      <c r="AD244" s="1" t="str">
        <f t="shared" si="248"/>
        <v/>
      </c>
      <c r="AE244" s="1" t="str">
        <f t="shared" si="249"/>
        <v/>
      </c>
      <c r="AF244" s="1" t="str">
        <f t="shared" si="250"/>
        <v/>
      </c>
      <c r="AG244" s="1" t="str">
        <f t="shared" si="251"/>
        <v/>
      </c>
    </row>
    <row r="245" spans="2:33" hidden="1" outlineLevel="1" x14ac:dyDescent="0.2">
      <c r="B245" s="35"/>
      <c r="C245" s="1" t="str">
        <f t="shared" ca="1" si="221"/>
        <v/>
      </c>
      <c r="D245" s="1" t="str">
        <f t="shared" si="222"/>
        <v/>
      </c>
      <c r="E245" s="1" t="str">
        <f t="shared" si="223"/>
        <v/>
      </c>
      <c r="F245" s="1" t="str">
        <f t="shared" si="224"/>
        <v/>
      </c>
      <c r="G245" s="1" t="str">
        <f t="shared" si="225"/>
        <v/>
      </c>
      <c r="H245" s="1" t="str">
        <f t="shared" si="226"/>
        <v/>
      </c>
      <c r="I245" s="1" t="str">
        <f t="shared" si="227"/>
        <v/>
      </c>
      <c r="J245" s="1" t="str">
        <f t="shared" si="228"/>
        <v/>
      </c>
      <c r="K245" s="1" t="str">
        <f t="shared" si="229"/>
        <v/>
      </c>
      <c r="L245" s="1" t="str">
        <f t="shared" si="230"/>
        <v/>
      </c>
      <c r="M245" s="1" t="str">
        <f t="shared" si="231"/>
        <v/>
      </c>
      <c r="N245" s="1" t="str">
        <f t="shared" si="232"/>
        <v/>
      </c>
      <c r="O245" s="1" t="str">
        <f t="shared" si="233"/>
        <v/>
      </c>
      <c r="P245" s="1" t="str">
        <f t="shared" si="234"/>
        <v/>
      </c>
      <c r="Q245" s="1" t="str">
        <f t="shared" si="235"/>
        <v/>
      </c>
      <c r="R245" s="1" t="str">
        <f t="shared" si="236"/>
        <v/>
      </c>
      <c r="S245" s="1" t="str">
        <f t="shared" si="237"/>
        <v/>
      </c>
      <c r="T245" s="1" t="str">
        <f t="shared" si="238"/>
        <v/>
      </c>
      <c r="U245" s="1" t="str">
        <f t="shared" si="239"/>
        <v/>
      </c>
      <c r="V245" s="1" t="str">
        <f t="shared" si="240"/>
        <v/>
      </c>
      <c r="W245" s="1" t="str">
        <f t="shared" si="241"/>
        <v/>
      </c>
      <c r="X245" s="1" t="str">
        <f t="shared" si="242"/>
        <v/>
      </c>
      <c r="Y245" s="1" t="str">
        <f t="shared" si="243"/>
        <v/>
      </c>
      <c r="Z245" s="1" t="str">
        <f t="shared" si="244"/>
        <v/>
      </c>
      <c r="AA245" s="1" t="str">
        <f t="shared" si="245"/>
        <v/>
      </c>
      <c r="AB245" s="1" t="str">
        <f t="shared" si="246"/>
        <v/>
      </c>
      <c r="AC245" s="1" t="str">
        <f t="shared" si="247"/>
        <v/>
      </c>
      <c r="AD245" s="1" t="str">
        <f t="shared" si="248"/>
        <v/>
      </c>
      <c r="AE245" s="1" t="str">
        <f t="shared" si="249"/>
        <v/>
      </c>
      <c r="AF245" s="1" t="str">
        <f t="shared" si="250"/>
        <v/>
      </c>
      <c r="AG245" s="1" t="str">
        <f t="shared" si="251"/>
        <v/>
      </c>
    </row>
    <row r="246" spans="2:33" hidden="1" outlineLevel="1" x14ac:dyDescent="0.2">
      <c r="B246" s="35"/>
      <c r="C246" s="1" t="str">
        <f t="shared" ca="1" si="221"/>
        <v/>
      </c>
      <c r="D246" s="1" t="str">
        <f t="shared" si="222"/>
        <v/>
      </c>
      <c r="E246" s="1" t="str">
        <f t="shared" si="223"/>
        <v/>
      </c>
      <c r="F246" s="1" t="str">
        <f t="shared" si="224"/>
        <v/>
      </c>
      <c r="G246" s="1" t="str">
        <f t="shared" si="225"/>
        <v/>
      </c>
      <c r="H246" s="1" t="str">
        <f t="shared" si="226"/>
        <v/>
      </c>
      <c r="I246" s="1" t="str">
        <f t="shared" si="227"/>
        <v/>
      </c>
      <c r="J246" s="1" t="str">
        <f t="shared" si="228"/>
        <v/>
      </c>
      <c r="K246" s="1" t="str">
        <f t="shared" si="229"/>
        <v/>
      </c>
      <c r="L246" s="1" t="str">
        <f t="shared" si="230"/>
        <v/>
      </c>
      <c r="M246" s="1" t="str">
        <f t="shared" si="231"/>
        <v/>
      </c>
      <c r="N246" s="1" t="str">
        <f t="shared" si="232"/>
        <v/>
      </c>
      <c r="O246" s="1" t="str">
        <f t="shared" si="233"/>
        <v/>
      </c>
      <c r="P246" s="1" t="str">
        <f t="shared" si="234"/>
        <v/>
      </c>
      <c r="Q246" s="1" t="str">
        <f t="shared" si="235"/>
        <v/>
      </c>
      <c r="R246" s="1" t="str">
        <f t="shared" si="236"/>
        <v/>
      </c>
      <c r="S246" s="1" t="str">
        <f t="shared" si="237"/>
        <v/>
      </c>
      <c r="T246" s="1" t="str">
        <f t="shared" si="238"/>
        <v/>
      </c>
      <c r="U246" s="1" t="str">
        <f t="shared" si="239"/>
        <v/>
      </c>
      <c r="V246" s="1" t="str">
        <f t="shared" si="240"/>
        <v/>
      </c>
      <c r="W246" s="1" t="str">
        <f t="shared" si="241"/>
        <v/>
      </c>
      <c r="X246" s="1" t="str">
        <f t="shared" si="242"/>
        <v/>
      </c>
      <c r="Y246" s="1" t="str">
        <f t="shared" si="243"/>
        <v/>
      </c>
      <c r="Z246" s="1" t="str">
        <f t="shared" si="244"/>
        <v/>
      </c>
      <c r="AA246" s="1" t="str">
        <f t="shared" si="245"/>
        <v/>
      </c>
      <c r="AB246" s="1" t="str">
        <f t="shared" si="246"/>
        <v/>
      </c>
      <c r="AC246" s="1" t="str">
        <f t="shared" si="247"/>
        <v/>
      </c>
      <c r="AD246" s="1" t="str">
        <f t="shared" si="248"/>
        <v/>
      </c>
      <c r="AE246" s="1" t="str">
        <f t="shared" si="249"/>
        <v/>
      </c>
      <c r="AF246" s="1" t="str">
        <f t="shared" si="250"/>
        <v/>
      </c>
      <c r="AG246" s="1" t="str">
        <f t="shared" si="251"/>
        <v/>
      </c>
    </row>
    <row r="247" spans="2:33" hidden="1" outlineLevel="1" x14ac:dyDescent="0.2">
      <c r="B247" s="35"/>
      <c r="C247" s="1" t="str">
        <f t="shared" ca="1" si="221"/>
        <v/>
      </c>
      <c r="D247" s="1" t="str">
        <f t="shared" si="222"/>
        <v/>
      </c>
      <c r="E247" s="1" t="str">
        <f t="shared" si="223"/>
        <v/>
      </c>
      <c r="F247" s="1" t="str">
        <f t="shared" si="224"/>
        <v/>
      </c>
      <c r="G247" s="1" t="str">
        <f t="shared" si="225"/>
        <v/>
      </c>
      <c r="H247" s="1" t="str">
        <f t="shared" si="226"/>
        <v/>
      </c>
      <c r="I247" s="1" t="str">
        <f t="shared" si="227"/>
        <v/>
      </c>
      <c r="J247" s="1" t="str">
        <f t="shared" si="228"/>
        <v/>
      </c>
      <c r="K247" s="1" t="str">
        <f t="shared" si="229"/>
        <v/>
      </c>
      <c r="L247" s="1" t="str">
        <f t="shared" si="230"/>
        <v/>
      </c>
      <c r="M247" s="1" t="str">
        <f t="shared" si="231"/>
        <v/>
      </c>
      <c r="N247" s="1" t="str">
        <f t="shared" si="232"/>
        <v/>
      </c>
      <c r="O247" s="1" t="str">
        <f t="shared" si="233"/>
        <v/>
      </c>
      <c r="P247" s="1" t="str">
        <f t="shared" si="234"/>
        <v/>
      </c>
      <c r="Q247" s="1" t="str">
        <f t="shared" si="235"/>
        <v/>
      </c>
      <c r="R247" s="1" t="str">
        <f t="shared" si="236"/>
        <v/>
      </c>
      <c r="S247" s="1" t="str">
        <f t="shared" si="237"/>
        <v/>
      </c>
      <c r="T247" s="1" t="str">
        <f t="shared" si="238"/>
        <v/>
      </c>
      <c r="U247" s="1" t="str">
        <f t="shared" si="239"/>
        <v/>
      </c>
      <c r="V247" s="1" t="str">
        <f t="shared" si="240"/>
        <v/>
      </c>
      <c r="W247" s="1" t="str">
        <f t="shared" si="241"/>
        <v/>
      </c>
      <c r="X247" s="1" t="str">
        <f t="shared" si="242"/>
        <v/>
      </c>
      <c r="Y247" s="1" t="str">
        <f t="shared" si="243"/>
        <v/>
      </c>
      <c r="Z247" s="1" t="str">
        <f t="shared" si="244"/>
        <v/>
      </c>
      <c r="AA247" s="1" t="str">
        <f t="shared" si="245"/>
        <v/>
      </c>
      <c r="AB247" s="1" t="str">
        <f t="shared" si="246"/>
        <v/>
      </c>
      <c r="AC247" s="1" t="str">
        <f t="shared" si="247"/>
        <v/>
      </c>
      <c r="AD247" s="1" t="str">
        <f t="shared" si="248"/>
        <v/>
      </c>
      <c r="AE247" s="1" t="str">
        <f t="shared" si="249"/>
        <v/>
      </c>
      <c r="AF247" s="1" t="str">
        <f t="shared" si="250"/>
        <v/>
      </c>
      <c r="AG247" s="1" t="str">
        <f t="shared" si="251"/>
        <v/>
      </c>
    </row>
    <row r="248" spans="2:33" hidden="1" outlineLevel="1" x14ac:dyDescent="0.2">
      <c r="B248" s="35"/>
      <c r="C248" s="1" t="str">
        <f t="shared" ca="1" si="221"/>
        <v/>
      </c>
      <c r="D248" s="1" t="str">
        <f t="shared" si="222"/>
        <v/>
      </c>
      <c r="E248" s="1" t="str">
        <f t="shared" si="223"/>
        <v/>
      </c>
      <c r="F248" s="1" t="str">
        <f t="shared" si="224"/>
        <v/>
      </c>
      <c r="G248" s="1" t="str">
        <f t="shared" si="225"/>
        <v/>
      </c>
      <c r="H248" s="1" t="str">
        <f t="shared" si="226"/>
        <v/>
      </c>
      <c r="I248" s="1" t="str">
        <f t="shared" si="227"/>
        <v/>
      </c>
      <c r="J248" s="1" t="str">
        <f t="shared" si="228"/>
        <v/>
      </c>
      <c r="K248" s="1" t="str">
        <f t="shared" si="229"/>
        <v/>
      </c>
      <c r="L248" s="1" t="str">
        <f t="shared" si="230"/>
        <v/>
      </c>
      <c r="M248" s="1" t="str">
        <f t="shared" si="231"/>
        <v/>
      </c>
      <c r="N248" s="1" t="str">
        <f t="shared" si="232"/>
        <v/>
      </c>
      <c r="O248" s="1" t="str">
        <f t="shared" si="233"/>
        <v/>
      </c>
      <c r="P248" s="1" t="str">
        <f t="shared" si="234"/>
        <v/>
      </c>
      <c r="Q248" s="1" t="str">
        <f t="shared" si="235"/>
        <v/>
      </c>
      <c r="R248" s="1" t="str">
        <f t="shared" si="236"/>
        <v/>
      </c>
      <c r="S248" s="1" t="str">
        <f t="shared" si="237"/>
        <v/>
      </c>
      <c r="T248" s="1" t="str">
        <f t="shared" si="238"/>
        <v/>
      </c>
      <c r="U248" s="1" t="str">
        <f t="shared" si="239"/>
        <v/>
      </c>
      <c r="V248" s="1" t="str">
        <f t="shared" si="240"/>
        <v/>
      </c>
      <c r="W248" s="1" t="str">
        <f t="shared" si="241"/>
        <v/>
      </c>
      <c r="X248" s="1" t="str">
        <f t="shared" si="242"/>
        <v/>
      </c>
      <c r="Y248" s="1" t="str">
        <f t="shared" si="243"/>
        <v/>
      </c>
      <c r="Z248" s="1" t="str">
        <f t="shared" si="244"/>
        <v/>
      </c>
      <c r="AA248" s="1" t="str">
        <f t="shared" si="245"/>
        <v/>
      </c>
      <c r="AB248" s="1" t="str">
        <f t="shared" si="246"/>
        <v/>
      </c>
      <c r="AC248" s="1" t="str">
        <f t="shared" si="247"/>
        <v/>
      </c>
      <c r="AD248" s="1" t="str">
        <f t="shared" si="248"/>
        <v/>
      </c>
      <c r="AE248" s="1" t="str">
        <f t="shared" si="249"/>
        <v/>
      </c>
      <c r="AF248" s="1" t="str">
        <f t="shared" si="250"/>
        <v/>
      </c>
      <c r="AG248" s="1" t="str">
        <f t="shared" si="251"/>
        <v/>
      </c>
    </row>
    <row r="249" spans="2:33" hidden="1" outlineLevel="1" x14ac:dyDescent="0.2">
      <c r="B249" s="35"/>
      <c r="C249" s="1" t="str">
        <f t="shared" ca="1" si="221"/>
        <v/>
      </c>
      <c r="D249" s="1" t="str">
        <f t="shared" si="222"/>
        <v/>
      </c>
      <c r="E249" s="1" t="str">
        <f t="shared" si="223"/>
        <v/>
      </c>
      <c r="F249" s="1" t="str">
        <f t="shared" si="224"/>
        <v/>
      </c>
      <c r="G249" s="1" t="str">
        <f t="shared" si="225"/>
        <v/>
      </c>
      <c r="H249" s="1" t="str">
        <f t="shared" si="226"/>
        <v/>
      </c>
      <c r="I249" s="1" t="str">
        <f t="shared" si="227"/>
        <v/>
      </c>
      <c r="J249" s="1" t="str">
        <f t="shared" si="228"/>
        <v/>
      </c>
      <c r="K249" s="1" t="str">
        <f t="shared" si="229"/>
        <v/>
      </c>
      <c r="L249" s="1" t="str">
        <f t="shared" si="230"/>
        <v/>
      </c>
      <c r="M249" s="1" t="str">
        <f t="shared" si="231"/>
        <v/>
      </c>
      <c r="N249" s="1" t="str">
        <f t="shared" si="232"/>
        <v/>
      </c>
      <c r="O249" s="1" t="str">
        <f t="shared" si="233"/>
        <v/>
      </c>
      <c r="P249" s="1" t="str">
        <f t="shared" si="234"/>
        <v/>
      </c>
      <c r="Q249" s="1" t="str">
        <f t="shared" si="235"/>
        <v/>
      </c>
      <c r="R249" s="1" t="str">
        <f t="shared" si="236"/>
        <v/>
      </c>
      <c r="S249" s="1" t="str">
        <f t="shared" si="237"/>
        <v/>
      </c>
      <c r="T249" s="1" t="str">
        <f t="shared" si="238"/>
        <v/>
      </c>
      <c r="U249" s="1" t="str">
        <f t="shared" si="239"/>
        <v/>
      </c>
      <c r="V249" s="1" t="str">
        <f t="shared" si="240"/>
        <v/>
      </c>
      <c r="W249" s="1" t="str">
        <f t="shared" si="241"/>
        <v/>
      </c>
      <c r="X249" s="1" t="str">
        <f t="shared" si="242"/>
        <v/>
      </c>
      <c r="Y249" s="1" t="str">
        <f t="shared" si="243"/>
        <v/>
      </c>
      <c r="Z249" s="1" t="str">
        <f t="shared" si="244"/>
        <v/>
      </c>
      <c r="AA249" s="1" t="str">
        <f t="shared" si="245"/>
        <v/>
      </c>
      <c r="AB249" s="1" t="str">
        <f t="shared" si="246"/>
        <v/>
      </c>
      <c r="AC249" s="1" t="str">
        <f t="shared" si="247"/>
        <v/>
      </c>
      <c r="AD249" s="1" t="str">
        <f t="shared" si="248"/>
        <v/>
      </c>
      <c r="AE249" s="1" t="str">
        <f t="shared" si="249"/>
        <v/>
      </c>
      <c r="AF249" s="1" t="str">
        <f t="shared" si="250"/>
        <v/>
      </c>
      <c r="AG249" s="1" t="str">
        <f t="shared" si="251"/>
        <v/>
      </c>
    </row>
    <row r="250" spans="2:33" hidden="1" outlineLevel="1" x14ac:dyDescent="0.2">
      <c r="B250" s="35"/>
      <c r="C250" s="1" t="str">
        <f t="shared" ca="1" si="221"/>
        <v/>
      </c>
      <c r="D250" s="1" t="str">
        <f t="shared" si="222"/>
        <v/>
      </c>
      <c r="E250" s="1" t="str">
        <f t="shared" si="223"/>
        <v/>
      </c>
      <c r="F250" s="1" t="str">
        <f t="shared" si="224"/>
        <v/>
      </c>
      <c r="G250" s="1" t="str">
        <f t="shared" si="225"/>
        <v/>
      </c>
      <c r="H250" s="1" t="str">
        <f t="shared" si="226"/>
        <v/>
      </c>
      <c r="I250" s="1" t="str">
        <f t="shared" si="227"/>
        <v/>
      </c>
      <c r="J250" s="1" t="str">
        <f t="shared" si="228"/>
        <v/>
      </c>
      <c r="K250" s="1" t="str">
        <f t="shared" si="229"/>
        <v/>
      </c>
      <c r="L250" s="1" t="str">
        <f t="shared" si="230"/>
        <v/>
      </c>
      <c r="M250" s="1" t="str">
        <f t="shared" si="231"/>
        <v/>
      </c>
      <c r="N250" s="1" t="str">
        <f t="shared" si="232"/>
        <v/>
      </c>
      <c r="O250" s="1" t="str">
        <f t="shared" si="233"/>
        <v/>
      </c>
      <c r="P250" s="1" t="str">
        <f t="shared" si="234"/>
        <v/>
      </c>
      <c r="Q250" s="1" t="str">
        <f t="shared" si="235"/>
        <v/>
      </c>
      <c r="R250" s="1" t="str">
        <f t="shared" si="236"/>
        <v/>
      </c>
      <c r="S250" s="1" t="str">
        <f t="shared" si="237"/>
        <v/>
      </c>
      <c r="T250" s="1" t="str">
        <f t="shared" si="238"/>
        <v/>
      </c>
      <c r="U250" s="1" t="str">
        <f t="shared" si="239"/>
        <v/>
      </c>
      <c r="V250" s="1" t="str">
        <f t="shared" si="240"/>
        <v/>
      </c>
      <c r="W250" s="1" t="str">
        <f t="shared" si="241"/>
        <v/>
      </c>
      <c r="X250" s="1" t="str">
        <f t="shared" si="242"/>
        <v/>
      </c>
      <c r="Y250" s="1" t="str">
        <f t="shared" si="243"/>
        <v/>
      </c>
      <c r="Z250" s="1" t="str">
        <f t="shared" si="244"/>
        <v/>
      </c>
      <c r="AA250" s="1" t="str">
        <f t="shared" si="245"/>
        <v/>
      </c>
      <c r="AB250" s="1" t="str">
        <f t="shared" si="246"/>
        <v/>
      </c>
      <c r="AC250" s="1" t="str">
        <f t="shared" si="247"/>
        <v/>
      </c>
      <c r="AD250" s="1" t="str">
        <f t="shared" si="248"/>
        <v/>
      </c>
      <c r="AE250" s="1" t="str">
        <f t="shared" si="249"/>
        <v/>
      </c>
      <c r="AF250" s="1" t="str">
        <f t="shared" si="250"/>
        <v/>
      </c>
      <c r="AG250" s="1" t="str">
        <f t="shared" si="251"/>
        <v/>
      </c>
    </row>
    <row r="251" spans="2:33" hidden="1" outlineLevel="1" x14ac:dyDescent="0.2">
      <c r="B251" s="35"/>
      <c r="C251" s="1" t="str">
        <f t="shared" ca="1" si="221"/>
        <v/>
      </c>
      <c r="D251" s="1" t="str">
        <f t="shared" si="222"/>
        <v/>
      </c>
      <c r="E251" s="1" t="str">
        <f t="shared" si="223"/>
        <v/>
      </c>
      <c r="F251" s="1" t="str">
        <f t="shared" si="224"/>
        <v/>
      </c>
      <c r="G251" s="1" t="str">
        <f t="shared" si="225"/>
        <v/>
      </c>
      <c r="H251" s="1" t="str">
        <f t="shared" si="226"/>
        <v/>
      </c>
      <c r="I251" s="1" t="str">
        <f t="shared" si="227"/>
        <v/>
      </c>
      <c r="J251" s="1" t="str">
        <f t="shared" si="228"/>
        <v/>
      </c>
      <c r="K251" s="1" t="str">
        <f t="shared" si="229"/>
        <v/>
      </c>
      <c r="L251" s="1" t="str">
        <f t="shared" si="230"/>
        <v/>
      </c>
      <c r="M251" s="1" t="str">
        <f t="shared" si="231"/>
        <v/>
      </c>
      <c r="N251" s="1" t="str">
        <f t="shared" si="232"/>
        <v/>
      </c>
      <c r="O251" s="1" t="str">
        <f t="shared" si="233"/>
        <v/>
      </c>
      <c r="P251" s="1" t="str">
        <f t="shared" si="234"/>
        <v/>
      </c>
      <c r="Q251" s="1" t="str">
        <f t="shared" si="235"/>
        <v/>
      </c>
      <c r="R251" s="1" t="str">
        <f t="shared" si="236"/>
        <v/>
      </c>
      <c r="S251" s="1" t="str">
        <f t="shared" si="237"/>
        <v/>
      </c>
      <c r="T251" s="1" t="str">
        <f t="shared" si="238"/>
        <v/>
      </c>
      <c r="U251" s="1" t="str">
        <f t="shared" si="239"/>
        <v/>
      </c>
      <c r="V251" s="1" t="str">
        <f t="shared" si="240"/>
        <v/>
      </c>
      <c r="W251" s="1" t="str">
        <f t="shared" si="241"/>
        <v/>
      </c>
      <c r="X251" s="1" t="str">
        <f t="shared" si="242"/>
        <v/>
      </c>
      <c r="Y251" s="1" t="str">
        <f t="shared" si="243"/>
        <v/>
      </c>
      <c r="Z251" s="1" t="str">
        <f t="shared" si="244"/>
        <v/>
      </c>
      <c r="AA251" s="1" t="str">
        <f t="shared" si="245"/>
        <v/>
      </c>
      <c r="AB251" s="1" t="str">
        <f t="shared" si="246"/>
        <v/>
      </c>
      <c r="AC251" s="1" t="str">
        <f t="shared" si="247"/>
        <v/>
      </c>
      <c r="AD251" s="1" t="str">
        <f t="shared" si="248"/>
        <v/>
      </c>
      <c r="AE251" s="1" t="str">
        <f t="shared" si="249"/>
        <v/>
      </c>
      <c r="AF251" s="1" t="str">
        <f t="shared" si="250"/>
        <v/>
      </c>
      <c r="AG251" s="1" t="str">
        <f t="shared" si="251"/>
        <v/>
      </c>
    </row>
    <row r="252" spans="2:33" hidden="1" outlineLevel="1" x14ac:dyDescent="0.2">
      <c r="B252" s="35"/>
      <c r="C252" s="1" t="str">
        <f t="shared" ca="1" si="221"/>
        <v/>
      </c>
      <c r="D252" s="1" t="str">
        <f t="shared" si="222"/>
        <v/>
      </c>
      <c r="E252" s="1" t="str">
        <f t="shared" si="223"/>
        <v/>
      </c>
      <c r="F252" s="1" t="str">
        <f t="shared" si="224"/>
        <v/>
      </c>
      <c r="G252" s="1" t="str">
        <f t="shared" si="225"/>
        <v/>
      </c>
      <c r="H252" s="1" t="str">
        <f t="shared" si="226"/>
        <v/>
      </c>
      <c r="I252" s="1" t="str">
        <f t="shared" si="227"/>
        <v/>
      </c>
      <c r="J252" s="1" t="str">
        <f t="shared" si="228"/>
        <v/>
      </c>
      <c r="K252" s="1" t="str">
        <f t="shared" si="229"/>
        <v/>
      </c>
      <c r="L252" s="1" t="str">
        <f t="shared" si="230"/>
        <v/>
      </c>
      <c r="M252" s="1" t="str">
        <f t="shared" si="231"/>
        <v/>
      </c>
      <c r="N252" s="1" t="str">
        <f t="shared" si="232"/>
        <v/>
      </c>
      <c r="O252" s="1" t="str">
        <f t="shared" si="233"/>
        <v/>
      </c>
      <c r="P252" s="1" t="str">
        <f t="shared" si="234"/>
        <v/>
      </c>
      <c r="Q252" s="1" t="str">
        <f t="shared" si="235"/>
        <v/>
      </c>
      <c r="R252" s="1" t="str">
        <f t="shared" si="236"/>
        <v/>
      </c>
      <c r="S252" s="1" t="str">
        <f t="shared" si="237"/>
        <v/>
      </c>
      <c r="T252" s="1" t="str">
        <f t="shared" si="238"/>
        <v/>
      </c>
      <c r="U252" s="1" t="str">
        <f t="shared" si="239"/>
        <v/>
      </c>
      <c r="V252" s="1" t="str">
        <f t="shared" si="240"/>
        <v/>
      </c>
      <c r="W252" s="1" t="str">
        <f t="shared" si="241"/>
        <v/>
      </c>
      <c r="X252" s="1" t="str">
        <f t="shared" si="242"/>
        <v/>
      </c>
      <c r="Y252" s="1" t="str">
        <f t="shared" si="243"/>
        <v/>
      </c>
      <c r="Z252" s="1" t="str">
        <f t="shared" si="244"/>
        <v/>
      </c>
      <c r="AA252" s="1" t="str">
        <f t="shared" si="245"/>
        <v/>
      </c>
      <c r="AB252" s="1" t="str">
        <f t="shared" si="246"/>
        <v/>
      </c>
      <c r="AC252" s="1" t="str">
        <f t="shared" si="247"/>
        <v/>
      </c>
      <c r="AD252" s="1" t="str">
        <f t="shared" si="248"/>
        <v/>
      </c>
      <c r="AE252" s="1" t="str">
        <f t="shared" si="249"/>
        <v/>
      </c>
      <c r="AF252" s="1" t="str">
        <f t="shared" si="250"/>
        <v/>
      </c>
      <c r="AG252" s="1" t="str">
        <f t="shared" si="251"/>
        <v/>
      </c>
    </row>
    <row r="253" spans="2:33" hidden="1" outlineLevel="1" x14ac:dyDescent="0.2">
      <c r="B253" s="35"/>
      <c r="C253" s="1" t="str">
        <f t="shared" ca="1" si="221"/>
        <v/>
      </c>
      <c r="D253" s="1" t="str">
        <f t="shared" si="222"/>
        <v/>
      </c>
      <c r="E253" s="1" t="str">
        <f t="shared" si="223"/>
        <v/>
      </c>
      <c r="F253" s="1" t="str">
        <f t="shared" si="224"/>
        <v/>
      </c>
      <c r="G253" s="1" t="str">
        <f t="shared" si="225"/>
        <v/>
      </c>
      <c r="H253" s="1" t="str">
        <f t="shared" si="226"/>
        <v/>
      </c>
      <c r="I253" s="1" t="str">
        <f t="shared" si="227"/>
        <v/>
      </c>
      <c r="J253" s="1" t="str">
        <f t="shared" si="228"/>
        <v/>
      </c>
      <c r="K253" s="1" t="str">
        <f t="shared" si="229"/>
        <v/>
      </c>
      <c r="L253" s="1" t="str">
        <f t="shared" si="230"/>
        <v/>
      </c>
      <c r="M253" s="1" t="str">
        <f t="shared" si="231"/>
        <v/>
      </c>
      <c r="N253" s="1" t="str">
        <f t="shared" si="232"/>
        <v/>
      </c>
      <c r="O253" s="1" t="str">
        <f t="shared" si="233"/>
        <v/>
      </c>
      <c r="P253" s="1" t="str">
        <f t="shared" si="234"/>
        <v/>
      </c>
      <c r="Q253" s="1" t="str">
        <f t="shared" si="235"/>
        <v/>
      </c>
      <c r="R253" s="1" t="str">
        <f t="shared" si="236"/>
        <v/>
      </c>
      <c r="S253" s="1" t="str">
        <f t="shared" si="237"/>
        <v/>
      </c>
      <c r="T253" s="1" t="str">
        <f t="shared" si="238"/>
        <v/>
      </c>
      <c r="U253" s="1" t="str">
        <f t="shared" si="239"/>
        <v/>
      </c>
      <c r="V253" s="1" t="str">
        <f t="shared" si="240"/>
        <v/>
      </c>
      <c r="W253" s="1" t="str">
        <f t="shared" si="241"/>
        <v/>
      </c>
      <c r="X253" s="1" t="str">
        <f t="shared" si="242"/>
        <v/>
      </c>
      <c r="Y253" s="1" t="str">
        <f t="shared" si="243"/>
        <v/>
      </c>
      <c r="Z253" s="1" t="str">
        <f t="shared" si="244"/>
        <v/>
      </c>
      <c r="AA253" s="1" t="str">
        <f t="shared" si="245"/>
        <v/>
      </c>
      <c r="AB253" s="1" t="str">
        <f t="shared" si="246"/>
        <v/>
      </c>
      <c r="AC253" s="1" t="str">
        <f t="shared" si="247"/>
        <v/>
      </c>
      <c r="AD253" s="1" t="str">
        <f t="shared" si="248"/>
        <v/>
      </c>
      <c r="AE253" s="1" t="str">
        <f t="shared" si="249"/>
        <v/>
      </c>
      <c r="AF253" s="1" t="str">
        <f t="shared" si="250"/>
        <v/>
      </c>
      <c r="AG253" s="1" t="str">
        <f t="shared" si="251"/>
        <v/>
      </c>
    </row>
    <row r="254" spans="2:33" hidden="1" outlineLevel="1" x14ac:dyDescent="0.2">
      <c r="B254" s="35"/>
      <c r="C254" s="1" t="str">
        <f t="shared" ca="1" si="221"/>
        <v/>
      </c>
      <c r="D254" s="1" t="str">
        <f t="shared" si="222"/>
        <v/>
      </c>
      <c r="E254" s="1" t="str">
        <f t="shared" si="223"/>
        <v/>
      </c>
      <c r="F254" s="1" t="str">
        <f t="shared" si="224"/>
        <v/>
      </c>
      <c r="G254" s="1" t="str">
        <f t="shared" si="225"/>
        <v/>
      </c>
      <c r="H254" s="1" t="str">
        <f t="shared" si="226"/>
        <v/>
      </c>
      <c r="I254" s="1" t="str">
        <f t="shared" si="227"/>
        <v/>
      </c>
      <c r="J254" s="1" t="str">
        <f t="shared" si="228"/>
        <v/>
      </c>
      <c r="K254" s="1" t="str">
        <f t="shared" si="229"/>
        <v/>
      </c>
      <c r="L254" s="1" t="str">
        <f t="shared" si="230"/>
        <v/>
      </c>
      <c r="M254" s="1" t="str">
        <f t="shared" si="231"/>
        <v/>
      </c>
      <c r="N254" s="1" t="str">
        <f t="shared" si="232"/>
        <v/>
      </c>
      <c r="O254" s="1" t="str">
        <f t="shared" si="233"/>
        <v/>
      </c>
      <c r="P254" s="1" t="str">
        <f t="shared" si="234"/>
        <v/>
      </c>
      <c r="Q254" s="1" t="str">
        <f t="shared" si="235"/>
        <v/>
      </c>
      <c r="R254" s="1" t="str">
        <f t="shared" si="236"/>
        <v/>
      </c>
      <c r="S254" s="1" t="str">
        <f t="shared" si="237"/>
        <v/>
      </c>
      <c r="T254" s="1" t="str">
        <f t="shared" si="238"/>
        <v/>
      </c>
      <c r="U254" s="1" t="str">
        <f t="shared" si="239"/>
        <v/>
      </c>
      <c r="V254" s="1" t="str">
        <f t="shared" si="240"/>
        <v/>
      </c>
      <c r="W254" s="1" t="str">
        <f t="shared" si="241"/>
        <v/>
      </c>
      <c r="X254" s="1" t="str">
        <f t="shared" si="242"/>
        <v/>
      </c>
      <c r="Y254" s="1" t="str">
        <f t="shared" si="243"/>
        <v/>
      </c>
      <c r="Z254" s="1" t="str">
        <f t="shared" si="244"/>
        <v/>
      </c>
      <c r="AA254" s="1" t="str">
        <f t="shared" si="245"/>
        <v/>
      </c>
      <c r="AB254" s="1" t="str">
        <f t="shared" si="246"/>
        <v/>
      </c>
      <c r="AC254" s="1" t="str">
        <f t="shared" si="247"/>
        <v/>
      </c>
      <c r="AD254" s="1" t="str">
        <f t="shared" si="248"/>
        <v/>
      </c>
      <c r="AE254" s="1" t="str">
        <f t="shared" si="249"/>
        <v/>
      </c>
      <c r="AF254" s="1" t="str">
        <f t="shared" si="250"/>
        <v/>
      </c>
      <c r="AG254" s="1" t="str">
        <f t="shared" si="251"/>
        <v/>
      </c>
    </row>
    <row r="255" spans="2:33" hidden="1" outlineLevel="1" x14ac:dyDescent="0.2">
      <c r="B255" s="35"/>
      <c r="C255" s="1" t="str">
        <f t="shared" ca="1" si="221"/>
        <v/>
      </c>
      <c r="D255" s="1" t="str">
        <f t="shared" si="222"/>
        <v/>
      </c>
      <c r="E255" s="1" t="str">
        <f t="shared" si="223"/>
        <v/>
      </c>
      <c r="F255" s="1" t="str">
        <f t="shared" si="224"/>
        <v/>
      </c>
      <c r="G255" s="1" t="str">
        <f t="shared" si="225"/>
        <v/>
      </c>
      <c r="H255" s="1" t="str">
        <f t="shared" si="226"/>
        <v/>
      </c>
      <c r="I255" s="1" t="str">
        <f t="shared" si="227"/>
        <v/>
      </c>
      <c r="J255" s="1" t="str">
        <f t="shared" si="228"/>
        <v/>
      </c>
      <c r="K255" s="1" t="str">
        <f t="shared" si="229"/>
        <v/>
      </c>
      <c r="L255" s="1" t="str">
        <f t="shared" si="230"/>
        <v/>
      </c>
      <c r="M255" s="1" t="str">
        <f t="shared" si="231"/>
        <v/>
      </c>
      <c r="N255" s="1" t="str">
        <f t="shared" si="232"/>
        <v/>
      </c>
      <c r="O255" s="1" t="str">
        <f t="shared" si="233"/>
        <v/>
      </c>
      <c r="P255" s="1" t="str">
        <f t="shared" si="234"/>
        <v/>
      </c>
      <c r="Q255" s="1" t="str">
        <f t="shared" si="235"/>
        <v/>
      </c>
      <c r="R255" s="1" t="str">
        <f t="shared" si="236"/>
        <v/>
      </c>
      <c r="S255" s="1" t="str">
        <f t="shared" si="237"/>
        <v/>
      </c>
      <c r="T255" s="1" t="str">
        <f t="shared" si="238"/>
        <v/>
      </c>
      <c r="U255" s="1" t="str">
        <f t="shared" si="239"/>
        <v/>
      </c>
      <c r="V255" s="1" t="str">
        <f t="shared" si="240"/>
        <v/>
      </c>
      <c r="W255" s="1" t="str">
        <f t="shared" si="241"/>
        <v/>
      </c>
      <c r="X255" s="1" t="str">
        <f t="shared" si="242"/>
        <v/>
      </c>
      <c r="Y255" s="1" t="str">
        <f t="shared" si="243"/>
        <v/>
      </c>
      <c r="Z255" s="1" t="str">
        <f t="shared" si="244"/>
        <v/>
      </c>
      <c r="AA255" s="1" t="str">
        <f t="shared" si="245"/>
        <v/>
      </c>
      <c r="AB255" s="1" t="str">
        <f t="shared" si="246"/>
        <v/>
      </c>
      <c r="AC255" s="1" t="str">
        <f t="shared" si="247"/>
        <v/>
      </c>
      <c r="AD255" s="1" t="str">
        <f t="shared" si="248"/>
        <v/>
      </c>
      <c r="AE255" s="1" t="str">
        <f t="shared" si="249"/>
        <v/>
      </c>
      <c r="AF255" s="1" t="str">
        <f t="shared" si="250"/>
        <v/>
      </c>
      <c r="AG255" s="1" t="str">
        <f t="shared" si="251"/>
        <v/>
      </c>
    </row>
    <row r="256" spans="2:33" hidden="1" outlineLevel="1" x14ac:dyDescent="0.2">
      <c r="B256" s="35"/>
      <c r="C256" s="1" t="str">
        <f t="shared" ca="1" si="221"/>
        <v/>
      </c>
      <c r="D256" s="1" t="str">
        <f t="shared" si="222"/>
        <v/>
      </c>
      <c r="E256" s="1" t="str">
        <f t="shared" si="223"/>
        <v/>
      </c>
      <c r="F256" s="1" t="str">
        <f t="shared" si="224"/>
        <v/>
      </c>
      <c r="G256" s="1" t="str">
        <f t="shared" si="225"/>
        <v/>
      </c>
      <c r="H256" s="1" t="str">
        <f t="shared" si="226"/>
        <v/>
      </c>
      <c r="I256" s="1" t="str">
        <f t="shared" si="227"/>
        <v/>
      </c>
      <c r="J256" s="1" t="str">
        <f t="shared" si="228"/>
        <v/>
      </c>
      <c r="K256" s="1" t="str">
        <f t="shared" si="229"/>
        <v/>
      </c>
      <c r="L256" s="1" t="str">
        <f t="shared" si="230"/>
        <v/>
      </c>
      <c r="M256" s="1" t="str">
        <f t="shared" si="231"/>
        <v/>
      </c>
      <c r="N256" s="1" t="str">
        <f t="shared" si="232"/>
        <v/>
      </c>
      <c r="O256" s="1" t="str">
        <f t="shared" si="233"/>
        <v/>
      </c>
      <c r="P256" s="1" t="str">
        <f t="shared" si="234"/>
        <v/>
      </c>
      <c r="Q256" s="1" t="str">
        <f t="shared" si="235"/>
        <v/>
      </c>
      <c r="R256" s="1" t="str">
        <f t="shared" si="236"/>
        <v/>
      </c>
      <c r="S256" s="1" t="str">
        <f t="shared" si="237"/>
        <v/>
      </c>
      <c r="T256" s="1" t="str">
        <f t="shared" si="238"/>
        <v/>
      </c>
      <c r="U256" s="1" t="str">
        <f t="shared" si="239"/>
        <v/>
      </c>
      <c r="V256" s="1" t="str">
        <f t="shared" si="240"/>
        <v/>
      </c>
      <c r="W256" s="1" t="str">
        <f t="shared" si="241"/>
        <v/>
      </c>
      <c r="X256" s="1" t="str">
        <f t="shared" si="242"/>
        <v/>
      </c>
      <c r="Y256" s="1" t="str">
        <f t="shared" si="243"/>
        <v/>
      </c>
      <c r="Z256" s="1" t="str">
        <f t="shared" si="244"/>
        <v/>
      </c>
      <c r="AA256" s="1" t="str">
        <f t="shared" si="245"/>
        <v/>
      </c>
      <c r="AB256" s="1" t="str">
        <f t="shared" si="246"/>
        <v/>
      </c>
      <c r="AC256" s="1" t="str">
        <f t="shared" si="247"/>
        <v/>
      </c>
      <c r="AD256" s="1" t="str">
        <f t="shared" si="248"/>
        <v/>
      </c>
      <c r="AE256" s="1" t="str">
        <f t="shared" si="249"/>
        <v/>
      </c>
      <c r="AF256" s="1" t="str">
        <f t="shared" si="250"/>
        <v/>
      </c>
      <c r="AG256" s="1" t="str">
        <f t="shared" si="251"/>
        <v/>
      </c>
    </row>
    <row r="257" spans="2:33" hidden="1" outlineLevel="1" x14ac:dyDescent="0.2">
      <c r="B257" s="35"/>
      <c r="C257" s="1" t="str">
        <f t="shared" ca="1" si="221"/>
        <v/>
      </c>
      <c r="D257" s="1" t="str">
        <f t="shared" si="222"/>
        <v/>
      </c>
      <c r="E257" s="1" t="str">
        <f t="shared" si="223"/>
        <v/>
      </c>
      <c r="F257" s="1" t="str">
        <f t="shared" si="224"/>
        <v/>
      </c>
      <c r="G257" s="1" t="str">
        <f t="shared" si="225"/>
        <v/>
      </c>
      <c r="H257" s="1" t="str">
        <f t="shared" si="226"/>
        <v/>
      </c>
      <c r="I257" s="1" t="str">
        <f t="shared" si="227"/>
        <v/>
      </c>
      <c r="J257" s="1" t="str">
        <f t="shared" si="228"/>
        <v/>
      </c>
      <c r="K257" s="1" t="str">
        <f t="shared" si="229"/>
        <v/>
      </c>
      <c r="L257" s="1" t="str">
        <f t="shared" si="230"/>
        <v/>
      </c>
      <c r="M257" s="1" t="str">
        <f t="shared" si="231"/>
        <v/>
      </c>
      <c r="N257" s="1" t="str">
        <f t="shared" si="232"/>
        <v/>
      </c>
      <c r="O257" s="1" t="str">
        <f t="shared" si="233"/>
        <v/>
      </c>
      <c r="P257" s="1" t="str">
        <f t="shared" si="234"/>
        <v/>
      </c>
      <c r="Q257" s="1" t="str">
        <f t="shared" si="235"/>
        <v/>
      </c>
      <c r="R257" s="1" t="str">
        <f t="shared" si="236"/>
        <v/>
      </c>
      <c r="S257" s="1" t="str">
        <f t="shared" si="237"/>
        <v/>
      </c>
      <c r="T257" s="1" t="str">
        <f t="shared" si="238"/>
        <v/>
      </c>
      <c r="U257" s="1" t="str">
        <f t="shared" si="239"/>
        <v/>
      </c>
      <c r="V257" s="1" t="str">
        <f t="shared" si="240"/>
        <v/>
      </c>
      <c r="W257" s="1" t="str">
        <f t="shared" si="241"/>
        <v/>
      </c>
      <c r="X257" s="1" t="str">
        <f t="shared" si="242"/>
        <v/>
      </c>
      <c r="Y257" s="1" t="str">
        <f t="shared" si="243"/>
        <v/>
      </c>
      <c r="Z257" s="1" t="str">
        <f t="shared" si="244"/>
        <v/>
      </c>
      <c r="AA257" s="1" t="str">
        <f t="shared" si="245"/>
        <v/>
      </c>
      <c r="AB257" s="1" t="str">
        <f t="shared" si="246"/>
        <v/>
      </c>
      <c r="AC257" s="1" t="str">
        <f t="shared" si="247"/>
        <v/>
      </c>
      <c r="AD257" s="1" t="str">
        <f t="shared" si="248"/>
        <v/>
      </c>
      <c r="AE257" s="1" t="str">
        <f t="shared" si="249"/>
        <v/>
      </c>
      <c r="AF257" s="1" t="str">
        <f t="shared" si="250"/>
        <v/>
      </c>
      <c r="AG257" s="1" t="str">
        <f t="shared" si="251"/>
        <v/>
      </c>
    </row>
    <row r="258" spans="2:33" hidden="1" outlineLevel="1" x14ac:dyDescent="0.2">
      <c r="B258" s="35"/>
      <c r="C258" s="1" t="str">
        <f t="shared" ca="1" si="221"/>
        <v/>
      </c>
      <c r="D258" s="1" t="str">
        <f t="shared" si="222"/>
        <v/>
      </c>
      <c r="E258" s="1" t="str">
        <f t="shared" si="223"/>
        <v/>
      </c>
      <c r="F258" s="1" t="str">
        <f t="shared" si="224"/>
        <v/>
      </c>
      <c r="G258" s="1" t="str">
        <f t="shared" si="225"/>
        <v/>
      </c>
      <c r="H258" s="1" t="str">
        <f t="shared" si="226"/>
        <v/>
      </c>
      <c r="I258" s="1" t="str">
        <f t="shared" si="227"/>
        <v/>
      </c>
      <c r="J258" s="1" t="str">
        <f t="shared" si="228"/>
        <v/>
      </c>
      <c r="K258" s="1" t="str">
        <f t="shared" si="229"/>
        <v/>
      </c>
      <c r="L258" s="1" t="str">
        <f t="shared" si="230"/>
        <v/>
      </c>
      <c r="M258" s="1" t="str">
        <f t="shared" si="231"/>
        <v/>
      </c>
      <c r="N258" s="1" t="str">
        <f t="shared" si="232"/>
        <v/>
      </c>
      <c r="O258" s="1" t="str">
        <f t="shared" si="233"/>
        <v/>
      </c>
      <c r="P258" s="1" t="str">
        <f t="shared" si="234"/>
        <v/>
      </c>
      <c r="Q258" s="1" t="str">
        <f t="shared" si="235"/>
        <v/>
      </c>
      <c r="R258" s="1" t="str">
        <f t="shared" si="236"/>
        <v/>
      </c>
      <c r="S258" s="1" t="str">
        <f t="shared" si="237"/>
        <v/>
      </c>
      <c r="T258" s="1" t="str">
        <f t="shared" si="238"/>
        <v/>
      </c>
      <c r="U258" s="1" t="str">
        <f t="shared" si="239"/>
        <v/>
      </c>
      <c r="V258" s="1" t="str">
        <f t="shared" si="240"/>
        <v/>
      </c>
      <c r="W258" s="1" t="str">
        <f t="shared" si="241"/>
        <v/>
      </c>
      <c r="X258" s="1" t="str">
        <f t="shared" si="242"/>
        <v/>
      </c>
      <c r="Y258" s="1" t="str">
        <f t="shared" si="243"/>
        <v/>
      </c>
      <c r="Z258" s="1" t="str">
        <f t="shared" si="244"/>
        <v/>
      </c>
      <c r="AA258" s="1" t="str">
        <f t="shared" si="245"/>
        <v/>
      </c>
      <c r="AB258" s="1" t="str">
        <f t="shared" si="246"/>
        <v/>
      </c>
      <c r="AC258" s="1" t="str">
        <f t="shared" si="247"/>
        <v/>
      </c>
      <c r="AD258" s="1" t="str">
        <f t="shared" si="248"/>
        <v/>
      </c>
      <c r="AE258" s="1" t="str">
        <f t="shared" si="249"/>
        <v/>
      </c>
      <c r="AF258" s="1" t="str">
        <f t="shared" si="250"/>
        <v/>
      </c>
      <c r="AG258" s="1" t="str">
        <f t="shared" si="251"/>
        <v/>
      </c>
    </row>
    <row r="259" spans="2:33" hidden="1" outlineLevel="1" x14ac:dyDescent="0.2">
      <c r="B259" s="35"/>
      <c r="C259" s="1" t="str">
        <f t="shared" ca="1" si="221"/>
        <v/>
      </c>
      <c r="D259" s="1" t="str">
        <f t="shared" si="222"/>
        <v/>
      </c>
      <c r="E259" s="1" t="str">
        <f t="shared" si="223"/>
        <v/>
      </c>
      <c r="F259" s="1" t="str">
        <f t="shared" si="224"/>
        <v/>
      </c>
      <c r="G259" s="1" t="str">
        <f t="shared" si="225"/>
        <v/>
      </c>
      <c r="H259" s="1" t="str">
        <f t="shared" si="226"/>
        <v/>
      </c>
      <c r="I259" s="1" t="str">
        <f t="shared" si="227"/>
        <v/>
      </c>
      <c r="J259" s="1" t="str">
        <f t="shared" si="228"/>
        <v/>
      </c>
      <c r="K259" s="1" t="str">
        <f t="shared" si="229"/>
        <v/>
      </c>
      <c r="L259" s="1" t="str">
        <f t="shared" si="230"/>
        <v/>
      </c>
      <c r="M259" s="1" t="str">
        <f t="shared" si="231"/>
        <v/>
      </c>
      <c r="N259" s="1" t="str">
        <f t="shared" si="232"/>
        <v/>
      </c>
      <c r="O259" s="1" t="str">
        <f t="shared" si="233"/>
        <v/>
      </c>
      <c r="P259" s="1" t="str">
        <f t="shared" si="234"/>
        <v/>
      </c>
      <c r="Q259" s="1" t="str">
        <f t="shared" si="235"/>
        <v/>
      </c>
      <c r="R259" s="1" t="str">
        <f t="shared" si="236"/>
        <v/>
      </c>
      <c r="S259" s="1" t="str">
        <f t="shared" si="237"/>
        <v/>
      </c>
      <c r="T259" s="1" t="str">
        <f t="shared" si="238"/>
        <v/>
      </c>
      <c r="U259" s="1" t="str">
        <f t="shared" si="239"/>
        <v/>
      </c>
      <c r="V259" s="1" t="str">
        <f t="shared" si="240"/>
        <v/>
      </c>
      <c r="W259" s="1" t="str">
        <f t="shared" si="241"/>
        <v/>
      </c>
      <c r="X259" s="1" t="str">
        <f t="shared" si="242"/>
        <v/>
      </c>
      <c r="Y259" s="1" t="str">
        <f t="shared" si="243"/>
        <v/>
      </c>
      <c r="Z259" s="1" t="str">
        <f t="shared" si="244"/>
        <v/>
      </c>
      <c r="AA259" s="1" t="str">
        <f t="shared" si="245"/>
        <v/>
      </c>
      <c r="AB259" s="1" t="str">
        <f t="shared" si="246"/>
        <v/>
      </c>
      <c r="AC259" s="1" t="str">
        <f t="shared" si="247"/>
        <v/>
      </c>
      <c r="AD259" s="1" t="str">
        <f t="shared" si="248"/>
        <v/>
      </c>
      <c r="AE259" s="1" t="str">
        <f t="shared" si="249"/>
        <v/>
      </c>
      <c r="AF259" s="1" t="str">
        <f t="shared" si="250"/>
        <v/>
      </c>
      <c r="AG259" s="1" t="str">
        <f t="shared" si="251"/>
        <v/>
      </c>
    </row>
    <row r="260" spans="2:33" hidden="1" outlineLevel="1" x14ac:dyDescent="0.2">
      <c r="B260" s="35"/>
      <c r="C260" s="1" t="str">
        <f t="shared" ca="1" si="221"/>
        <v/>
      </c>
      <c r="D260" s="1" t="str">
        <f t="shared" si="222"/>
        <v/>
      </c>
      <c r="E260" s="1" t="str">
        <f t="shared" si="223"/>
        <v/>
      </c>
      <c r="F260" s="1" t="str">
        <f t="shared" si="224"/>
        <v/>
      </c>
      <c r="G260" s="1" t="str">
        <f t="shared" si="225"/>
        <v/>
      </c>
      <c r="H260" s="1" t="str">
        <f t="shared" si="226"/>
        <v/>
      </c>
      <c r="I260" s="1" t="str">
        <f t="shared" si="227"/>
        <v/>
      </c>
      <c r="J260" s="1" t="str">
        <f t="shared" si="228"/>
        <v/>
      </c>
      <c r="K260" s="1" t="str">
        <f t="shared" si="229"/>
        <v/>
      </c>
      <c r="L260" s="1" t="str">
        <f t="shared" si="230"/>
        <v/>
      </c>
      <c r="M260" s="1" t="str">
        <f t="shared" si="231"/>
        <v/>
      </c>
      <c r="N260" s="1" t="str">
        <f t="shared" si="232"/>
        <v/>
      </c>
      <c r="O260" s="1" t="str">
        <f t="shared" si="233"/>
        <v/>
      </c>
      <c r="P260" s="1" t="str">
        <f t="shared" si="234"/>
        <v/>
      </c>
      <c r="Q260" s="1" t="str">
        <f t="shared" si="235"/>
        <v/>
      </c>
      <c r="R260" s="1" t="str">
        <f t="shared" si="236"/>
        <v/>
      </c>
      <c r="S260" s="1" t="str">
        <f t="shared" si="237"/>
        <v/>
      </c>
      <c r="T260" s="1" t="str">
        <f t="shared" si="238"/>
        <v/>
      </c>
      <c r="U260" s="1" t="str">
        <f t="shared" si="239"/>
        <v/>
      </c>
      <c r="V260" s="1" t="str">
        <f t="shared" si="240"/>
        <v/>
      </c>
      <c r="W260" s="1" t="str">
        <f t="shared" si="241"/>
        <v/>
      </c>
      <c r="X260" s="1" t="str">
        <f t="shared" si="242"/>
        <v/>
      </c>
      <c r="Y260" s="1" t="str">
        <f t="shared" si="243"/>
        <v/>
      </c>
      <c r="Z260" s="1" t="str">
        <f t="shared" si="244"/>
        <v/>
      </c>
      <c r="AA260" s="1" t="str">
        <f t="shared" si="245"/>
        <v/>
      </c>
      <c r="AB260" s="1" t="str">
        <f t="shared" si="246"/>
        <v/>
      </c>
      <c r="AC260" s="1" t="str">
        <f t="shared" si="247"/>
        <v/>
      </c>
      <c r="AD260" s="1" t="str">
        <f t="shared" si="248"/>
        <v/>
      </c>
      <c r="AE260" s="1" t="str">
        <f t="shared" si="249"/>
        <v/>
      </c>
      <c r="AF260" s="1" t="str">
        <f t="shared" si="250"/>
        <v/>
      </c>
      <c r="AG260" s="1" t="str">
        <f t="shared" si="251"/>
        <v/>
      </c>
    </row>
    <row r="261" spans="2:33" hidden="1" outlineLevel="1" x14ac:dyDescent="0.2">
      <c r="B261" s="35"/>
      <c r="C261" s="1" t="str">
        <f t="shared" ca="1" si="221"/>
        <v/>
      </c>
      <c r="D261" s="1" t="str">
        <f t="shared" si="222"/>
        <v/>
      </c>
      <c r="E261" s="1" t="str">
        <f t="shared" si="223"/>
        <v/>
      </c>
      <c r="F261" s="1" t="str">
        <f t="shared" si="224"/>
        <v/>
      </c>
      <c r="G261" s="1" t="str">
        <f t="shared" si="225"/>
        <v/>
      </c>
      <c r="H261" s="1" t="str">
        <f t="shared" si="226"/>
        <v/>
      </c>
      <c r="I261" s="1" t="str">
        <f t="shared" si="227"/>
        <v/>
      </c>
      <c r="J261" s="1" t="str">
        <f t="shared" si="228"/>
        <v/>
      </c>
      <c r="K261" s="1" t="str">
        <f t="shared" si="229"/>
        <v/>
      </c>
      <c r="L261" s="1" t="str">
        <f t="shared" si="230"/>
        <v/>
      </c>
      <c r="M261" s="1" t="str">
        <f t="shared" si="231"/>
        <v/>
      </c>
      <c r="N261" s="1" t="str">
        <f t="shared" si="232"/>
        <v/>
      </c>
      <c r="O261" s="1" t="str">
        <f t="shared" si="233"/>
        <v/>
      </c>
      <c r="P261" s="1" t="str">
        <f t="shared" si="234"/>
        <v/>
      </c>
      <c r="Q261" s="1" t="str">
        <f t="shared" si="235"/>
        <v/>
      </c>
      <c r="R261" s="1" t="str">
        <f t="shared" si="236"/>
        <v/>
      </c>
      <c r="S261" s="1" t="str">
        <f t="shared" si="237"/>
        <v/>
      </c>
      <c r="T261" s="1" t="str">
        <f t="shared" si="238"/>
        <v/>
      </c>
      <c r="U261" s="1" t="str">
        <f t="shared" si="239"/>
        <v/>
      </c>
      <c r="V261" s="1" t="str">
        <f t="shared" si="240"/>
        <v/>
      </c>
      <c r="W261" s="1" t="str">
        <f t="shared" si="241"/>
        <v/>
      </c>
      <c r="X261" s="1" t="str">
        <f t="shared" si="242"/>
        <v/>
      </c>
      <c r="Y261" s="1" t="str">
        <f t="shared" si="243"/>
        <v/>
      </c>
      <c r="Z261" s="1" t="str">
        <f t="shared" si="244"/>
        <v/>
      </c>
      <c r="AA261" s="1" t="str">
        <f t="shared" si="245"/>
        <v/>
      </c>
      <c r="AB261" s="1" t="str">
        <f t="shared" si="246"/>
        <v/>
      </c>
      <c r="AC261" s="1" t="str">
        <f t="shared" si="247"/>
        <v/>
      </c>
      <c r="AD261" s="1" t="str">
        <f t="shared" si="248"/>
        <v/>
      </c>
      <c r="AE261" s="1" t="str">
        <f t="shared" si="249"/>
        <v/>
      </c>
      <c r="AF261" s="1" t="str">
        <f t="shared" si="250"/>
        <v/>
      </c>
      <c r="AG261" s="1" t="str">
        <f t="shared" si="251"/>
        <v/>
      </c>
    </row>
    <row r="262" spans="2:33" hidden="1" outlineLevel="1" x14ac:dyDescent="0.2">
      <c r="B262" s="35"/>
      <c r="C262" s="1" t="str">
        <f t="shared" ca="1" si="221"/>
        <v/>
      </c>
      <c r="D262" s="1" t="str">
        <f t="shared" si="222"/>
        <v/>
      </c>
      <c r="E262" s="1" t="str">
        <f t="shared" si="223"/>
        <v/>
      </c>
      <c r="F262" s="1" t="str">
        <f t="shared" si="224"/>
        <v/>
      </c>
      <c r="G262" s="1" t="str">
        <f t="shared" si="225"/>
        <v/>
      </c>
      <c r="H262" s="1" t="str">
        <f t="shared" si="226"/>
        <v/>
      </c>
      <c r="I262" s="1" t="str">
        <f t="shared" si="227"/>
        <v/>
      </c>
      <c r="J262" s="1" t="str">
        <f t="shared" si="228"/>
        <v/>
      </c>
      <c r="K262" s="1" t="str">
        <f t="shared" si="229"/>
        <v/>
      </c>
      <c r="L262" s="1" t="str">
        <f t="shared" si="230"/>
        <v/>
      </c>
      <c r="M262" s="1" t="str">
        <f t="shared" si="231"/>
        <v/>
      </c>
      <c r="N262" s="1" t="str">
        <f t="shared" si="232"/>
        <v/>
      </c>
      <c r="O262" s="1" t="str">
        <f t="shared" si="233"/>
        <v/>
      </c>
      <c r="P262" s="1" t="str">
        <f t="shared" si="234"/>
        <v/>
      </c>
      <c r="Q262" s="1" t="str">
        <f t="shared" si="235"/>
        <v/>
      </c>
      <c r="R262" s="1" t="str">
        <f t="shared" si="236"/>
        <v/>
      </c>
      <c r="S262" s="1" t="str">
        <f t="shared" si="237"/>
        <v/>
      </c>
      <c r="T262" s="1" t="str">
        <f t="shared" si="238"/>
        <v/>
      </c>
      <c r="U262" s="1" t="str">
        <f t="shared" si="239"/>
        <v/>
      </c>
      <c r="V262" s="1" t="str">
        <f t="shared" si="240"/>
        <v/>
      </c>
      <c r="W262" s="1" t="str">
        <f t="shared" si="241"/>
        <v/>
      </c>
      <c r="X262" s="1" t="str">
        <f t="shared" si="242"/>
        <v/>
      </c>
      <c r="Y262" s="1" t="str">
        <f t="shared" si="243"/>
        <v/>
      </c>
      <c r="Z262" s="1" t="str">
        <f t="shared" si="244"/>
        <v/>
      </c>
      <c r="AA262" s="1" t="str">
        <f t="shared" si="245"/>
        <v/>
      </c>
      <c r="AB262" s="1" t="str">
        <f t="shared" si="246"/>
        <v/>
      </c>
      <c r="AC262" s="1" t="str">
        <f t="shared" si="247"/>
        <v/>
      </c>
      <c r="AD262" s="1" t="str">
        <f t="shared" si="248"/>
        <v/>
      </c>
      <c r="AE262" s="1" t="str">
        <f t="shared" si="249"/>
        <v/>
      </c>
      <c r="AF262" s="1" t="str">
        <f t="shared" si="250"/>
        <v/>
      </c>
      <c r="AG262" s="1" t="str">
        <f t="shared" si="251"/>
        <v/>
      </c>
    </row>
    <row r="263" spans="2:33" hidden="1" outlineLevel="1" x14ac:dyDescent="0.2">
      <c r="B263" s="35"/>
      <c r="C263" s="1" t="str">
        <f t="shared" ca="1" si="221"/>
        <v/>
      </c>
      <c r="D263" s="1" t="str">
        <f t="shared" si="222"/>
        <v/>
      </c>
      <c r="E263" s="1" t="str">
        <f t="shared" si="223"/>
        <v/>
      </c>
      <c r="F263" s="1" t="str">
        <f t="shared" si="224"/>
        <v/>
      </c>
      <c r="G263" s="1" t="str">
        <f t="shared" si="225"/>
        <v/>
      </c>
      <c r="H263" s="1" t="str">
        <f t="shared" si="226"/>
        <v/>
      </c>
      <c r="I263" s="1" t="str">
        <f t="shared" si="227"/>
        <v/>
      </c>
      <c r="J263" s="1" t="str">
        <f t="shared" si="228"/>
        <v/>
      </c>
      <c r="K263" s="1" t="str">
        <f t="shared" si="229"/>
        <v/>
      </c>
      <c r="L263" s="1" t="str">
        <f t="shared" si="230"/>
        <v/>
      </c>
      <c r="M263" s="1" t="str">
        <f t="shared" si="231"/>
        <v/>
      </c>
      <c r="N263" s="1" t="str">
        <f t="shared" si="232"/>
        <v/>
      </c>
      <c r="O263" s="1" t="str">
        <f t="shared" si="233"/>
        <v/>
      </c>
      <c r="P263" s="1" t="str">
        <f t="shared" si="234"/>
        <v/>
      </c>
      <c r="Q263" s="1" t="str">
        <f t="shared" si="235"/>
        <v/>
      </c>
      <c r="R263" s="1" t="str">
        <f t="shared" si="236"/>
        <v/>
      </c>
      <c r="S263" s="1" t="str">
        <f t="shared" si="237"/>
        <v/>
      </c>
      <c r="T263" s="1" t="str">
        <f t="shared" si="238"/>
        <v/>
      </c>
      <c r="U263" s="1" t="str">
        <f t="shared" si="239"/>
        <v/>
      </c>
      <c r="V263" s="1" t="str">
        <f t="shared" si="240"/>
        <v/>
      </c>
      <c r="W263" s="1" t="str">
        <f t="shared" si="241"/>
        <v/>
      </c>
      <c r="X263" s="1" t="str">
        <f t="shared" si="242"/>
        <v/>
      </c>
      <c r="Y263" s="1" t="str">
        <f t="shared" si="243"/>
        <v/>
      </c>
      <c r="Z263" s="1" t="str">
        <f t="shared" si="244"/>
        <v/>
      </c>
      <c r="AA263" s="1" t="str">
        <f t="shared" si="245"/>
        <v/>
      </c>
      <c r="AB263" s="1" t="str">
        <f t="shared" si="246"/>
        <v/>
      </c>
      <c r="AC263" s="1" t="str">
        <f t="shared" si="247"/>
        <v/>
      </c>
      <c r="AD263" s="1" t="str">
        <f t="shared" si="248"/>
        <v/>
      </c>
      <c r="AE263" s="1" t="str">
        <f t="shared" si="249"/>
        <v/>
      </c>
      <c r="AF263" s="1" t="str">
        <f t="shared" si="250"/>
        <v/>
      </c>
      <c r="AG263" s="1" t="str">
        <f t="shared" si="251"/>
        <v/>
      </c>
    </row>
    <row r="264" spans="2:33" hidden="1" outlineLevel="1" x14ac:dyDescent="0.2">
      <c r="B264" s="35"/>
      <c r="C264" s="1" t="str">
        <f t="shared" ca="1" si="221"/>
        <v/>
      </c>
      <c r="D264" s="1" t="str">
        <f t="shared" si="222"/>
        <v/>
      </c>
      <c r="E264" s="1" t="str">
        <f t="shared" si="223"/>
        <v/>
      </c>
      <c r="F264" s="1" t="str">
        <f t="shared" si="224"/>
        <v/>
      </c>
      <c r="G264" s="1" t="str">
        <f t="shared" si="225"/>
        <v/>
      </c>
      <c r="H264" s="1" t="str">
        <f t="shared" si="226"/>
        <v/>
      </c>
      <c r="I264" s="1" t="str">
        <f t="shared" si="227"/>
        <v/>
      </c>
      <c r="J264" s="1" t="str">
        <f t="shared" si="228"/>
        <v/>
      </c>
      <c r="K264" s="1" t="str">
        <f t="shared" si="229"/>
        <v/>
      </c>
      <c r="L264" s="1" t="str">
        <f t="shared" si="230"/>
        <v/>
      </c>
      <c r="M264" s="1" t="str">
        <f t="shared" si="231"/>
        <v/>
      </c>
      <c r="N264" s="1" t="str">
        <f t="shared" si="232"/>
        <v/>
      </c>
      <c r="O264" s="1" t="str">
        <f t="shared" si="233"/>
        <v/>
      </c>
      <c r="P264" s="1" t="str">
        <f t="shared" si="234"/>
        <v/>
      </c>
      <c r="Q264" s="1" t="str">
        <f t="shared" si="235"/>
        <v/>
      </c>
      <c r="R264" s="1" t="str">
        <f t="shared" si="236"/>
        <v/>
      </c>
      <c r="S264" s="1" t="str">
        <f t="shared" si="237"/>
        <v/>
      </c>
      <c r="T264" s="1" t="str">
        <f t="shared" si="238"/>
        <v/>
      </c>
      <c r="U264" s="1" t="str">
        <f t="shared" si="239"/>
        <v/>
      </c>
      <c r="V264" s="1" t="str">
        <f t="shared" si="240"/>
        <v/>
      </c>
      <c r="W264" s="1" t="str">
        <f t="shared" si="241"/>
        <v/>
      </c>
      <c r="X264" s="1" t="str">
        <f t="shared" si="242"/>
        <v/>
      </c>
      <c r="Y264" s="1" t="str">
        <f t="shared" si="243"/>
        <v/>
      </c>
      <c r="Z264" s="1" t="str">
        <f t="shared" si="244"/>
        <v/>
      </c>
      <c r="AA264" s="1" t="str">
        <f t="shared" si="245"/>
        <v/>
      </c>
      <c r="AB264" s="1" t="str">
        <f t="shared" si="246"/>
        <v/>
      </c>
      <c r="AC264" s="1" t="str">
        <f t="shared" si="247"/>
        <v/>
      </c>
      <c r="AD264" s="1" t="str">
        <f t="shared" si="248"/>
        <v/>
      </c>
      <c r="AE264" s="1" t="str">
        <f t="shared" si="249"/>
        <v/>
      </c>
      <c r="AF264" s="1" t="str">
        <f t="shared" si="250"/>
        <v/>
      </c>
      <c r="AG264" s="1" t="str">
        <f t="shared" si="251"/>
        <v/>
      </c>
    </row>
    <row r="265" spans="2:33" hidden="1" outlineLevel="1" x14ac:dyDescent="0.2">
      <c r="B265" s="35"/>
      <c r="C265" s="1" t="str">
        <f t="shared" ca="1" si="221"/>
        <v/>
      </c>
      <c r="D265" s="1" t="str">
        <f t="shared" si="222"/>
        <v/>
      </c>
      <c r="E265" s="1" t="str">
        <f t="shared" si="223"/>
        <v/>
      </c>
      <c r="F265" s="1" t="str">
        <f t="shared" si="224"/>
        <v/>
      </c>
      <c r="G265" s="1" t="str">
        <f t="shared" si="225"/>
        <v/>
      </c>
      <c r="H265" s="1" t="str">
        <f t="shared" si="226"/>
        <v/>
      </c>
      <c r="I265" s="1" t="str">
        <f t="shared" si="227"/>
        <v/>
      </c>
      <c r="J265" s="1" t="str">
        <f t="shared" si="228"/>
        <v/>
      </c>
      <c r="K265" s="1" t="str">
        <f t="shared" si="229"/>
        <v/>
      </c>
      <c r="L265" s="1" t="str">
        <f t="shared" si="230"/>
        <v/>
      </c>
      <c r="M265" s="1" t="str">
        <f t="shared" si="231"/>
        <v/>
      </c>
      <c r="N265" s="1" t="str">
        <f t="shared" si="232"/>
        <v/>
      </c>
      <c r="O265" s="1" t="str">
        <f t="shared" si="233"/>
        <v/>
      </c>
      <c r="P265" s="1" t="str">
        <f t="shared" si="234"/>
        <v/>
      </c>
      <c r="Q265" s="1" t="str">
        <f t="shared" si="235"/>
        <v/>
      </c>
      <c r="R265" s="1" t="str">
        <f t="shared" si="236"/>
        <v/>
      </c>
      <c r="S265" s="1" t="str">
        <f t="shared" si="237"/>
        <v/>
      </c>
      <c r="T265" s="1" t="str">
        <f t="shared" si="238"/>
        <v/>
      </c>
      <c r="U265" s="1" t="str">
        <f t="shared" si="239"/>
        <v/>
      </c>
      <c r="V265" s="1" t="str">
        <f t="shared" si="240"/>
        <v/>
      </c>
      <c r="W265" s="1" t="str">
        <f t="shared" si="241"/>
        <v/>
      </c>
      <c r="X265" s="1" t="str">
        <f t="shared" si="242"/>
        <v/>
      </c>
      <c r="Y265" s="1" t="str">
        <f t="shared" si="243"/>
        <v/>
      </c>
      <c r="Z265" s="1" t="str">
        <f t="shared" si="244"/>
        <v/>
      </c>
      <c r="AA265" s="1" t="str">
        <f t="shared" si="245"/>
        <v/>
      </c>
      <c r="AB265" s="1" t="str">
        <f t="shared" si="246"/>
        <v/>
      </c>
      <c r="AC265" s="1" t="str">
        <f t="shared" si="247"/>
        <v/>
      </c>
      <c r="AD265" s="1" t="str">
        <f t="shared" si="248"/>
        <v/>
      </c>
      <c r="AE265" s="1" t="str">
        <f t="shared" si="249"/>
        <v/>
      </c>
      <c r="AF265" s="1" t="str">
        <f t="shared" si="250"/>
        <v/>
      </c>
      <c r="AG265" s="1" t="str">
        <f t="shared" si="251"/>
        <v/>
      </c>
    </row>
    <row r="266" spans="2:33" ht="15" hidden="1" outlineLevel="1" thickBot="1" x14ac:dyDescent="0.25">
      <c r="B266" s="35"/>
      <c r="C266" s="1" t="str">
        <f t="shared" ca="1" si="221"/>
        <v/>
      </c>
      <c r="D266" s="1" t="str">
        <f t="shared" ref="D266:Z266" si="252">IF(OR(ROW()-ROW($D$236)&gt;=COLUMN()-COLUMN($D$134),D259=""),"",INDEX($E$21:$AH$21,1,MATCH(D$235,$E$19:$AH$19,0))-INDEX($E$21:$AH$21,1,MATCH($C266,$E$19:$AH$19,0)))</f>
        <v/>
      </c>
      <c r="E266" s="1" t="str">
        <f t="shared" si="252"/>
        <v/>
      </c>
      <c r="F266" s="1" t="str">
        <f t="shared" si="252"/>
        <v/>
      </c>
      <c r="G266" s="1" t="str">
        <f t="shared" si="252"/>
        <v/>
      </c>
      <c r="H266" s="1" t="str">
        <f t="shared" si="252"/>
        <v/>
      </c>
      <c r="I266" s="1" t="str">
        <f t="shared" si="252"/>
        <v/>
      </c>
      <c r="J266" s="1" t="str">
        <f t="shared" si="252"/>
        <v/>
      </c>
      <c r="K266" s="1" t="str">
        <f t="shared" si="252"/>
        <v/>
      </c>
      <c r="L266" s="1" t="str">
        <f t="shared" si="252"/>
        <v/>
      </c>
      <c r="M266" s="1" t="str">
        <f t="shared" si="252"/>
        <v/>
      </c>
      <c r="N266" s="1" t="str">
        <f t="shared" si="252"/>
        <v/>
      </c>
      <c r="O266" s="1" t="str">
        <f t="shared" si="252"/>
        <v/>
      </c>
      <c r="P266" s="1" t="str">
        <f t="shared" si="252"/>
        <v/>
      </c>
      <c r="Q266" s="1" t="str">
        <f t="shared" si="252"/>
        <v/>
      </c>
      <c r="R266" s="1" t="str">
        <f t="shared" si="252"/>
        <v/>
      </c>
      <c r="S266" s="1" t="str">
        <f t="shared" si="252"/>
        <v/>
      </c>
      <c r="T266" s="1" t="str">
        <f t="shared" si="252"/>
        <v/>
      </c>
      <c r="U266" s="1" t="str">
        <f t="shared" si="252"/>
        <v/>
      </c>
      <c r="V266" s="1" t="str">
        <f t="shared" si="252"/>
        <v/>
      </c>
      <c r="W266" s="1" t="str">
        <f t="shared" si="252"/>
        <v/>
      </c>
      <c r="X266" s="1" t="str">
        <f t="shared" si="252"/>
        <v/>
      </c>
      <c r="Y266" s="1" t="str">
        <f t="shared" si="252"/>
        <v/>
      </c>
      <c r="Z266" s="1" t="str">
        <f t="shared" si="252"/>
        <v/>
      </c>
      <c r="AA266" s="1" t="str">
        <f t="shared" ref="AA266:AG266" si="253">IF(OR(ROW()-ROW($D$236)&gt;=COLUMN()-COLUMN($D$134),AA259=""),"",INDEX($E$21:$AH$21,1,MATCH(AA$235,$E$19:$AH$19,0))-INDEX($E$21:$AH$21,1,MATCH($C266,$E$19:$AH$19,0)))</f>
        <v/>
      </c>
      <c r="AB266" s="1" t="str">
        <f t="shared" si="253"/>
        <v/>
      </c>
      <c r="AC266" s="1" t="str">
        <f t="shared" si="253"/>
        <v/>
      </c>
      <c r="AD266" s="1" t="str">
        <f t="shared" si="253"/>
        <v/>
      </c>
      <c r="AE266" s="1" t="str">
        <f t="shared" si="253"/>
        <v/>
      </c>
      <c r="AF266" s="1" t="str">
        <f t="shared" si="253"/>
        <v/>
      </c>
      <c r="AG266" s="1" t="str">
        <f t="shared" si="253"/>
        <v/>
      </c>
    </row>
    <row r="267" spans="2:33" ht="15" collapsed="1" thickBot="1" x14ac:dyDescent="0.25">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spans="2:33" ht="15.75" customHeight="1" x14ac:dyDescent="0.3">
      <c r="B268" s="25" t="s">
        <v>125</v>
      </c>
      <c r="C268" s="23"/>
      <c r="D268" s="23"/>
      <c r="E268" s="23"/>
      <c r="F268" s="23"/>
      <c r="G268" s="26"/>
      <c r="H268" s="26"/>
      <c r="I268" s="26"/>
      <c r="J268" s="26"/>
      <c r="K268" s="26"/>
      <c r="L268" s="26"/>
      <c r="M268" s="26"/>
      <c r="N268" s="26"/>
      <c r="O268" s="26"/>
      <c r="P268" s="26"/>
      <c r="Q268" s="26"/>
      <c r="R268" s="26"/>
      <c r="S268" s="26"/>
      <c r="T268" s="26"/>
      <c r="U268" s="26"/>
      <c r="V268" s="26"/>
      <c r="W268" s="26"/>
      <c r="X268" s="26"/>
      <c r="Y268" s="26"/>
      <c r="Z268" s="37"/>
    </row>
    <row r="269" spans="2:33" ht="15.75" customHeight="1" x14ac:dyDescent="0.2">
      <c r="B269" s="101" t="s">
        <v>96</v>
      </c>
      <c r="C269" s="46"/>
      <c r="D269" s="46"/>
      <c r="E269" s="46"/>
      <c r="F269" s="46" t="s">
        <v>98</v>
      </c>
      <c r="G269" s="46" t="s">
        <v>60</v>
      </c>
      <c r="H269" s="46"/>
      <c r="I269" s="46"/>
      <c r="J269" s="46"/>
      <c r="K269" s="46"/>
      <c r="L269" s="46"/>
      <c r="M269" s="46"/>
      <c r="N269" s="46"/>
      <c r="O269" s="46"/>
      <c r="P269" s="46"/>
      <c r="Q269" s="46"/>
      <c r="R269" s="46"/>
      <c r="S269" s="46"/>
      <c r="T269" s="46"/>
      <c r="U269" s="46"/>
      <c r="V269" s="46"/>
      <c r="W269" s="46"/>
      <c r="X269" s="46"/>
      <c r="Y269" s="46"/>
      <c r="Z269" s="106"/>
    </row>
    <row r="270" spans="2:33" ht="15.75" customHeight="1" x14ac:dyDescent="0.2">
      <c r="B270" s="35"/>
      <c r="C270" s="1"/>
      <c r="D270" s="1" t="s">
        <v>126</v>
      </c>
      <c r="E270" s="1" t="s">
        <v>127</v>
      </c>
      <c r="F270" s="1"/>
      <c r="G270" s="1"/>
      <c r="H270" s="1"/>
      <c r="I270" s="1"/>
      <c r="J270" s="1"/>
      <c r="K270" s="1"/>
      <c r="L270" s="1"/>
      <c r="M270" s="1"/>
      <c r="N270" s="1"/>
      <c r="O270" s="1"/>
      <c r="P270" s="1"/>
      <c r="Q270" s="1"/>
      <c r="R270" s="1"/>
      <c r="S270" s="1"/>
      <c r="T270" s="1"/>
      <c r="U270" s="1"/>
      <c r="V270" s="1"/>
      <c r="W270" s="1"/>
      <c r="X270" s="1"/>
      <c r="Y270" s="1"/>
      <c r="Z270" s="38"/>
    </row>
    <row r="271" spans="2:33" ht="15.75" customHeight="1" x14ac:dyDescent="0.2">
      <c r="B271" s="35" t="s">
        <v>128</v>
      </c>
      <c r="C271" s="1"/>
      <c r="D271" s="77"/>
      <c r="E271" s="77"/>
      <c r="F271" s="1"/>
      <c r="G271" s="1"/>
      <c r="H271" s="1"/>
      <c r="I271" s="1"/>
      <c r="J271" s="1"/>
      <c r="K271" s="1"/>
      <c r="L271" s="1"/>
      <c r="M271" s="1"/>
      <c r="N271" s="1"/>
      <c r="O271" s="1"/>
      <c r="P271" s="1"/>
      <c r="Q271" s="1"/>
      <c r="R271" s="1"/>
      <c r="S271" s="1"/>
      <c r="T271" s="1"/>
      <c r="U271" s="1"/>
      <c r="V271" s="1"/>
      <c r="W271" s="1"/>
      <c r="X271" s="1"/>
      <c r="Y271" s="1"/>
      <c r="Z271" s="38"/>
    </row>
    <row r="272" spans="2:33" x14ac:dyDescent="0.2">
      <c r="B272" s="35" t="s">
        <v>99</v>
      </c>
      <c r="C272" s="1"/>
      <c r="D272" s="77"/>
      <c r="E272" s="1"/>
      <c r="F272" s="1" t="s">
        <v>100</v>
      </c>
      <c r="G272" s="1" t="s">
        <v>129</v>
      </c>
      <c r="H272" s="1"/>
      <c r="I272" s="1"/>
      <c r="J272" s="1"/>
      <c r="K272" s="1"/>
      <c r="L272" s="1"/>
      <c r="M272" s="1"/>
      <c r="N272" s="1"/>
      <c r="O272" s="1"/>
      <c r="P272" s="1"/>
      <c r="Q272" s="1"/>
      <c r="R272" s="1"/>
      <c r="S272" s="1"/>
      <c r="T272" s="1"/>
      <c r="U272" s="1"/>
      <c r="V272" s="1"/>
      <c r="W272" s="1"/>
      <c r="X272" s="1"/>
      <c r="Y272" s="1"/>
      <c r="Z272" s="38"/>
    </row>
    <row r="273" spans="2:26" x14ac:dyDescent="0.2">
      <c r="B273" s="35" t="s">
        <v>130</v>
      </c>
      <c r="C273" s="1"/>
      <c r="D273" s="77"/>
      <c r="E273" s="1"/>
      <c r="F273" s="1" t="s">
        <v>131</v>
      </c>
      <c r="G273" s="1" t="s">
        <v>132</v>
      </c>
      <c r="H273" s="1"/>
      <c r="I273" s="1"/>
      <c r="J273" s="1"/>
      <c r="K273" s="1"/>
      <c r="L273" s="1"/>
      <c r="M273" s="1"/>
      <c r="N273" s="1"/>
      <c r="O273" s="1"/>
      <c r="P273" s="1"/>
      <c r="Q273" s="1"/>
      <c r="R273" s="1"/>
      <c r="S273" s="1"/>
      <c r="T273" s="1"/>
      <c r="U273" s="1"/>
      <c r="V273" s="1"/>
      <c r="W273" s="1"/>
      <c r="X273" s="1"/>
      <c r="Y273" s="1"/>
      <c r="Z273" s="38"/>
    </row>
    <row r="274" spans="2:26" x14ac:dyDescent="0.2">
      <c r="B274" s="35" t="s">
        <v>133</v>
      </c>
      <c r="C274" s="1"/>
      <c r="D274" s="77"/>
      <c r="E274" s="1"/>
      <c r="F274" s="1" t="s">
        <v>134</v>
      </c>
      <c r="G274" s="1"/>
      <c r="H274" s="1"/>
      <c r="I274" s="1"/>
      <c r="J274" s="1"/>
      <c r="K274" s="1"/>
      <c r="L274" s="1"/>
      <c r="M274" s="1"/>
      <c r="N274" s="1"/>
      <c r="O274" s="1"/>
      <c r="P274" s="1"/>
      <c r="Q274" s="1"/>
      <c r="R274" s="1"/>
      <c r="S274" s="1"/>
      <c r="T274" s="1"/>
      <c r="U274" s="1"/>
      <c r="V274" s="1"/>
      <c r="W274" s="1"/>
      <c r="X274" s="1"/>
      <c r="Y274" s="1"/>
      <c r="Z274" s="38"/>
    </row>
    <row r="275" spans="2:26" x14ac:dyDescent="0.2">
      <c r="B275" s="35" t="s">
        <v>135</v>
      </c>
      <c r="C275" s="1"/>
      <c r="D275" s="77"/>
      <c r="E275" s="1"/>
      <c r="F275" s="1"/>
      <c r="G275" s="1"/>
      <c r="H275" s="1"/>
      <c r="I275" s="1"/>
      <c r="J275" s="1"/>
      <c r="K275" s="1"/>
      <c r="L275" s="1"/>
      <c r="M275" s="1"/>
      <c r="N275" s="1"/>
      <c r="O275" s="1"/>
      <c r="P275" s="1"/>
      <c r="Q275" s="1"/>
      <c r="R275" s="1"/>
      <c r="S275" s="1"/>
      <c r="T275" s="1"/>
      <c r="U275" s="1"/>
      <c r="V275" s="1"/>
      <c r="W275" s="1"/>
      <c r="X275" s="1"/>
      <c r="Y275" s="1"/>
      <c r="Z275" s="38"/>
    </row>
    <row r="276" spans="2:26" x14ac:dyDescent="0.2">
      <c r="B276" s="35" t="s">
        <v>136</v>
      </c>
      <c r="C276" s="1"/>
      <c r="D276" s="77"/>
      <c r="E276" s="1"/>
      <c r="F276" s="1" t="s">
        <v>131</v>
      </c>
      <c r="G276" s="1" t="s">
        <v>137</v>
      </c>
      <c r="H276" s="1"/>
      <c r="I276" s="1"/>
      <c r="J276" s="1"/>
      <c r="K276" s="1"/>
      <c r="L276" s="1"/>
      <c r="M276" s="1"/>
      <c r="N276" s="1"/>
      <c r="O276" s="1"/>
      <c r="P276" s="1"/>
      <c r="Q276" s="1"/>
      <c r="R276" s="1"/>
      <c r="S276" s="1"/>
      <c r="T276" s="1"/>
      <c r="U276" s="1"/>
      <c r="V276" s="1"/>
      <c r="W276" s="1"/>
      <c r="X276" s="1"/>
      <c r="Y276" s="1"/>
      <c r="Z276" s="38"/>
    </row>
    <row r="277" spans="2:26" x14ac:dyDescent="0.2">
      <c r="B277" s="35" t="s">
        <v>138</v>
      </c>
      <c r="C277" s="1"/>
      <c r="D277" s="102"/>
      <c r="E277" s="1"/>
      <c r="F277" s="1" t="s">
        <v>131</v>
      </c>
      <c r="G277" s="1" t="s">
        <v>139</v>
      </c>
      <c r="H277" s="1"/>
      <c r="I277" s="1"/>
      <c r="J277" s="1"/>
      <c r="K277" s="1"/>
      <c r="L277" s="1"/>
      <c r="M277" s="1"/>
      <c r="N277" s="1"/>
      <c r="O277" s="1"/>
      <c r="P277" s="1"/>
      <c r="Q277" s="1"/>
      <c r="R277" s="1"/>
      <c r="S277" s="1"/>
      <c r="T277" s="1"/>
      <c r="U277" s="1"/>
      <c r="V277" s="1"/>
      <c r="W277" s="1"/>
      <c r="X277" s="1"/>
      <c r="Y277" s="1"/>
      <c r="Z277" s="38"/>
    </row>
    <row r="278" spans="2:26" x14ac:dyDescent="0.2">
      <c r="B278" s="35" t="s">
        <v>140</v>
      </c>
      <c r="C278" s="1"/>
      <c r="D278" s="102"/>
      <c r="E278" s="1"/>
      <c r="F278" s="1" t="s">
        <v>141</v>
      </c>
      <c r="G278" s="1" t="s">
        <v>142</v>
      </c>
      <c r="H278" s="1"/>
      <c r="I278" s="1"/>
      <c r="J278" s="1"/>
      <c r="K278" s="1"/>
      <c r="L278" s="1"/>
      <c r="M278" s="1"/>
      <c r="N278" s="1"/>
      <c r="O278" s="1"/>
      <c r="P278" s="1"/>
      <c r="Q278" s="1"/>
      <c r="R278" s="1"/>
      <c r="S278" s="1"/>
      <c r="T278" s="1"/>
      <c r="U278" s="1"/>
      <c r="V278" s="1"/>
      <c r="W278" s="1"/>
      <c r="X278" s="1"/>
      <c r="Y278" s="1"/>
      <c r="Z278" s="38"/>
    </row>
    <row r="279" spans="2:26" ht="55.5" customHeight="1" x14ac:dyDescent="0.2">
      <c r="B279" s="168" t="s">
        <v>108</v>
      </c>
      <c r="C279" s="107" t="str">
        <f>IF(AND(OR($D$280="",$D$280="Nei"),$D$279="Returavgang strykes fra ruteplan, neste avgang blir i samme retning som omsøkt ruteleie"),"Det må fylles ut en separat kopi av modellen for virkningene av at neste avgang strykes, eller velg ja på neste","")</f>
        <v/>
      </c>
      <c r="D279" s="215"/>
      <c r="E279" s="216"/>
      <c r="F279" s="1"/>
      <c r="G279" s="169" t="s">
        <v>143</v>
      </c>
      <c r="H279" s="1"/>
      <c r="I279" s="1"/>
      <c r="J279" s="1"/>
      <c r="K279" s="1"/>
      <c r="L279" s="1"/>
      <c r="M279" s="1"/>
      <c r="N279" s="1"/>
      <c r="O279" s="1"/>
      <c r="P279" s="1"/>
      <c r="Q279" s="1"/>
      <c r="R279" s="1"/>
      <c r="S279" s="1"/>
      <c r="T279" s="1"/>
      <c r="U279" s="1"/>
      <c r="V279" s="1"/>
      <c r="W279" s="1"/>
      <c r="X279" s="1"/>
      <c r="Y279" s="1"/>
      <c r="Z279" s="38"/>
    </row>
    <row r="280" spans="2:26" x14ac:dyDescent="0.2">
      <c r="B280" s="35" t="s">
        <v>144</v>
      </c>
      <c r="C280" s="1"/>
      <c r="D280" s="148"/>
      <c r="E280" s="1"/>
      <c r="F280" s="1"/>
      <c r="G280" s="1" t="s">
        <v>145</v>
      </c>
      <c r="H280" s="1"/>
      <c r="I280" s="1"/>
      <c r="J280" s="1"/>
      <c r="K280" s="1"/>
      <c r="L280" s="1"/>
      <c r="M280" s="1"/>
      <c r="N280" s="1"/>
      <c r="O280" s="1"/>
      <c r="P280" s="1"/>
      <c r="Q280" s="1"/>
      <c r="R280" s="1"/>
      <c r="S280" s="1"/>
      <c r="T280" s="1"/>
      <c r="U280" s="1"/>
      <c r="V280" s="1"/>
      <c r="W280" s="1"/>
      <c r="X280" s="1"/>
      <c r="Y280" s="1"/>
      <c r="Z280" s="38"/>
    </row>
    <row r="281" spans="2:26" x14ac:dyDescent="0.2">
      <c r="B281" s="101" t="s">
        <v>146</v>
      </c>
      <c r="C281" s="46"/>
      <c r="D281" s="153"/>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7"/>
    </row>
    <row r="282" spans="2:26" x14ac:dyDescent="0.2">
      <c r="B282" s="35" t="s">
        <v>147</v>
      </c>
      <c r="C282" s="1"/>
      <c r="D282" s="118"/>
      <c r="E282" s="82"/>
      <c r="F282" s="82"/>
      <c r="G282" s="82"/>
      <c r="H282" s="82"/>
      <c r="I282" s="82"/>
      <c r="J282" s="82"/>
      <c r="K282" s="82"/>
      <c r="L282" s="82"/>
      <c r="M282" s="82"/>
      <c r="N282" s="82"/>
      <c r="O282" s="82"/>
      <c r="P282" s="82"/>
      <c r="Q282" s="82"/>
      <c r="R282" s="82"/>
      <c r="S282" s="82"/>
      <c r="T282" s="82"/>
      <c r="U282" s="82"/>
      <c r="V282" s="82"/>
      <c r="W282" s="82"/>
      <c r="X282" s="82"/>
      <c r="Y282" s="82"/>
      <c r="Z282" s="115"/>
    </row>
    <row r="283" spans="2:26" x14ac:dyDescent="0.2">
      <c r="B283" s="35" t="s">
        <v>148</v>
      </c>
      <c r="C283" s="1"/>
      <c r="D283" s="118"/>
      <c r="E283" s="82"/>
      <c r="F283" s="82"/>
      <c r="G283" s="82"/>
      <c r="H283" s="82"/>
      <c r="I283" s="82"/>
      <c r="J283" s="82"/>
      <c r="K283" s="82"/>
      <c r="L283" s="82"/>
      <c r="M283" s="82"/>
      <c r="N283" s="82"/>
      <c r="O283" s="82"/>
      <c r="P283" s="82"/>
      <c r="Q283" s="82"/>
      <c r="R283" s="82"/>
      <c r="S283" s="82"/>
      <c r="T283" s="82"/>
      <c r="U283" s="82"/>
      <c r="V283" s="82"/>
      <c r="W283" s="82"/>
      <c r="X283" s="82"/>
      <c r="Y283" s="82"/>
      <c r="Z283" s="115"/>
    </row>
    <row r="284" spans="2:26" x14ac:dyDescent="0.2">
      <c r="B284" s="35" t="s">
        <v>149</v>
      </c>
      <c r="C284" s="1"/>
      <c r="D284" s="118"/>
      <c r="E284" s="82" t="str">
        <f>IF(SUM(D286:D297)&gt;0,IF(D284&lt;&gt;SUM(D286:D297),"Feil! Totalt antall tonn må være likt summen av tonn for alle godsmengder",""),"")</f>
        <v/>
      </c>
      <c r="F284" s="82"/>
      <c r="G284" s="82"/>
      <c r="H284" s="82"/>
      <c r="I284" s="82"/>
      <c r="J284" s="82"/>
      <c r="K284" s="82"/>
      <c r="L284" s="82"/>
      <c r="M284" s="82"/>
      <c r="N284" s="82"/>
      <c r="O284" s="82"/>
      <c r="P284" s="82"/>
      <c r="Q284" s="82"/>
      <c r="R284" s="82"/>
      <c r="S284" s="82"/>
      <c r="T284" s="82"/>
      <c r="U284" s="82"/>
      <c r="V284" s="82"/>
      <c r="W284" s="82"/>
      <c r="X284" s="82"/>
      <c r="Y284" s="82"/>
      <c r="Z284" s="115"/>
    </row>
    <row r="285" spans="2:26" ht="28.5" x14ac:dyDescent="0.2">
      <c r="B285" s="101" t="s">
        <v>150</v>
      </c>
      <c r="C285" s="46"/>
      <c r="D285" s="48" t="s">
        <v>151</v>
      </c>
      <c r="E285" s="126" t="s">
        <v>152</v>
      </c>
      <c r="F285" s="126" t="s">
        <v>153</v>
      </c>
      <c r="G285" s="126"/>
      <c r="H285" s="126"/>
      <c r="I285" s="126"/>
      <c r="J285" s="126"/>
      <c r="K285" s="126"/>
      <c r="L285" s="126"/>
      <c r="M285" s="126"/>
      <c r="N285" s="126"/>
      <c r="O285" s="126"/>
      <c r="P285" s="126"/>
      <c r="Q285" s="126"/>
      <c r="R285" s="126"/>
      <c r="S285" s="126"/>
      <c r="T285" s="126"/>
      <c r="U285" s="126"/>
      <c r="V285" s="126"/>
      <c r="W285" s="126"/>
      <c r="X285" s="126"/>
      <c r="Y285" s="126"/>
      <c r="Z285" s="127"/>
    </row>
    <row r="286" spans="2:26" x14ac:dyDescent="0.2">
      <c r="B286" s="35" t="s">
        <v>154</v>
      </c>
      <c r="C286" s="1"/>
      <c r="D286" s="118"/>
      <c r="E286" s="143">
        <f ca="1">IF($D$282="Kombitog",SUMIFS(OFFSET('1.5 Godsvaregrupper'!$E$4:$E$42,0,MATCH($D$283,'1.5 Godsvaregrupper'!$F$3:$J$3,0)),'1.5 Godsvaregrupper'!$C$4:$C$42,'1.1 Alternativ A'!B286),IF($D$282="Systemtog",0,IFERROR(D286/SUM($D$286:$D$297),0)))</f>
        <v>0</v>
      </c>
      <c r="F286" s="144">
        <f ca="1">IF($D$282="Fritt sammensatt",D286,E286*$D$284)</f>
        <v>0</v>
      </c>
      <c r="G286" s="82"/>
      <c r="H286" s="82"/>
      <c r="I286" s="82"/>
      <c r="J286" s="82"/>
      <c r="K286" s="82"/>
      <c r="L286" s="82"/>
      <c r="M286" s="82"/>
      <c r="N286" s="82"/>
      <c r="O286" s="82"/>
      <c r="P286" s="82"/>
      <c r="Q286" s="82"/>
      <c r="R286" s="82"/>
      <c r="S286" s="82"/>
      <c r="T286" s="82"/>
      <c r="U286" s="82"/>
      <c r="V286" s="82"/>
      <c r="W286" s="82"/>
      <c r="X286" s="82"/>
      <c r="Y286" s="82"/>
      <c r="Z286" s="115"/>
    </row>
    <row r="287" spans="2:26" x14ac:dyDescent="0.2">
      <c r="B287" s="35" t="s">
        <v>371</v>
      </c>
      <c r="C287" s="1"/>
      <c r="D287" s="118"/>
      <c r="E287" s="143">
        <f ca="1">IF($D$282="Kombitog",SUMIFS(OFFSET('1.5 Godsvaregrupper'!$E$4:$E$42,0,MATCH($D$283,'1.5 Godsvaregrupper'!$F$3:$J$3,0)),'1.5 Godsvaregrupper'!$C$4:$C$42,'1.1 Alternativ A'!B287),IF($D$282="Systemtog",0,IFERROR(D287/SUM($D$286:$D$297),0)))</f>
        <v>0</v>
      </c>
      <c r="F287" s="144">
        <f t="shared" ref="F287:F297" ca="1" si="254">IF($D$282="Fritt sammensatt",D287,E287*$D$284)</f>
        <v>0</v>
      </c>
      <c r="G287" s="82"/>
      <c r="H287" s="82"/>
      <c r="I287" s="82"/>
      <c r="J287" s="82"/>
      <c r="K287" s="82"/>
      <c r="L287" s="82"/>
      <c r="M287" s="82"/>
      <c r="N287" s="82"/>
      <c r="O287" s="82"/>
      <c r="P287" s="82"/>
      <c r="Q287" s="82"/>
      <c r="R287" s="82"/>
      <c r="S287" s="82"/>
      <c r="T287" s="82"/>
      <c r="U287" s="82"/>
      <c r="V287" s="82"/>
      <c r="W287" s="82"/>
      <c r="X287" s="82"/>
      <c r="Y287" s="82"/>
      <c r="Z287" s="115"/>
    </row>
    <row r="288" spans="2:26" x14ac:dyDescent="0.2">
      <c r="B288" s="35" t="s">
        <v>156</v>
      </c>
      <c r="C288" s="1"/>
      <c r="D288" s="118"/>
      <c r="E288" s="143">
        <f ca="1">IF($D$282="Kombitog",SUMIFS(OFFSET('1.5 Godsvaregrupper'!$E$4:$E$42,0,MATCH($D$283,'1.5 Godsvaregrupper'!$F$3:$J$3,0)),'1.5 Godsvaregrupper'!$C$4:$C$42,'1.1 Alternativ A'!B288),IF($D$282="Systemtog",0,IFERROR(D288/SUM($D$286:$D$297),0)))</f>
        <v>0</v>
      </c>
      <c r="F288" s="144">
        <f t="shared" ca="1" si="254"/>
        <v>0</v>
      </c>
      <c r="G288" s="82"/>
      <c r="H288" s="82"/>
      <c r="I288" s="82"/>
      <c r="J288" s="82"/>
      <c r="K288" s="82"/>
      <c r="L288" s="82"/>
      <c r="M288" s="82"/>
      <c r="N288" s="82"/>
      <c r="O288" s="82"/>
      <c r="P288" s="82"/>
      <c r="Q288" s="82"/>
      <c r="R288" s="82"/>
      <c r="S288" s="82"/>
      <c r="T288" s="82"/>
      <c r="U288" s="82"/>
      <c r="V288" s="82"/>
      <c r="W288" s="82"/>
      <c r="X288" s="82"/>
      <c r="Y288" s="82"/>
      <c r="Z288" s="115"/>
    </row>
    <row r="289" spans="2:26" x14ac:dyDescent="0.2">
      <c r="B289" s="35" t="s">
        <v>157</v>
      </c>
      <c r="C289" s="1"/>
      <c r="D289" s="118"/>
      <c r="E289" s="143">
        <f ca="1">IF($D$282="Kombitog",SUMIFS(OFFSET('1.5 Godsvaregrupper'!$E$4:$E$42,0,MATCH($D$283,'1.5 Godsvaregrupper'!$F$3:$J$3,0)),'1.5 Godsvaregrupper'!$C$4:$C$42,'1.1 Alternativ A'!B289),IF($D$282="Systemtog",0,IFERROR(D289/SUM($D$286:$D$297),0)))</f>
        <v>0</v>
      </c>
      <c r="F289" s="144">
        <f t="shared" ca="1" si="254"/>
        <v>0</v>
      </c>
      <c r="G289" s="82"/>
      <c r="H289" s="82"/>
      <c r="I289" s="82"/>
      <c r="J289" s="82"/>
      <c r="K289" s="82"/>
      <c r="L289" s="82"/>
      <c r="M289" s="82"/>
      <c r="N289" s="82"/>
      <c r="O289" s="82"/>
      <c r="P289" s="82"/>
      <c r="Q289" s="82"/>
      <c r="R289" s="82"/>
      <c r="S289" s="82"/>
      <c r="T289" s="82"/>
      <c r="U289" s="82"/>
      <c r="V289" s="82"/>
      <c r="W289" s="82"/>
      <c r="X289" s="82"/>
      <c r="Y289" s="82"/>
      <c r="Z289" s="115"/>
    </row>
    <row r="290" spans="2:26" ht="14.1" customHeight="1" x14ac:dyDescent="0.2">
      <c r="B290" s="35" t="s">
        <v>158</v>
      </c>
      <c r="C290" s="1"/>
      <c r="D290" s="118"/>
      <c r="E290" s="143">
        <f ca="1">IF($D$282="Kombitog",SUMIFS(OFFSET('1.5 Godsvaregrupper'!$E$4:$E$42,0,MATCH($D$283,'1.5 Godsvaregrupper'!$F$3:$J$3,0)),'1.5 Godsvaregrupper'!$C$4:$C$42,'1.1 Alternativ A'!B290),IF($D$282="Systemtog",MIN(1,D290/$D$284),IFERROR(D290/SUM($D$286:$D$297),0)))</f>
        <v>0</v>
      </c>
      <c r="F290" s="144">
        <f t="shared" ca="1" si="254"/>
        <v>0</v>
      </c>
      <c r="G290" s="82"/>
      <c r="H290" s="82"/>
      <c r="I290" s="82"/>
      <c r="J290" s="82"/>
      <c r="K290" s="82"/>
      <c r="L290" s="82"/>
      <c r="M290" s="82"/>
      <c r="N290" s="82"/>
      <c r="O290" s="82"/>
      <c r="P290" s="82"/>
      <c r="Q290" s="82"/>
      <c r="R290" s="82"/>
      <c r="S290" s="82"/>
      <c r="T290" s="82"/>
      <c r="U290" s="82"/>
      <c r="V290" s="82"/>
      <c r="W290" s="82"/>
      <c r="X290" s="82"/>
      <c r="Y290" s="82"/>
      <c r="Z290" s="115"/>
    </row>
    <row r="291" spans="2:26" x14ac:dyDescent="0.2">
      <c r="B291" s="35" t="s">
        <v>159</v>
      </c>
      <c r="C291" s="1"/>
      <c r="D291" s="118"/>
      <c r="E291" s="143">
        <f ca="1">IF($D$282="Kombitog",SUMIFS(OFFSET('1.5 Godsvaregrupper'!$E$4:$E$42,0,MATCH($D$283,'1.5 Godsvaregrupper'!$F$3:$J$3,0)),'1.5 Godsvaregrupper'!$C$4:$C$42,'1.1 Alternativ A'!B291),IF($D$282="Systemtog",0,IFERROR(D291/SUM($D$286:$D$297),0)))</f>
        <v>0</v>
      </c>
      <c r="F291" s="144">
        <f t="shared" ca="1" si="254"/>
        <v>0</v>
      </c>
      <c r="G291" s="82"/>
      <c r="H291" s="82"/>
      <c r="I291" s="82"/>
      <c r="J291" s="82"/>
      <c r="K291" s="82"/>
      <c r="L291" s="82"/>
      <c r="M291" s="82"/>
      <c r="N291" s="82"/>
      <c r="O291" s="82"/>
      <c r="P291" s="82"/>
      <c r="Q291" s="82"/>
      <c r="R291" s="82"/>
      <c r="S291" s="82"/>
      <c r="T291" s="82"/>
      <c r="U291" s="82"/>
      <c r="V291" s="82"/>
      <c r="W291" s="82"/>
      <c r="X291" s="82"/>
      <c r="Y291" s="82"/>
      <c r="Z291" s="115"/>
    </row>
    <row r="292" spans="2:26" x14ac:dyDescent="0.2">
      <c r="B292" s="35" t="s">
        <v>160</v>
      </c>
      <c r="C292" s="1"/>
      <c r="D292" s="118"/>
      <c r="E292" s="143">
        <f ca="1">IF($D$282="Kombitog",SUMIFS(OFFSET('1.5 Godsvaregrupper'!$E$4:$E$42,0,MATCH($D$283,'1.5 Godsvaregrupper'!$F$3:$J$3,0)),'1.5 Godsvaregrupper'!$C$4:$C$42,'1.1 Alternativ A'!B292),IF($D$282="Systemtog",0,IFERROR(D292/SUM($D$286:$D$297),0)))</f>
        <v>0</v>
      </c>
      <c r="F292" s="144">
        <f t="shared" ca="1" si="254"/>
        <v>0</v>
      </c>
      <c r="G292" s="82"/>
      <c r="H292" s="82"/>
      <c r="I292" s="82"/>
      <c r="J292" s="82"/>
      <c r="K292" s="82"/>
      <c r="L292" s="82"/>
      <c r="M292" s="82"/>
      <c r="N292" s="82"/>
      <c r="O292" s="82"/>
      <c r="P292" s="82"/>
      <c r="Q292" s="82"/>
      <c r="R292" s="82"/>
      <c r="S292" s="82"/>
      <c r="T292" s="82"/>
      <c r="U292" s="82"/>
      <c r="V292" s="82"/>
      <c r="W292" s="82"/>
      <c r="X292" s="82"/>
      <c r="Y292" s="82"/>
      <c r="Z292" s="115"/>
    </row>
    <row r="293" spans="2:26" x14ac:dyDescent="0.2">
      <c r="B293" s="35" t="s">
        <v>161</v>
      </c>
      <c r="C293" s="1"/>
      <c r="D293" s="118"/>
      <c r="E293" s="143">
        <f ca="1">IF($D$282="Kombitog",SUMIFS(OFFSET('1.5 Godsvaregrupper'!$E$4:$E$42,0,MATCH($D$283,'1.5 Godsvaregrupper'!$F$3:$J$3,0)),'1.5 Godsvaregrupper'!$C$4:$C$42,'1.1 Alternativ A'!B293),IF($D$282="Systemtog",MIN(1,D293/$D$284),IFERROR(D293/SUM($D$286:$D$297),0)))</f>
        <v>0</v>
      </c>
      <c r="F293" s="144">
        <f t="shared" ca="1" si="254"/>
        <v>0</v>
      </c>
      <c r="G293" s="82"/>
      <c r="H293" s="82"/>
      <c r="I293" s="82"/>
      <c r="J293" s="82"/>
      <c r="K293" s="82"/>
      <c r="L293" s="82"/>
      <c r="M293" s="82"/>
      <c r="N293" s="82"/>
      <c r="O293" s="82"/>
      <c r="P293" s="82"/>
      <c r="Q293" s="82"/>
      <c r="R293" s="82"/>
      <c r="S293" s="82"/>
      <c r="T293" s="82"/>
      <c r="U293" s="82"/>
      <c r="V293" s="82"/>
      <c r="W293" s="82"/>
      <c r="X293" s="82"/>
      <c r="Y293" s="82"/>
      <c r="Z293" s="115"/>
    </row>
    <row r="294" spans="2:26" x14ac:dyDescent="0.2">
      <c r="B294" s="35" t="s">
        <v>162</v>
      </c>
      <c r="C294" s="1"/>
      <c r="D294" s="118"/>
      <c r="E294" s="143">
        <f ca="1">IF($D$282="Kombitog",SUMIFS(OFFSET('1.5 Godsvaregrupper'!$E$4:$E$42,0,MATCH($D$283,'1.5 Godsvaregrupper'!$F$3:$J$3,0)),'1.5 Godsvaregrupper'!$C$4:$C$42,'1.1 Alternativ A'!B294),IF($D$282="Systemtog",MIN(1,D294/$D$284),IFERROR(D294/SUM($D$286:$D$297),0)))</f>
        <v>0</v>
      </c>
      <c r="F294" s="144">
        <f t="shared" ca="1" si="254"/>
        <v>0</v>
      </c>
      <c r="G294" s="82"/>
      <c r="H294" s="82"/>
      <c r="I294" s="82"/>
      <c r="J294" s="82"/>
      <c r="K294" s="82"/>
      <c r="L294" s="82"/>
      <c r="M294" s="82"/>
      <c r="N294" s="82"/>
      <c r="O294" s="82"/>
      <c r="P294" s="82"/>
      <c r="Q294" s="82"/>
      <c r="R294" s="82"/>
      <c r="S294" s="82"/>
      <c r="T294" s="82"/>
      <c r="U294" s="82"/>
      <c r="V294" s="82"/>
      <c r="W294" s="82"/>
      <c r="X294" s="82"/>
      <c r="Y294" s="82"/>
      <c r="Z294" s="115"/>
    </row>
    <row r="295" spans="2:26" x14ac:dyDescent="0.2">
      <c r="B295" s="35" t="s">
        <v>163</v>
      </c>
      <c r="C295" s="1"/>
      <c r="D295" s="118"/>
      <c r="E295" s="143">
        <f ca="1">IF($D$282="Kombitog",SUMIFS(OFFSET('1.5 Godsvaregrupper'!$E$4:$E$42,0,MATCH($D$283,'1.5 Godsvaregrupper'!$F$3:$J$3,0)),'1.5 Godsvaregrupper'!$C$4:$C$42,'1.1 Alternativ A'!B295),IF($D$282="Systemtog",MIN(1,D295/$D$284),IFERROR(D295/SUM($D$286:$D$297),0)))</f>
        <v>0</v>
      </c>
      <c r="F295" s="144">
        <f t="shared" ca="1" si="254"/>
        <v>0</v>
      </c>
      <c r="G295" s="82"/>
      <c r="H295" s="82"/>
      <c r="I295" s="82"/>
      <c r="J295" s="82"/>
      <c r="K295" s="82"/>
      <c r="L295" s="82"/>
      <c r="M295" s="82"/>
      <c r="N295" s="82"/>
      <c r="O295" s="82"/>
      <c r="P295" s="82"/>
      <c r="Q295" s="82"/>
      <c r="R295" s="82"/>
      <c r="S295" s="82"/>
      <c r="T295" s="82"/>
      <c r="U295" s="82"/>
      <c r="V295" s="82"/>
      <c r="W295" s="82"/>
      <c r="X295" s="82"/>
      <c r="Y295" s="82"/>
      <c r="Z295" s="115"/>
    </row>
    <row r="296" spans="2:26" x14ac:dyDescent="0.2">
      <c r="B296" s="35" t="s">
        <v>164</v>
      </c>
      <c r="C296" s="1"/>
      <c r="D296" s="118"/>
      <c r="E296" s="143">
        <f ca="1">IF($D$282="Kombitog",SUMIFS(OFFSET('1.5 Godsvaregrupper'!$E$4:$E$42,0,MATCH($D$283,'1.5 Godsvaregrupper'!$F$3:$J$3,0)),'1.5 Godsvaregrupper'!$C$4:$C$42,'1.1 Alternativ A'!B296),IF($D$282="Systemtog",MIN(1,D296/$D$284),IFERROR(D296/SUM($D$286:$D$297),0)))</f>
        <v>0</v>
      </c>
      <c r="F296" s="144">
        <f t="shared" ca="1" si="254"/>
        <v>0</v>
      </c>
      <c r="G296" s="82"/>
      <c r="H296" s="82"/>
      <c r="I296" s="82"/>
      <c r="J296" s="82"/>
      <c r="K296" s="82"/>
      <c r="L296" s="82"/>
      <c r="M296" s="82"/>
      <c r="N296" s="82"/>
      <c r="O296" s="82"/>
      <c r="P296" s="82"/>
      <c r="Q296" s="82"/>
      <c r="R296" s="82"/>
      <c r="S296" s="82"/>
      <c r="T296" s="82"/>
      <c r="U296" s="82"/>
      <c r="V296" s="82"/>
      <c r="W296" s="82"/>
      <c r="X296" s="82"/>
      <c r="Y296" s="82"/>
      <c r="Z296" s="115"/>
    </row>
    <row r="297" spans="2:26" ht="15" thickBot="1" x14ac:dyDescent="0.25">
      <c r="B297" s="24" t="s">
        <v>165</v>
      </c>
      <c r="C297" s="33"/>
      <c r="D297" s="120"/>
      <c r="E297" s="200">
        <f ca="1">IF($D$282="Kombitog",SUMIFS(OFFSET('1.5 Godsvaregrupper'!$E$4:$E$42,0,MATCH($D$283,'1.5 Godsvaregrupper'!$F$3:$J$3,0)),'1.5 Godsvaregrupper'!$C$4:$C$42,'1.1 Alternativ A'!B297),IF($D$282="Systemtog",MIN(1,D297/$D$284),IFERROR(D297/SUM($D$286:$D$297),0)))</f>
        <v>0</v>
      </c>
      <c r="F297" s="142">
        <f t="shared" ca="1" si="254"/>
        <v>0</v>
      </c>
      <c r="G297" s="116"/>
      <c r="H297" s="116"/>
      <c r="I297" s="116"/>
      <c r="J297" s="116"/>
      <c r="K297" s="116"/>
      <c r="L297" s="116"/>
      <c r="M297" s="116"/>
      <c r="N297" s="116"/>
      <c r="O297" s="116"/>
      <c r="P297" s="116"/>
      <c r="Q297" s="116"/>
      <c r="R297" s="116"/>
      <c r="S297" s="116"/>
      <c r="T297" s="116"/>
      <c r="U297" s="116"/>
      <c r="V297" s="116"/>
      <c r="W297" s="116"/>
      <c r="X297" s="116"/>
      <c r="Y297" s="116"/>
      <c r="Z297" s="117"/>
    </row>
  </sheetData>
  <mergeCells count="6">
    <mergeCell ref="F3:G3"/>
    <mergeCell ref="D14:E14"/>
    <mergeCell ref="F14:N14"/>
    <mergeCell ref="D279:E279"/>
    <mergeCell ref="B17:AI17"/>
    <mergeCell ref="C9:C11"/>
  </mergeCells>
  <conditionalFormatting sqref="E26:AI29 E22:AI22 V20:AI21 V24:AI25">
    <cfRule type="expression" dxfId="72" priority="41">
      <formula>(INDIRECT(ADDRESS(ROW($B$19),COLUMN(),1,1))&gt;0)*(INDIRECT(ADDRESS(ROW(),COLUMN($C$19),1,1))&gt;0)=1</formula>
    </cfRule>
  </conditionalFormatting>
  <conditionalFormatting sqref="D26:D29 V19:AH19">
    <cfRule type="expression" dxfId="71" priority="40">
      <formula>OFFSET(INDIRECT(ADDRESS(ROW(),COLUMN()),TRUE),0,-1)&gt;0</formula>
    </cfRule>
  </conditionalFormatting>
  <conditionalFormatting sqref="C26:C29">
    <cfRule type="expression" dxfId="70" priority="37">
      <formula>INDIRECT(ADDRESS(ROW(),COLUMN()),TRUE)&gt;0</formula>
    </cfRule>
    <cfRule type="expression" dxfId="69" priority="39">
      <formula>OFFSET(INDIRECT(ADDRESS(ROW(),COLUMN()),TRUE),0,-1)&gt;""</formula>
    </cfRule>
  </conditionalFormatting>
  <conditionalFormatting sqref="D64:AH64 D55:AI63">
    <cfRule type="expression" dxfId="68" priority="38">
      <formula>(ROW()-ROW($D$32)&lt;COLUMN()-COLUMN($D$32))*(INDIRECT(ADDRESS(ROW($D$31),COLUMN(),1,1))&gt;"")=1</formula>
    </cfRule>
  </conditionalFormatting>
  <conditionalFormatting sqref="D14 B31:B63 B18:AI18 B22:AI23 B19:D21 V19:AI21 B26:AI30 B24:B25 V24:AI25">
    <cfRule type="expression" dxfId="67" priority="36">
      <formula>$D$3="Godstog"</formula>
    </cfRule>
  </conditionalFormatting>
  <conditionalFormatting sqref="B270:Z270 B271:C284 F271:Z284 D280:E284 D279 B286:Z297">
    <cfRule type="expression" dxfId="66" priority="35">
      <formula>$D$3="Persontog"</formula>
    </cfRule>
  </conditionalFormatting>
  <conditionalFormatting sqref="D286:D289 D291:D292">
    <cfRule type="expression" dxfId="65" priority="32">
      <formula>$D$282="Systemtog"</formula>
    </cfRule>
  </conditionalFormatting>
  <conditionalFormatting sqref="D286:D297">
    <cfRule type="expression" dxfId="64" priority="31">
      <formula>$D$282="Kombitog"</formula>
    </cfRule>
  </conditionalFormatting>
  <conditionalFormatting sqref="B285:Z285">
    <cfRule type="expression" dxfId="63" priority="29">
      <formula>$D$3="Persontog"</formula>
    </cfRule>
  </conditionalFormatting>
  <conditionalFormatting sqref="D271:E278">
    <cfRule type="expression" dxfId="62" priority="28">
      <formula>$D$3="Persontog"</formula>
    </cfRule>
  </conditionalFormatting>
  <conditionalFormatting sqref="D280">
    <cfRule type="expression" dxfId="61" priority="27">
      <formula>OR($D$279="",$D$279="Kjøres tomt til start for neste avgang")</formula>
    </cfRule>
  </conditionalFormatting>
  <conditionalFormatting sqref="D279">
    <cfRule type="expression" dxfId="60" priority="26">
      <formula>OR($D$275="Ja, alt",$D$275="Delvis, noe overføres til veg",$D$275="")</formula>
    </cfRule>
  </conditionalFormatting>
  <conditionalFormatting sqref="F3:G3">
    <cfRule type="expression" dxfId="59" priority="18">
      <formula>$D$3&lt;&gt;""</formula>
    </cfRule>
  </conditionalFormatting>
  <conditionalFormatting sqref="D32:D54">
    <cfRule type="expression" dxfId="58" priority="24">
      <formula>(ROW()-ROW($D$32)&lt;COLUMN()-COLUMN($D$32))*(INDIRECT(ADDRESS(ROW($D$31),COLUMN(),1,1))&gt;"")=1</formula>
    </cfRule>
  </conditionalFormatting>
  <conditionalFormatting sqref="C31 C32:D54 C55:AI63">
    <cfRule type="expression" dxfId="57" priority="23">
      <formula>$D$3="Godstog"</formula>
    </cfRule>
  </conditionalFormatting>
  <conditionalFormatting sqref="D31:AI31">
    <cfRule type="expression" dxfId="56" priority="22">
      <formula>$D$3="Godstog"</formula>
    </cfRule>
  </conditionalFormatting>
  <conditionalFormatting sqref="E48:AI54 U32:AI47">
    <cfRule type="expression" dxfId="55" priority="21">
      <formula>(ROW()-ROW($D$32)&lt;COLUMN()-COLUMN($D$32))*(INDIRECT(ADDRESS(ROW($D$31),COLUMN(),1,1))&gt;"")=1</formula>
    </cfRule>
  </conditionalFormatting>
  <conditionalFormatting sqref="E48:AI54 U32:AI47">
    <cfRule type="expression" dxfId="54" priority="20">
      <formula>$D$3="Godstog"</formula>
    </cfRule>
  </conditionalFormatting>
  <conditionalFormatting sqref="D14 E271 D282:D284 D286:D297 D271:D280 C18:AI18 C22:AI23 C19:D21 V19:AI21 C26:AI31 V24:AI25 C48:AI63 C32:D47 U32:AI47">
    <cfRule type="expression" dxfId="53" priority="19">
      <formula>$D$3=""</formula>
    </cfRule>
  </conditionalFormatting>
  <conditionalFormatting sqref="C279">
    <cfRule type="expression" dxfId="52" priority="25">
      <formula>AND(OR($D$280="",$D$280="Nei"),$D$279="Returavgang strykes fra ruteplan, neste avgang blir i samme retning som omsøkt ruteleie")</formula>
    </cfRule>
  </conditionalFormatting>
  <conditionalFormatting sqref="C14">
    <cfRule type="expression" dxfId="51" priority="17">
      <formula>$D$14="Returavgang strykes fra ruteplan, neste avgang blir i samme retning som omsøkt ruteleie"</formula>
    </cfRule>
  </conditionalFormatting>
  <conditionalFormatting sqref="C9">
    <cfRule type="expression" dxfId="50" priority="16">
      <formula>AND(SUM(D9:D11)&lt;&gt;0,SUM(D9:D11)&lt;&gt;1)</formula>
    </cfRule>
  </conditionalFormatting>
  <conditionalFormatting sqref="E20:U21">
    <cfRule type="expression" dxfId="49" priority="15">
      <formula>(INDIRECT(ADDRESS(ROW($B$19),COLUMN(),1,1))&gt;0)*(INDIRECT(ADDRESS(ROW(),COLUMN($C$19),1,1))&gt;0)=1</formula>
    </cfRule>
  </conditionalFormatting>
  <conditionalFormatting sqref="E19:U19">
    <cfRule type="expression" dxfId="48" priority="14">
      <formula>OFFSET(INDIRECT(ADDRESS(ROW(),COLUMN()),TRUE),0,-1)&gt;0</formula>
    </cfRule>
  </conditionalFormatting>
  <conditionalFormatting sqref="E19:U21">
    <cfRule type="expression" dxfId="47" priority="13">
      <formula>$D$3="Godstog"</formula>
    </cfRule>
  </conditionalFormatting>
  <conditionalFormatting sqref="E19:U21">
    <cfRule type="expression" dxfId="46" priority="12">
      <formula>$D$3=""</formula>
    </cfRule>
  </conditionalFormatting>
  <conditionalFormatting sqref="E24:U25">
    <cfRule type="expression" dxfId="45" priority="11">
      <formula>(INDIRECT(ADDRESS(ROW($B$19),COLUMN(),1,1))&gt;0)*(INDIRECT(ADDRESS(ROW(),COLUMN($C$19),1,1))&gt;0)=1</formula>
    </cfRule>
  </conditionalFormatting>
  <conditionalFormatting sqref="D24:D25">
    <cfRule type="expression" dxfId="44" priority="10">
      <formula>OFFSET(INDIRECT(ADDRESS(ROW(),COLUMN()),TRUE),0,-1)&gt;0</formula>
    </cfRule>
  </conditionalFormatting>
  <conditionalFormatting sqref="C24:C25">
    <cfRule type="expression" dxfId="43" priority="8">
      <formula>INDIRECT(ADDRESS(ROW(),COLUMN()),TRUE)&gt;0</formula>
    </cfRule>
    <cfRule type="expression" dxfId="42" priority="9">
      <formula>OFFSET(INDIRECT(ADDRESS(ROW(),COLUMN()),TRUE),0,-1)&gt;""</formula>
    </cfRule>
  </conditionalFormatting>
  <conditionalFormatting sqref="C24:U25">
    <cfRule type="expression" dxfId="41" priority="7">
      <formula>$D$3="Godstog"</formula>
    </cfRule>
  </conditionalFormatting>
  <conditionalFormatting sqref="C24:U25">
    <cfRule type="expression" dxfId="40" priority="6">
      <formula>$D$3=""</formula>
    </cfRule>
  </conditionalFormatting>
  <conditionalFormatting sqref="E32:T47">
    <cfRule type="expression" dxfId="39" priority="5">
      <formula>(ROW()-ROW($D$32)&lt;COLUMN()-COLUMN($D$32))*(INDIRECT(ADDRESS(ROW($D$31),COLUMN(),1,1))&gt;"")=1</formula>
    </cfRule>
  </conditionalFormatting>
  <conditionalFormatting sqref="E32:T47">
    <cfRule type="expression" dxfId="38" priority="4">
      <formula>$D$3="Godstog"</formula>
    </cfRule>
  </conditionalFormatting>
  <conditionalFormatting sqref="E32:T47">
    <cfRule type="expression" dxfId="37" priority="3">
      <formula>$D$3=""</formula>
    </cfRule>
  </conditionalFormatting>
  <conditionalFormatting sqref="D8:D11">
    <cfRule type="expression" dxfId="36" priority="2">
      <formula>$D$3="Godstog"</formula>
    </cfRule>
  </conditionalFormatting>
  <conditionalFormatting sqref="D8:D11">
    <cfRule type="expression" dxfId="35" priority="1">
      <formula>$D$3=""</formula>
    </cfRule>
  </conditionalFormatting>
  <dataValidations count="8">
    <dataValidation type="list" allowBlank="1" showInputMessage="1" showErrorMessage="1" sqref="D3" xr:uid="{DEFA1802-0D39-4E80-B428-526C4E7CBC50}">
      <formula1>"Persontog, Godstog"</formula1>
    </dataValidation>
    <dataValidation type="list" allowBlank="1" showInputMessage="1" showErrorMessage="1" sqref="D4" xr:uid="{182AAFC6-5D35-421A-B5A4-072627CA3FBB}">
      <formula1>"Diesel,Elektrisk"</formula1>
    </dataValidation>
    <dataValidation type="custom" allowBlank="1" showInputMessage="1" showErrorMessage="1" sqref="D277" xr:uid="{28020F58-C11E-46CD-AF4B-119C45ABC8C6}">
      <formula1>D277&gt;=D273</formula1>
    </dataValidation>
    <dataValidation type="list" allowBlank="1" showInputMessage="1" showErrorMessage="1" sqref="D275" xr:uid="{5B32F471-200F-455D-B476-3A90983460FF}">
      <mc:AlternateContent xmlns:x12ac="http://schemas.microsoft.com/office/spreadsheetml/2011/1/ac" xmlns:mc="http://schemas.openxmlformats.org/markup-compatibility/2006">
        <mc:Choice Requires="x12ac">
          <x12ac:list>"Ja, alt","Delvis, noe overføres til veg","Nei, alt overføres til veg"</x12ac:list>
        </mc:Choice>
        <mc:Fallback>
          <formula1>"Ja, alt,Delvis, noe overføres til veg,Nei, alt overføres til veg"</formula1>
        </mc:Fallback>
      </mc:AlternateContent>
    </dataValidation>
    <dataValidation type="list" allowBlank="1" showInputMessage="1" showErrorMessage="1" sqref="D279:E279 D14:E14" xr:uid="{2907D10A-E73D-4DC7-A1DF-2F4A069184EB}">
      <mc:AlternateContent xmlns:x12ac="http://schemas.microsoft.com/office/spreadsheetml/2011/1/ac" xmlns:mc="http://schemas.openxmlformats.org/markup-compatibility/2006">
        <mc:Choice Requires="x12ac">
          <x12ac:list>Kjøres tomt til start for neste avgang,"Returavgang strykes fra ruteplan, neste avgang blir i samme retning som omsøkt ruteleie"</x12ac:list>
        </mc:Choice>
        <mc:Fallback>
          <formula1>"Kjøres tomt til start for neste avgang,Returavgang strykes fra ruteplan, neste avgang blir i samme retning som omsøkt ruteleie"</formula1>
        </mc:Fallback>
      </mc:AlternateContent>
    </dataValidation>
    <dataValidation type="list" allowBlank="1" showInputMessage="1" showErrorMessage="1" sqref="D282" xr:uid="{CC177787-55B1-4893-890D-DE9F3DE570B5}">
      <formula1>"Kombitog,Systemtog,Fritt sammensatt"</formula1>
    </dataValidation>
    <dataValidation type="list" allowBlank="1" showInputMessage="1" showErrorMessage="1" sqref="D283" xr:uid="{6354A23D-8E50-4FBA-9F22-0278BB56BFFD}">
      <formula1>"Bergensbanen,Dovrebanen,Kongsvingerbanen (Oslo-Narvik),Sørlandsbanen,Nordlandsbanen (Oslo/Trondheim-Bodø)"</formula1>
    </dataValidation>
    <dataValidation type="list" allowBlank="1" showInputMessage="1" showErrorMessage="1" sqref="D280" xr:uid="{F7C3182E-B424-4212-876B-92DC06EE4D51}">
      <formula1>"Ja,Nei"</formula1>
    </dataValidation>
  </dataValidations>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39F7-132B-4280-A228-B365C57BBBE4}">
  <sheetPr codeName="Ark9">
    <tabColor rgb="FFD8E4BC"/>
  </sheetPr>
  <dimension ref="B1:BL297"/>
  <sheetViews>
    <sheetView showGridLines="0" workbookViewId="0">
      <selection activeCell="B30" sqref="B30"/>
    </sheetView>
  </sheetViews>
  <sheetFormatPr baseColWidth="10" defaultColWidth="11.25" defaultRowHeight="14.25" outlineLevelRow="1" x14ac:dyDescent="0.2"/>
  <cols>
    <col min="1" max="1" width="5.625" customWidth="1"/>
    <col min="2" max="2" width="25.625" customWidth="1"/>
    <col min="3" max="3" width="28" customWidth="1"/>
    <col min="4" max="4" width="32.375" bestFit="1" customWidth="1"/>
    <col min="5" max="26" width="15.625" customWidth="1"/>
    <col min="28" max="33" width="15.625" customWidth="1"/>
  </cols>
  <sheetData>
    <row r="1" spans="2:35" ht="80.099999999999994" customHeight="1" thickBot="1" x14ac:dyDescent="0.25"/>
    <row r="2" spans="2:35" ht="18.75" x14ac:dyDescent="0.3">
      <c r="B2" s="25" t="s">
        <v>92</v>
      </c>
      <c r="C2" s="23"/>
      <c r="D2" s="19"/>
    </row>
    <row r="3" spans="2:35" x14ac:dyDescent="0.2">
      <c r="B3" s="35" t="s">
        <v>569</v>
      </c>
      <c r="C3" s="1"/>
      <c r="D3" s="122"/>
      <c r="F3" s="210" t="str">
        <f>IF(D3="Persontog","Fortsett utfyllingen fra rad 8",IF(D3="Godstog","Fortsett utfyllingen fra rad 270",""))</f>
        <v/>
      </c>
      <c r="G3" s="210"/>
    </row>
    <row r="4" spans="2:35" ht="15" thickBot="1" x14ac:dyDescent="0.25">
      <c r="B4" s="24" t="s">
        <v>94</v>
      </c>
      <c r="C4" s="33"/>
      <c r="D4" s="123"/>
    </row>
    <row r="5" spans="2:35" ht="15" thickBot="1" x14ac:dyDescent="0.25"/>
    <row r="6" spans="2:35" ht="18.75" x14ac:dyDescent="0.3">
      <c r="B6" s="25" t="s">
        <v>95</v>
      </c>
      <c r="C6" s="23"/>
      <c r="D6" s="26"/>
      <c r="E6" s="26"/>
      <c r="F6" s="26"/>
      <c r="G6" s="26"/>
      <c r="H6" s="26"/>
      <c r="I6" s="26"/>
      <c r="J6" s="37"/>
    </row>
    <row r="7" spans="2:35" x14ac:dyDescent="0.2">
      <c r="B7" s="149" t="s">
        <v>570</v>
      </c>
      <c r="C7" s="36"/>
      <c r="D7" s="36" t="s">
        <v>97</v>
      </c>
      <c r="E7" s="36" t="s">
        <v>98</v>
      </c>
      <c r="F7" s="36" t="s">
        <v>60</v>
      </c>
      <c r="G7" s="36"/>
      <c r="H7" s="36"/>
      <c r="I7" s="36"/>
      <c r="J7" s="64"/>
    </row>
    <row r="8" spans="2:35" x14ac:dyDescent="0.2">
      <c r="B8" s="35" t="s">
        <v>99</v>
      </c>
      <c r="C8" s="1" t="str">
        <f>IF(D8&lt;MAXA(E21:AI21),"Feil! Endring i utkjørte kilometer kan  ikke være lavere enn kumulativ avstand for togavgangen","")</f>
        <v/>
      </c>
      <c r="D8" s="77"/>
      <c r="E8" s="1" t="s">
        <v>100</v>
      </c>
      <c r="F8" s="1" t="s">
        <v>101</v>
      </c>
      <c r="G8" s="1"/>
      <c r="H8" s="1"/>
      <c r="I8" s="1"/>
      <c r="J8" s="38"/>
    </row>
    <row r="9" spans="2:35" x14ac:dyDescent="0.2">
      <c r="B9" s="35" t="s">
        <v>102</v>
      </c>
      <c r="C9" s="220" t="str">
        <f>IF(SUM(D9:D11)&lt;&gt;0,IF(SUM(D9:D11)&lt;&gt;1,"Feil! Summen av reisehensikter må være 100 %",""),"")</f>
        <v/>
      </c>
      <c r="D9" s="119"/>
      <c r="E9" s="1" t="s">
        <v>103</v>
      </c>
      <c r="F9" s="1" t="s">
        <v>104</v>
      </c>
      <c r="G9" s="1"/>
      <c r="H9" s="1"/>
      <c r="I9" s="1"/>
      <c r="J9" s="38"/>
    </row>
    <row r="10" spans="2:35" x14ac:dyDescent="0.2">
      <c r="B10" s="35" t="s">
        <v>105</v>
      </c>
      <c r="C10" s="220"/>
      <c r="D10" s="119"/>
      <c r="E10" s="1" t="s">
        <v>103</v>
      </c>
      <c r="F10" s="1" t="s">
        <v>104</v>
      </c>
      <c r="G10" s="1"/>
      <c r="H10" s="1"/>
      <c r="I10" s="1"/>
      <c r="J10" s="38"/>
    </row>
    <row r="11" spans="2:35" ht="15" thickBot="1" x14ac:dyDescent="0.25">
      <c r="B11" s="24" t="s">
        <v>106</v>
      </c>
      <c r="C11" s="221"/>
      <c r="D11" s="121"/>
      <c r="E11" s="33" t="s">
        <v>103</v>
      </c>
      <c r="F11" s="33" t="s">
        <v>104</v>
      </c>
      <c r="G11" s="33"/>
      <c r="H11" s="33"/>
      <c r="I11" s="33"/>
      <c r="J11" s="63"/>
    </row>
    <row r="12" spans="2:35" ht="15" thickBot="1" x14ac:dyDescent="0.25"/>
    <row r="13" spans="2:35" x14ac:dyDescent="0.2">
      <c r="B13" s="150" t="s">
        <v>107</v>
      </c>
      <c r="C13" s="151"/>
      <c r="D13" s="151"/>
      <c r="E13" s="151"/>
      <c r="F13" s="151"/>
      <c r="G13" s="151"/>
      <c r="H13" s="151"/>
      <c r="I13" s="151"/>
      <c r="J13" s="151"/>
      <c r="K13" s="151"/>
      <c r="L13" s="151"/>
      <c r="M13" s="151"/>
      <c r="N13" s="152"/>
    </row>
    <row r="14" spans="2:35" ht="36.75" customHeight="1" thickBot="1" x14ac:dyDescent="0.25">
      <c r="B14" s="167" t="s">
        <v>108</v>
      </c>
      <c r="C14" s="197" t="str">
        <f>IF($D$14="Returavgang strykes fra ruteplan, neste avgang blir i samme retning som omsøkt ruteleie","Virkninger av at returavgang ikke kjøres registreres i egen kopi av modellen eller ved å inkludere tur-retur i ruteplaninformasjon","")</f>
        <v/>
      </c>
      <c r="D14" s="211"/>
      <c r="E14" s="212"/>
      <c r="F14" s="213" t="s">
        <v>109</v>
      </c>
      <c r="G14" s="213"/>
      <c r="H14" s="213"/>
      <c r="I14" s="213"/>
      <c r="J14" s="213"/>
      <c r="K14" s="213"/>
      <c r="L14" s="213"/>
      <c r="M14" s="213"/>
      <c r="N14" s="214"/>
    </row>
    <row r="15" spans="2:35" ht="15" thickBot="1" x14ac:dyDescent="0.25"/>
    <row r="16" spans="2:35" ht="18.75" x14ac:dyDescent="0.3">
      <c r="B16" s="25" t="s">
        <v>110</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76"/>
    </row>
    <row r="17" spans="2:35" s="104" customFormat="1" ht="75" customHeight="1" x14ac:dyDescent="0.3">
      <c r="B17" s="217" t="s">
        <v>111</v>
      </c>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9"/>
    </row>
    <row r="18" spans="2:35" x14ac:dyDescent="0.2">
      <c r="B18" s="170"/>
      <c r="C18" s="1"/>
      <c r="D18" s="1"/>
      <c r="E18" s="1" t="s">
        <v>112</v>
      </c>
      <c r="F18" s="1" t="str">
        <f>IF(F19="",IF(E19&gt;0,"Nytt stopp",""),"")</f>
        <v/>
      </c>
      <c r="G18" s="1" t="str">
        <f t="shared" ref="G18:N18" si="0">IF(G19="",IF(F19&gt;0,"Nytt stopp",""),"")</f>
        <v/>
      </c>
      <c r="H18" s="1" t="str">
        <f t="shared" si="0"/>
        <v/>
      </c>
      <c r="I18" s="1" t="str">
        <f t="shared" si="0"/>
        <v/>
      </c>
      <c r="J18" s="1" t="str">
        <f t="shared" si="0"/>
        <v/>
      </c>
      <c r="K18" s="1" t="str">
        <f t="shared" si="0"/>
        <v/>
      </c>
      <c r="L18" s="1" t="str">
        <f t="shared" si="0"/>
        <v/>
      </c>
      <c r="M18" s="1" t="str">
        <f t="shared" si="0"/>
        <v/>
      </c>
      <c r="N18" s="1" t="str">
        <f t="shared" si="0"/>
        <v/>
      </c>
      <c r="O18" s="1" t="str">
        <f>IF(O19="",IF(N19&gt;0,"Nytt stopp",""),"")</f>
        <v/>
      </c>
      <c r="P18" s="1" t="str">
        <f t="shared" ref="P18:Z18" si="1">IF(P19="",IF(O19&gt;0,"Nytt stoppested",""),"")</f>
        <v/>
      </c>
      <c r="Q18" s="1" t="str">
        <f t="shared" si="1"/>
        <v/>
      </c>
      <c r="R18" s="1" t="str">
        <f t="shared" si="1"/>
        <v/>
      </c>
      <c r="S18" s="1" t="str">
        <f t="shared" si="1"/>
        <v/>
      </c>
      <c r="T18" s="1" t="str">
        <f t="shared" si="1"/>
        <v/>
      </c>
      <c r="U18" s="1" t="str">
        <f t="shared" si="1"/>
        <v/>
      </c>
      <c r="V18" s="1" t="str">
        <f t="shared" si="1"/>
        <v/>
      </c>
      <c r="W18" s="1" t="str">
        <f t="shared" si="1"/>
        <v/>
      </c>
      <c r="X18" s="1" t="str">
        <f t="shared" si="1"/>
        <v/>
      </c>
      <c r="Y18" s="1" t="str">
        <f t="shared" si="1"/>
        <v/>
      </c>
      <c r="Z18" s="1" t="str">
        <f t="shared" si="1"/>
        <v/>
      </c>
      <c r="AA18" s="1" t="str">
        <f t="shared" ref="AA18" si="2">IF(AA19="",IF(Z19&gt;0,"Nytt stoppested",""),"")</f>
        <v/>
      </c>
      <c r="AB18" s="1" t="str">
        <f t="shared" ref="AB18" si="3">IF(AB19="",IF(AA19&gt;0,"Nytt stoppested",""),"")</f>
        <v/>
      </c>
      <c r="AC18" s="1"/>
      <c r="AD18" s="1"/>
      <c r="AE18" s="1"/>
      <c r="AF18" s="1"/>
      <c r="AG18" s="1"/>
      <c r="AH18" s="1"/>
      <c r="AI18" s="38"/>
    </row>
    <row r="19" spans="2:35" x14ac:dyDescent="0.2">
      <c r="B19" s="170"/>
      <c r="C19" s="1" t="s">
        <v>113</v>
      </c>
      <c r="D19" s="1"/>
      <c r="E19" s="7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38"/>
    </row>
    <row r="20" spans="2:35" x14ac:dyDescent="0.2">
      <c r="B20" s="170"/>
      <c r="C20" s="70" t="s">
        <v>114</v>
      </c>
      <c r="D20" s="70"/>
      <c r="E20" s="70"/>
      <c r="F20" s="70"/>
      <c r="G20" s="70"/>
      <c r="H20" s="70"/>
      <c r="I20" s="70"/>
      <c r="J20" s="70"/>
      <c r="K20" s="70"/>
      <c r="L20" s="70"/>
      <c r="M20" s="70"/>
      <c r="N20" s="70"/>
      <c r="O20" s="1"/>
      <c r="P20" s="1"/>
      <c r="Q20" s="1"/>
      <c r="R20" s="1"/>
      <c r="S20" s="1"/>
      <c r="T20" s="1"/>
      <c r="U20" s="1"/>
      <c r="V20" s="1"/>
      <c r="W20" s="1"/>
      <c r="X20" s="1"/>
      <c r="Y20" s="1"/>
      <c r="Z20" s="1"/>
      <c r="AA20" s="1"/>
      <c r="AB20" s="1"/>
      <c r="AC20" s="1"/>
      <c r="AD20" s="1"/>
      <c r="AE20" s="1"/>
      <c r="AF20" s="1"/>
      <c r="AG20" s="1"/>
      <c r="AH20" s="1"/>
      <c r="AI20" s="38"/>
    </row>
    <row r="21" spans="2:35" x14ac:dyDescent="0.2">
      <c r="B21" s="170"/>
      <c r="C21" s="70" t="s">
        <v>115</v>
      </c>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124"/>
    </row>
    <row r="22" spans="2:35" x14ac:dyDescent="0.2">
      <c r="B22" s="170"/>
      <c r="C22" s="70"/>
      <c r="D22" s="70"/>
      <c r="E22" s="70"/>
      <c r="F22" s="70" t="str">
        <f>IF(F20="","",IF(F20&lt;=E20,"Feil! Antall minutter til stasjonen kan ikke være lavere enn for tidligere stasjoner",""))&amp;IF(F21="","",IF(F21&lt;=E21,"Feil! Antall kilometer til stasjonen kan ikke være lavere enn for tidligere stasjoner!",""))</f>
        <v/>
      </c>
      <c r="G22" s="70" t="str">
        <f>IF(G20="","",IF(G20&lt;=F20,"Feil! Antall minutter til stasjonen kan ikke være lavere enn for tidligere stasjoner",""))&amp;IF(G21="","",IF(G21&lt;=F21,"Feil! Antall kilometer til stasjonen kan ikke være lavere enn for tidligere stasjoner!",""))</f>
        <v/>
      </c>
      <c r="H22" s="70" t="str">
        <f t="shared" ref="H22:AI22" si="4">IF(H20="","",IF(H20&lt;=G20,"Feil! Antall minutter til stasjonen kan ikke være lavere enn for tidligere stasjoner",""))&amp;IF(H21="","",IF(H21&lt;=G21,"Feil! Antall kilometer til stasjonen kan ikke være lavere enn for tidligere stasjoner!",""))</f>
        <v/>
      </c>
      <c r="I22" s="70" t="str">
        <f t="shared" si="4"/>
        <v/>
      </c>
      <c r="J22" s="70" t="str">
        <f t="shared" si="4"/>
        <v/>
      </c>
      <c r="K22" s="70" t="str">
        <f t="shared" si="4"/>
        <v/>
      </c>
      <c r="L22" s="70" t="str">
        <f t="shared" si="4"/>
        <v/>
      </c>
      <c r="M22" s="70" t="str">
        <f t="shared" si="4"/>
        <v/>
      </c>
      <c r="N22" s="70" t="str">
        <f t="shared" si="4"/>
        <v/>
      </c>
      <c r="O22" s="70" t="str">
        <f t="shared" si="4"/>
        <v/>
      </c>
      <c r="P22" s="70" t="str">
        <f t="shared" si="4"/>
        <v/>
      </c>
      <c r="Q22" s="70" t="str">
        <f t="shared" si="4"/>
        <v/>
      </c>
      <c r="R22" s="70" t="str">
        <f t="shared" si="4"/>
        <v/>
      </c>
      <c r="S22" s="70" t="str">
        <f t="shared" si="4"/>
        <v/>
      </c>
      <c r="T22" s="70" t="str">
        <f t="shared" si="4"/>
        <v/>
      </c>
      <c r="U22" s="70" t="str">
        <f t="shared" si="4"/>
        <v/>
      </c>
      <c r="V22" s="70" t="str">
        <f t="shared" si="4"/>
        <v/>
      </c>
      <c r="W22" s="70" t="str">
        <f t="shared" si="4"/>
        <v/>
      </c>
      <c r="X22" s="70" t="str">
        <f t="shared" si="4"/>
        <v/>
      </c>
      <c r="Y22" s="70" t="str">
        <f t="shared" si="4"/>
        <v/>
      </c>
      <c r="Z22" s="70" t="str">
        <f t="shared" si="4"/>
        <v/>
      </c>
      <c r="AA22" s="70" t="str">
        <f t="shared" si="4"/>
        <v/>
      </c>
      <c r="AB22" s="70" t="str">
        <f t="shared" si="4"/>
        <v/>
      </c>
      <c r="AC22" s="70" t="str">
        <f t="shared" si="4"/>
        <v/>
      </c>
      <c r="AD22" s="70" t="str">
        <f t="shared" si="4"/>
        <v/>
      </c>
      <c r="AE22" s="70" t="str">
        <f t="shared" si="4"/>
        <v/>
      </c>
      <c r="AF22" s="70" t="str">
        <f t="shared" si="4"/>
        <v/>
      </c>
      <c r="AG22" s="70" t="str">
        <f t="shared" si="4"/>
        <v/>
      </c>
      <c r="AH22" s="70" t="str">
        <f t="shared" si="4"/>
        <v/>
      </c>
      <c r="AI22" s="70" t="str">
        <f t="shared" si="4"/>
        <v/>
      </c>
    </row>
    <row r="23" spans="2:35" x14ac:dyDescent="0.2">
      <c r="B23" s="170"/>
      <c r="C23" s="71" t="s">
        <v>116</v>
      </c>
      <c r="D23" s="71" t="s">
        <v>117</v>
      </c>
      <c r="E23" s="72" t="str">
        <f>IF(E19&gt;"","Neste avgang, min.","")</f>
        <v/>
      </c>
      <c r="F23" s="72" t="str">
        <f t="shared" ref="F23:Z23" si="5">IF(F19&gt;"","Neste avgang, min.","")</f>
        <v/>
      </c>
      <c r="G23" s="72" t="str">
        <f t="shared" si="5"/>
        <v/>
      </c>
      <c r="H23" s="72" t="str">
        <f t="shared" si="5"/>
        <v/>
      </c>
      <c r="I23" s="72" t="str">
        <f t="shared" si="5"/>
        <v/>
      </c>
      <c r="J23" s="72" t="str">
        <f t="shared" si="5"/>
        <v/>
      </c>
      <c r="K23" s="72" t="str">
        <f t="shared" si="5"/>
        <v/>
      </c>
      <c r="L23" s="72" t="str">
        <f t="shared" si="5"/>
        <v/>
      </c>
      <c r="M23" s="72" t="str">
        <f t="shared" si="5"/>
        <v/>
      </c>
      <c r="N23" s="72" t="str">
        <f t="shared" si="5"/>
        <v/>
      </c>
      <c r="O23" s="72" t="str">
        <f t="shared" si="5"/>
        <v/>
      </c>
      <c r="P23" s="72" t="str">
        <f t="shared" si="5"/>
        <v/>
      </c>
      <c r="Q23" s="72" t="str">
        <f t="shared" si="5"/>
        <v/>
      </c>
      <c r="R23" s="72" t="str">
        <f t="shared" si="5"/>
        <v/>
      </c>
      <c r="S23" s="72" t="str">
        <f t="shared" si="5"/>
        <v/>
      </c>
      <c r="T23" s="72" t="str">
        <f t="shared" si="5"/>
        <v/>
      </c>
      <c r="U23" s="72" t="str">
        <f t="shared" si="5"/>
        <v/>
      </c>
      <c r="V23" s="72" t="str">
        <f t="shared" si="5"/>
        <v/>
      </c>
      <c r="W23" s="72" t="str">
        <f t="shared" si="5"/>
        <v/>
      </c>
      <c r="X23" s="72" t="str">
        <f t="shared" si="5"/>
        <v/>
      </c>
      <c r="Y23" s="72" t="str">
        <f t="shared" si="5"/>
        <v/>
      </c>
      <c r="Z23" s="72" t="str">
        <f t="shared" si="5"/>
        <v/>
      </c>
      <c r="AA23" s="72" t="str">
        <f t="shared" ref="AA23:AH23" si="6">IF(AA19&gt;"","Neste avgang, min.","")</f>
        <v/>
      </c>
      <c r="AB23" s="72" t="str">
        <f t="shared" si="6"/>
        <v/>
      </c>
      <c r="AC23" s="72" t="str">
        <f t="shared" si="6"/>
        <v/>
      </c>
      <c r="AD23" s="72" t="str">
        <f t="shared" si="6"/>
        <v/>
      </c>
      <c r="AE23" s="72" t="str">
        <f t="shared" si="6"/>
        <v/>
      </c>
      <c r="AF23" s="72" t="str">
        <f t="shared" si="6"/>
        <v/>
      </c>
      <c r="AG23" s="72" t="str">
        <f t="shared" si="6"/>
        <v/>
      </c>
      <c r="AH23" s="72" t="str">
        <f t="shared" si="6"/>
        <v/>
      </c>
      <c r="AI23" s="73"/>
    </row>
    <row r="24" spans="2:35" x14ac:dyDescent="0.2">
      <c r="B24" s="170" t="str">
        <f>IF(AND(C24=0,C20&gt;0),"Ny linje","")</f>
        <v>Ny linje</v>
      </c>
      <c r="C24" s="74"/>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38"/>
    </row>
    <row r="25" spans="2:35" ht="15" customHeight="1" x14ac:dyDescent="0.2">
      <c r="B25" s="170" t="str">
        <f t="shared" ref="B25" si="7">IF(AND(C25=0,C24&gt;0),"Ny linje","")</f>
        <v/>
      </c>
      <c r="C25" s="74"/>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38"/>
    </row>
    <row r="26" spans="2:35" ht="15" customHeight="1" x14ac:dyDescent="0.2">
      <c r="B26" s="170" t="str">
        <f>IF(AND(C26=0,C25&gt;0),"Ny linje","")</f>
        <v/>
      </c>
      <c r="C26" s="74"/>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38"/>
    </row>
    <row r="27" spans="2:35" ht="15" customHeight="1" x14ac:dyDescent="0.2">
      <c r="B27" s="170" t="str">
        <f t="shared" ref="B27:B28" si="8">IF(AND(C27=0,C26&gt;0),"Ny linje","")</f>
        <v/>
      </c>
      <c r="C27" s="74"/>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38"/>
    </row>
    <row r="28" spans="2:35" x14ac:dyDescent="0.2">
      <c r="B28" s="170" t="str">
        <f t="shared" si="8"/>
        <v/>
      </c>
      <c r="C28" s="74"/>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38"/>
    </row>
    <row r="29" spans="2:35" x14ac:dyDescent="0.2">
      <c r="B29" s="170"/>
      <c r="C29" s="74"/>
      <c r="D29" s="1"/>
      <c r="E29" s="1" t="str">
        <f>IF(E24="","",IF(E24&gt;=$D$24,"Feil! Tid til neste avgang kan ikke overstige frekvensen på linjen",""))&amp;IF(E25="","",IF(E25&gt;=$D$25,"Feil! Tid til neste avgang kan ikke overstige frekvensen på linjen",""))&amp;IF(E26="","",IF(E26&gt;=$D$26,"Feil! Tid til neste avgang kan ikke overstige frekvensen på linjen",""))&amp;IF(E27="","",IF(E27&gt;=$D$27,"Feil! Tid til neste avgang kan ikke overstige frekvensen på linjen",""))&amp;IF(E28="","",IF(E28&gt;=$D$28,"Feil! Tid til neste avgang kan ikke overstige frekvensen på linjen",""))</f>
        <v/>
      </c>
      <c r="F29" s="1" t="str">
        <f t="shared" ref="F29:AH29" si="9">IF(F24="","",IF(F24&gt;=$D$24,"Feil! Tid til neste avgang kan ikke overstige frekvensen på linjen",""))&amp;IF(F25="","",IF(F25&gt;=$D$25,"Feil! Tid til neste avgang kan ikke overstige frekvensen på linjen",""))&amp;IF(F26="","",IF(F26&gt;=$D$26,"Feil! Tid til neste avgang kan ikke overstige frekvensen på linjen",""))&amp;IF(F27="","",IF(F27&gt;=$D$27,"Feil! Tid til neste avgang kan ikke overstige frekvensen på linjen",""))&amp;IF(F28="","",IF(F28&gt;=$D$28,"Feil! Tid til neste avgang kan ikke overstige frekvensen på linjen",""))</f>
        <v/>
      </c>
      <c r="G29" s="1" t="str">
        <f t="shared" si="9"/>
        <v/>
      </c>
      <c r="H29" s="1" t="str">
        <f t="shared" si="9"/>
        <v/>
      </c>
      <c r="I29" s="1" t="str">
        <f t="shared" si="9"/>
        <v/>
      </c>
      <c r="J29" s="1" t="str">
        <f t="shared" si="9"/>
        <v/>
      </c>
      <c r="K29" s="1" t="str">
        <f t="shared" si="9"/>
        <v/>
      </c>
      <c r="L29" s="1" t="str">
        <f t="shared" si="9"/>
        <v/>
      </c>
      <c r="M29" s="1" t="str">
        <f t="shared" si="9"/>
        <v/>
      </c>
      <c r="N29" s="1" t="str">
        <f t="shared" si="9"/>
        <v/>
      </c>
      <c r="O29" s="1" t="str">
        <f t="shared" si="9"/>
        <v/>
      </c>
      <c r="P29" s="1" t="str">
        <f t="shared" si="9"/>
        <v/>
      </c>
      <c r="Q29" s="1" t="str">
        <f t="shared" si="9"/>
        <v/>
      </c>
      <c r="R29" s="1" t="str">
        <f t="shared" si="9"/>
        <v/>
      </c>
      <c r="S29" s="1" t="str">
        <f t="shared" si="9"/>
        <v/>
      </c>
      <c r="T29" s="1" t="str">
        <f t="shared" si="9"/>
        <v/>
      </c>
      <c r="U29" s="1" t="str">
        <f t="shared" si="9"/>
        <v/>
      </c>
      <c r="V29" s="1" t="str">
        <f t="shared" si="9"/>
        <v/>
      </c>
      <c r="W29" s="1" t="str">
        <f t="shared" si="9"/>
        <v/>
      </c>
      <c r="X29" s="1" t="str">
        <f t="shared" si="9"/>
        <v/>
      </c>
      <c r="Y29" s="1" t="str">
        <f t="shared" si="9"/>
        <v/>
      </c>
      <c r="Z29" s="1" t="str">
        <f t="shared" si="9"/>
        <v/>
      </c>
      <c r="AA29" s="1" t="str">
        <f t="shared" si="9"/>
        <v/>
      </c>
      <c r="AB29" s="1" t="str">
        <f t="shared" si="9"/>
        <v/>
      </c>
      <c r="AC29" s="1" t="str">
        <f t="shared" si="9"/>
        <v/>
      </c>
      <c r="AD29" s="1" t="str">
        <f t="shared" si="9"/>
        <v/>
      </c>
      <c r="AE29" s="1" t="str">
        <f t="shared" si="9"/>
        <v/>
      </c>
      <c r="AF29" s="1" t="str">
        <f t="shared" si="9"/>
        <v/>
      </c>
      <c r="AG29" s="1" t="str">
        <f t="shared" si="9"/>
        <v/>
      </c>
      <c r="AH29" s="1" t="str">
        <f t="shared" si="9"/>
        <v/>
      </c>
      <c r="AI29" s="1" t="str">
        <f>IF(AI24="","",IF(AI24&gt;=$D$24,"Feil! Tid til neste avgang kan ikke overstige frekvensen på linjen",""))&amp;IF(AI25="","",IF(AI25&gt;=$D$25,"Feil! Tid til neste avgang kan ikke overstige frekvensen på linjen",""))&amp;IF(AI26="","",IF(AI26&gt;=$D$26,"Feil! Tid til neste avgang kan ikke overstige frekvensen på linjen",""))&amp;IF(AI27="","",IF(AI27&gt;=$D$27,"Feil! Tid til neste avgang kan ikke overstige frekvensen på linjen",""))&amp;IF(AI28="","",IF(AI28&gt;=$D$28,"Feil! Tid til neste avgang kan ikke overstige frekvensen på linjen",""))</f>
        <v/>
      </c>
    </row>
    <row r="30" spans="2:35" x14ac:dyDescent="0.2">
      <c r="B30" s="170"/>
      <c r="C30" s="75" t="s">
        <v>118</v>
      </c>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38"/>
    </row>
    <row r="31" spans="2:35" x14ac:dyDescent="0.2">
      <c r="B31" s="170"/>
      <c r="C31" s="1"/>
      <c r="D31" s="1" t="str">
        <f>IF(E19&gt;0,E19,"")</f>
        <v/>
      </c>
      <c r="E31" s="1" t="str">
        <f t="shared" ref="E31:Y31" si="10">IF(F19&gt;0,F19,"")</f>
        <v/>
      </c>
      <c r="F31" s="1" t="str">
        <f t="shared" si="10"/>
        <v/>
      </c>
      <c r="G31" s="1" t="str">
        <f t="shared" si="10"/>
        <v/>
      </c>
      <c r="H31" s="1" t="str">
        <f t="shared" si="10"/>
        <v/>
      </c>
      <c r="I31" s="1" t="str">
        <f t="shared" si="10"/>
        <v/>
      </c>
      <c r="J31" s="1" t="str">
        <f t="shared" si="10"/>
        <v/>
      </c>
      <c r="K31" s="1" t="str">
        <f t="shared" si="10"/>
        <v/>
      </c>
      <c r="L31" s="1" t="str">
        <f t="shared" si="10"/>
        <v/>
      </c>
      <c r="M31" s="1" t="str">
        <f t="shared" si="10"/>
        <v/>
      </c>
      <c r="N31" s="1" t="str">
        <f t="shared" si="10"/>
        <v/>
      </c>
      <c r="O31" s="1" t="str">
        <f t="shared" si="10"/>
        <v/>
      </c>
      <c r="P31" s="1" t="str">
        <f t="shared" si="10"/>
        <v/>
      </c>
      <c r="Q31" s="1" t="str">
        <f t="shared" si="10"/>
        <v/>
      </c>
      <c r="R31" s="1" t="str">
        <f t="shared" si="10"/>
        <v/>
      </c>
      <c r="S31" s="1" t="str">
        <f t="shared" si="10"/>
        <v/>
      </c>
      <c r="T31" s="1" t="str">
        <f t="shared" si="10"/>
        <v/>
      </c>
      <c r="U31" s="1" t="str">
        <f t="shared" si="10"/>
        <v/>
      </c>
      <c r="V31" s="1" t="str">
        <f t="shared" si="10"/>
        <v/>
      </c>
      <c r="W31" s="1" t="str">
        <f t="shared" si="10"/>
        <v/>
      </c>
      <c r="X31" s="1" t="str">
        <f t="shared" si="10"/>
        <v/>
      </c>
      <c r="Y31" s="1" t="str">
        <f t="shared" si="10"/>
        <v/>
      </c>
      <c r="Z31" s="1" t="str">
        <f t="shared" ref="Z31" si="11">IF(AA19&gt;0,AA19,"")</f>
        <v/>
      </c>
      <c r="AA31" s="1" t="str">
        <f t="shared" ref="AA31" si="12">IF(AB19&gt;0,AB19,"")</f>
        <v/>
      </c>
      <c r="AB31" s="1" t="str">
        <f t="shared" ref="AB31" si="13">IF(AC19&gt;0,AC19,"")</f>
        <v/>
      </c>
      <c r="AC31" s="1" t="str">
        <f t="shared" ref="AC31" si="14">IF(AD19&gt;0,AD19,"")</f>
        <v/>
      </c>
      <c r="AD31" s="1" t="str">
        <f t="shared" ref="AD31" si="15">IF(AE19&gt;0,AE19,"")</f>
        <v/>
      </c>
      <c r="AE31" s="1" t="str">
        <f t="shared" ref="AE31" si="16">IF(AF19&gt;0,AF19,"")</f>
        <v/>
      </c>
      <c r="AF31" s="1" t="str">
        <f t="shared" ref="AF31" si="17">IF(AG19&gt;0,AG19,"")</f>
        <v/>
      </c>
      <c r="AG31" s="1" t="str">
        <f t="shared" ref="AG31" si="18">IF(AH19&gt;0,AH19,"")</f>
        <v/>
      </c>
      <c r="AH31" s="1"/>
      <c r="AI31" s="38"/>
    </row>
    <row r="32" spans="2:35" x14ac:dyDescent="0.2">
      <c r="B32" s="170"/>
      <c r="C32" s="1" t="str">
        <f t="shared" ref="C32:C62" ca="1" si="19">IF(OFFSET($E$19,0,ROW()-ROW($C$32))&gt;0,OFFSET($E$19,0,ROW()-ROW($C$32)),"")</f>
        <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38"/>
    </row>
    <row r="33" spans="2:35" x14ac:dyDescent="0.2">
      <c r="B33" s="170"/>
      <c r="C33" s="1" t="str">
        <f t="shared" ca="1" si="19"/>
        <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38"/>
    </row>
    <row r="34" spans="2:35" x14ac:dyDescent="0.2">
      <c r="B34" s="170"/>
      <c r="C34" s="1" t="str">
        <f t="shared" ca="1" si="19"/>
        <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38"/>
    </row>
    <row r="35" spans="2:35" x14ac:dyDescent="0.2">
      <c r="B35" s="170"/>
      <c r="C35" s="1" t="str">
        <f t="shared" ca="1" si="19"/>
        <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38"/>
    </row>
    <row r="36" spans="2:35" x14ac:dyDescent="0.2">
      <c r="B36" s="170"/>
      <c r="C36" s="1" t="str">
        <f t="shared" ca="1" si="19"/>
        <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38"/>
    </row>
    <row r="37" spans="2:35" x14ac:dyDescent="0.2">
      <c r="B37" s="170"/>
      <c r="C37" s="1" t="str">
        <f t="shared" ca="1" si="19"/>
        <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38"/>
    </row>
    <row r="38" spans="2:35" x14ac:dyDescent="0.2">
      <c r="B38" s="170"/>
      <c r="C38" s="1" t="str">
        <f t="shared" ca="1" si="19"/>
        <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38"/>
    </row>
    <row r="39" spans="2:35" x14ac:dyDescent="0.2">
      <c r="B39" s="170"/>
      <c r="C39" s="1" t="str">
        <f t="shared" ca="1" si="19"/>
        <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38"/>
    </row>
    <row r="40" spans="2:35" x14ac:dyDescent="0.2">
      <c r="B40" s="170"/>
      <c r="C40" s="1" t="str">
        <f t="shared" ca="1" si="19"/>
        <v/>
      </c>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38"/>
    </row>
    <row r="41" spans="2:35" x14ac:dyDescent="0.2">
      <c r="B41" s="170"/>
      <c r="C41" s="1" t="str">
        <f t="shared" ca="1" si="19"/>
        <v/>
      </c>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38"/>
    </row>
    <row r="42" spans="2:35" x14ac:dyDescent="0.2">
      <c r="B42" s="170"/>
      <c r="C42" s="1" t="str">
        <f t="shared" ca="1" si="19"/>
        <v/>
      </c>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38"/>
    </row>
    <row r="43" spans="2:35" x14ac:dyDescent="0.2">
      <c r="B43" s="170"/>
      <c r="C43" s="1" t="str">
        <f t="shared" ca="1" si="19"/>
        <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38"/>
    </row>
    <row r="44" spans="2:35" x14ac:dyDescent="0.2">
      <c r="B44" s="170"/>
      <c r="C44" s="1" t="str">
        <f t="shared" ca="1" si="19"/>
        <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38"/>
    </row>
    <row r="45" spans="2:35" x14ac:dyDescent="0.2">
      <c r="B45" s="170"/>
      <c r="C45" s="1" t="str">
        <f t="shared" ca="1" si="19"/>
        <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38"/>
    </row>
    <row r="46" spans="2:35" x14ac:dyDescent="0.2">
      <c r="B46" s="170"/>
      <c r="C46" s="1" t="str">
        <f t="shared" ca="1" si="19"/>
        <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38"/>
    </row>
    <row r="47" spans="2:35" x14ac:dyDescent="0.2">
      <c r="B47" s="170"/>
      <c r="C47" s="1" t="str">
        <f t="shared" ca="1" si="19"/>
        <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38"/>
    </row>
    <row r="48" spans="2:35" x14ac:dyDescent="0.2">
      <c r="B48" s="170"/>
      <c r="C48" s="1" t="str">
        <f t="shared" ca="1" si="19"/>
        <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38"/>
    </row>
    <row r="49" spans="2:58" x14ac:dyDescent="0.2">
      <c r="B49" s="170"/>
      <c r="C49" s="1" t="str">
        <f t="shared" ca="1" si="19"/>
        <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38"/>
    </row>
    <row r="50" spans="2:58" x14ac:dyDescent="0.2">
      <c r="B50" s="170"/>
      <c r="C50" s="1" t="str">
        <f t="shared" ca="1" si="19"/>
        <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38"/>
    </row>
    <row r="51" spans="2:58" x14ac:dyDescent="0.2">
      <c r="B51" s="170"/>
      <c r="C51" s="1" t="str">
        <f t="shared" ca="1" si="19"/>
        <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38"/>
    </row>
    <row r="52" spans="2:58" x14ac:dyDescent="0.2">
      <c r="B52" s="170"/>
      <c r="C52" s="1" t="str">
        <f t="shared" ca="1" si="19"/>
        <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38"/>
    </row>
    <row r="53" spans="2:58" x14ac:dyDescent="0.2">
      <c r="B53" s="170"/>
      <c r="C53" s="1" t="str">
        <f t="shared" ca="1" si="19"/>
        <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38"/>
    </row>
    <row r="54" spans="2:58" x14ac:dyDescent="0.2">
      <c r="B54" s="170"/>
      <c r="C54" s="1" t="str">
        <f t="shared" ca="1" si="19"/>
        <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38"/>
    </row>
    <row r="55" spans="2:58" x14ac:dyDescent="0.2">
      <c r="B55" s="170"/>
      <c r="C55" s="1" t="str">
        <f t="shared" ca="1" si="19"/>
        <v/>
      </c>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38"/>
    </row>
    <row r="56" spans="2:58" x14ac:dyDescent="0.2">
      <c r="B56" s="170"/>
      <c r="C56" s="1" t="str">
        <f t="shared" ca="1" si="19"/>
        <v/>
      </c>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38"/>
    </row>
    <row r="57" spans="2:58" x14ac:dyDescent="0.2">
      <c r="B57" s="170"/>
      <c r="C57" s="1" t="str">
        <f t="shared" ca="1" si="19"/>
        <v/>
      </c>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38"/>
    </row>
    <row r="58" spans="2:58" x14ac:dyDescent="0.2">
      <c r="B58" s="170"/>
      <c r="C58" s="1" t="str">
        <f t="shared" ca="1" si="19"/>
        <v/>
      </c>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38"/>
    </row>
    <row r="59" spans="2:58" x14ac:dyDescent="0.2">
      <c r="B59" s="170"/>
      <c r="C59" s="1" t="str">
        <f t="shared" ca="1" si="19"/>
        <v/>
      </c>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38"/>
    </row>
    <row r="60" spans="2:58" x14ac:dyDescent="0.2">
      <c r="B60" s="170"/>
      <c r="C60" s="1" t="str">
        <f t="shared" ca="1" si="19"/>
        <v/>
      </c>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38"/>
    </row>
    <row r="61" spans="2:58" x14ac:dyDescent="0.2">
      <c r="B61" s="170"/>
      <c r="C61" s="1" t="str">
        <f t="shared" ca="1" si="19"/>
        <v/>
      </c>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38"/>
    </row>
    <row r="62" spans="2:58" x14ac:dyDescent="0.2">
      <c r="B62" s="170"/>
      <c r="C62" s="1" t="str">
        <f t="shared" ca="1" si="19"/>
        <v/>
      </c>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38"/>
    </row>
    <row r="63" spans="2:58" ht="15" thickBot="1" x14ac:dyDescent="0.25">
      <c r="B63" s="175"/>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63"/>
    </row>
    <row r="64" spans="2:58" hidden="1" outlineLevel="1" x14ac:dyDescent="0.2">
      <c r="B64" s="35"/>
      <c r="C64" s="75" t="s">
        <v>119</v>
      </c>
      <c r="D64" s="1"/>
      <c r="E64" s="1"/>
      <c r="F64" s="1"/>
      <c r="G64" s="1"/>
      <c r="H64" s="1"/>
      <c r="I64" s="1"/>
      <c r="J64" s="1"/>
      <c r="K64" s="1"/>
      <c r="L64" s="1"/>
      <c r="M64" s="1"/>
      <c r="N64" s="1"/>
      <c r="O64" s="1"/>
      <c r="P64" s="1"/>
      <c r="Q64" s="1"/>
      <c r="R64" s="1"/>
      <c r="S64" s="1"/>
      <c r="T64" s="1"/>
      <c r="U64" s="1"/>
      <c r="V64" s="1"/>
      <c r="W64" s="1"/>
      <c r="X64" s="1"/>
      <c r="Y64" s="1"/>
      <c r="Z64" s="38"/>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row>
    <row r="65" spans="2:64" hidden="1" outlineLevel="1" x14ac:dyDescent="0.2">
      <c r="B65" s="35"/>
      <c r="C65" s="1"/>
      <c r="D65" s="1" t="str">
        <f t="shared" ref="D65:AA65" si="20">IF(E19&gt;0,E19,"")</f>
        <v/>
      </c>
      <c r="E65" s="1" t="str">
        <f t="shared" si="20"/>
        <v/>
      </c>
      <c r="F65" s="1" t="str">
        <f t="shared" si="20"/>
        <v/>
      </c>
      <c r="G65" s="1" t="str">
        <f t="shared" si="20"/>
        <v/>
      </c>
      <c r="H65" s="1" t="str">
        <f t="shared" si="20"/>
        <v/>
      </c>
      <c r="I65" s="1" t="str">
        <f t="shared" si="20"/>
        <v/>
      </c>
      <c r="J65" s="1" t="str">
        <f t="shared" si="20"/>
        <v/>
      </c>
      <c r="K65" s="1" t="str">
        <f t="shared" si="20"/>
        <v/>
      </c>
      <c r="L65" s="1" t="str">
        <f t="shared" si="20"/>
        <v/>
      </c>
      <c r="M65" s="1" t="str">
        <f t="shared" si="20"/>
        <v/>
      </c>
      <c r="N65" s="1" t="str">
        <f t="shared" si="20"/>
        <v/>
      </c>
      <c r="O65" s="1" t="str">
        <f t="shared" si="20"/>
        <v/>
      </c>
      <c r="P65" s="1" t="str">
        <f t="shared" si="20"/>
        <v/>
      </c>
      <c r="Q65" s="1" t="str">
        <f t="shared" si="20"/>
        <v/>
      </c>
      <c r="R65" s="1" t="str">
        <f t="shared" si="20"/>
        <v/>
      </c>
      <c r="S65" s="1" t="str">
        <f t="shared" si="20"/>
        <v/>
      </c>
      <c r="T65" s="1" t="str">
        <f t="shared" si="20"/>
        <v/>
      </c>
      <c r="U65" s="1" t="str">
        <f t="shared" si="20"/>
        <v/>
      </c>
      <c r="V65" s="1" t="str">
        <f t="shared" si="20"/>
        <v/>
      </c>
      <c r="W65" s="1" t="str">
        <f t="shared" si="20"/>
        <v/>
      </c>
      <c r="X65" s="1" t="str">
        <f t="shared" si="20"/>
        <v/>
      </c>
      <c r="Y65" s="1" t="str">
        <f t="shared" si="20"/>
        <v/>
      </c>
      <c r="Z65" s="38" t="str">
        <f t="shared" si="20"/>
        <v/>
      </c>
      <c r="AA65" s="38" t="str">
        <f t="shared" si="20"/>
        <v/>
      </c>
      <c r="AB65" s="38" t="str">
        <f t="shared" ref="AB65" si="21">IF(AC19&gt;0,AC19,"")</f>
        <v/>
      </c>
      <c r="AC65" s="38" t="str">
        <f t="shared" ref="AC65" si="22">IF(AD19&gt;0,AD19,"")</f>
        <v/>
      </c>
      <c r="AD65" s="38" t="str">
        <f t="shared" ref="AD65" si="23">IF(AE19&gt;0,AE19,"")</f>
        <v/>
      </c>
      <c r="AE65" s="38" t="str">
        <f t="shared" ref="AE65" si="24">IF(AF19&gt;0,AF19,"")</f>
        <v/>
      </c>
      <c r="AF65" s="38" t="str">
        <f t="shared" ref="AF65" si="25">IF(AG19&gt;0,AG19,"")</f>
        <v/>
      </c>
      <c r="AG65" s="38" t="str">
        <f t="shared" ref="AG65" si="26">IF(AH19&gt;0,AH19,"")</f>
        <v/>
      </c>
      <c r="AH65" s="1" t="str">
        <f>IFERROR(IF($D24="X","X",ABS(IF(E24&gt;0,E24-$D24,""))),"")</f>
        <v/>
      </c>
      <c r="AI65" s="1" t="str">
        <f t="shared" ref="AI65:BJ65" si="27">IFERROR(IF($D24="X","X",ABS(IF(F24&gt;0,F24-$D24,""))),"")</f>
        <v/>
      </c>
      <c r="AJ65" s="1" t="str">
        <f t="shared" si="27"/>
        <v/>
      </c>
      <c r="AK65" s="1" t="str">
        <f t="shared" si="27"/>
        <v/>
      </c>
      <c r="AL65" s="1" t="str">
        <f t="shared" si="27"/>
        <v/>
      </c>
      <c r="AM65" s="1" t="str">
        <f t="shared" si="27"/>
        <v/>
      </c>
      <c r="AN65" s="1" t="str">
        <f t="shared" si="27"/>
        <v/>
      </c>
      <c r="AO65" s="1" t="str">
        <f t="shared" si="27"/>
        <v/>
      </c>
      <c r="AP65" s="1" t="str">
        <f t="shared" si="27"/>
        <v/>
      </c>
      <c r="AQ65" s="1" t="str">
        <f t="shared" si="27"/>
        <v/>
      </c>
      <c r="AR65" s="1" t="str">
        <f t="shared" si="27"/>
        <v/>
      </c>
      <c r="AS65" s="1" t="str">
        <f t="shared" si="27"/>
        <v/>
      </c>
      <c r="AT65" s="1" t="str">
        <f t="shared" si="27"/>
        <v/>
      </c>
      <c r="AU65" s="1" t="str">
        <f t="shared" si="27"/>
        <v/>
      </c>
      <c r="AV65" s="1" t="str">
        <f t="shared" si="27"/>
        <v/>
      </c>
      <c r="AW65" s="1" t="str">
        <f t="shared" si="27"/>
        <v/>
      </c>
      <c r="AX65" s="1" t="str">
        <f t="shared" si="27"/>
        <v/>
      </c>
      <c r="AY65" s="1" t="str">
        <f t="shared" si="27"/>
        <v/>
      </c>
      <c r="AZ65" s="1" t="str">
        <f t="shared" si="27"/>
        <v/>
      </c>
      <c r="BA65" s="1" t="str">
        <f t="shared" si="27"/>
        <v/>
      </c>
      <c r="BB65" s="1" t="str">
        <f t="shared" si="27"/>
        <v/>
      </c>
      <c r="BC65" s="1" t="str">
        <f t="shared" si="27"/>
        <v/>
      </c>
      <c r="BD65" s="1" t="str">
        <f t="shared" si="27"/>
        <v/>
      </c>
      <c r="BE65" s="1" t="str">
        <f t="shared" si="27"/>
        <v/>
      </c>
      <c r="BF65" s="1" t="str">
        <f t="shared" si="27"/>
        <v/>
      </c>
      <c r="BG65" s="1" t="str">
        <f t="shared" si="27"/>
        <v/>
      </c>
      <c r="BH65" s="1" t="str">
        <f t="shared" si="27"/>
        <v/>
      </c>
      <c r="BI65" s="1" t="str">
        <f t="shared" si="27"/>
        <v/>
      </c>
      <c r="BJ65" s="1" t="str">
        <f t="shared" si="27"/>
        <v/>
      </c>
      <c r="BK65" s="1" t="str">
        <f>IFERROR(IF($D24="X","X",ABS(IF(AH24&gt;0,AH24-$D24,""))),"")</f>
        <v/>
      </c>
      <c r="BL65" s="1"/>
    </row>
    <row r="66" spans="2:64" hidden="1" outlineLevel="1" x14ac:dyDescent="0.2">
      <c r="B66" s="35"/>
      <c r="C66" s="1" t="str">
        <f t="shared" ref="C66:C95" ca="1" si="28">IF(OFFSET($E$19,0,ROW()-ROW($C$66))&gt;0,OFFSET($E$19,0,ROW()-ROW($C$66)),"")</f>
        <v/>
      </c>
      <c r="D66" s="1" t="str">
        <f t="shared" ref="D66:M75" ca="1" si="29">IF(OR(ROW()-ROW($D$66)&gt;=COLUMN()-COLUMN($D$66),D$65=""),"",_xlfn.MINIFS(OFFSET($E$24:$E$28,0,ROW()-ROW($E$66)),OFFSET($D$24:$D$28,0,MATCH(D$65,$E$19:$AH$19,0)),"&gt;0"))</f>
        <v/>
      </c>
      <c r="E66" s="1" t="str">
        <f t="shared" ca="1" si="29"/>
        <v/>
      </c>
      <c r="F66" s="1" t="str">
        <f t="shared" ca="1" si="29"/>
        <v/>
      </c>
      <c r="G66" s="1" t="str">
        <f t="shared" ca="1" si="29"/>
        <v/>
      </c>
      <c r="H66" s="1" t="str">
        <f t="shared" ca="1" si="29"/>
        <v/>
      </c>
      <c r="I66" s="1" t="str">
        <f t="shared" ca="1" si="29"/>
        <v/>
      </c>
      <c r="J66" s="1" t="str">
        <f t="shared" ca="1" si="29"/>
        <v/>
      </c>
      <c r="K66" s="1" t="str">
        <f t="shared" ca="1" si="29"/>
        <v/>
      </c>
      <c r="L66" s="1" t="str">
        <f t="shared" ca="1" si="29"/>
        <v/>
      </c>
      <c r="M66" s="1" t="str">
        <f t="shared" ca="1" si="29"/>
        <v/>
      </c>
      <c r="N66" s="1" t="str">
        <f t="shared" ref="N66:W75" ca="1" si="30">IF(OR(ROW()-ROW($D$66)&gt;=COLUMN()-COLUMN($D$66),N$65=""),"",_xlfn.MINIFS(OFFSET($E$24:$E$28,0,ROW()-ROW($E$66)),OFFSET($D$24:$D$28,0,MATCH(N$65,$E$19:$AH$19,0)),"&gt;0"))</f>
        <v/>
      </c>
      <c r="O66" s="1" t="str">
        <f t="shared" ca="1" si="30"/>
        <v/>
      </c>
      <c r="P66" s="1" t="str">
        <f t="shared" ca="1" si="30"/>
        <v/>
      </c>
      <c r="Q66" s="1" t="str">
        <f t="shared" ca="1" si="30"/>
        <v/>
      </c>
      <c r="R66" s="1" t="str">
        <f t="shared" ca="1" si="30"/>
        <v/>
      </c>
      <c r="S66" s="1" t="str">
        <f t="shared" ca="1" si="30"/>
        <v/>
      </c>
      <c r="T66" s="1" t="str">
        <f t="shared" ca="1" si="30"/>
        <v/>
      </c>
      <c r="U66" s="1" t="str">
        <f t="shared" ca="1" si="30"/>
        <v/>
      </c>
      <c r="V66" s="1" t="str">
        <f t="shared" ca="1" si="30"/>
        <v/>
      </c>
      <c r="W66" s="1" t="str">
        <f t="shared" ca="1" si="30"/>
        <v/>
      </c>
      <c r="X66" s="1" t="str">
        <f t="shared" ref="X66:AG75" ca="1" si="31">IF(OR(ROW()-ROW($D$66)&gt;=COLUMN()-COLUMN($D$66),X$65=""),"",_xlfn.MINIFS(OFFSET($E$24:$E$28,0,ROW()-ROW($E$66)),OFFSET($D$24:$D$28,0,MATCH(X$65,$E$19:$AH$19,0)),"&gt;0"))</f>
        <v/>
      </c>
      <c r="Y66" s="1" t="str">
        <f t="shared" ca="1" si="31"/>
        <v/>
      </c>
      <c r="Z66" s="1" t="str">
        <f t="shared" ca="1" si="31"/>
        <v/>
      </c>
      <c r="AA66" s="1" t="str">
        <f t="shared" ca="1" si="31"/>
        <v/>
      </c>
      <c r="AB66" s="1" t="str">
        <f t="shared" ca="1" si="31"/>
        <v/>
      </c>
      <c r="AC66" s="1" t="str">
        <f t="shared" ca="1" si="31"/>
        <v/>
      </c>
      <c r="AD66" s="1" t="str">
        <f t="shared" ca="1" si="31"/>
        <v/>
      </c>
      <c r="AE66" s="1" t="str">
        <f t="shared" ca="1" si="31"/>
        <v/>
      </c>
      <c r="AF66" s="1" t="str">
        <f t="shared" ca="1" si="31"/>
        <v/>
      </c>
      <c r="AG66" s="1" t="str">
        <f t="shared" ca="1" si="31"/>
        <v/>
      </c>
      <c r="AH66" s="1" t="str">
        <f>IFERROR(IF($D25="X","X",ABS(IF(E25&gt;0,E25-$D25,""))),"")</f>
        <v/>
      </c>
      <c r="AI66" s="1" t="str">
        <f t="shared" ref="AI66:BJ66" si="32">IFERROR(IF($D25="X","X",ABS(IF(F25&gt;0,F25-$D25,""))),"")</f>
        <v/>
      </c>
      <c r="AJ66" s="1" t="str">
        <f t="shared" si="32"/>
        <v/>
      </c>
      <c r="AK66" s="1" t="str">
        <f t="shared" si="32"/>
        <v/>
      </c>
      <c r="AL66" s="1" t="str">
        <f t="shared" si="32"/>
        <v/>
      </c>
      <c r="AM66" s="1" t="str">
        <f t="shared" si="32"/>
        <v/>
      </c>
      <c r="AN66" s="1" t="str">
        <f t="shared" si="32"/>
        <v/>
      </c>
      <c r="AO66" s="1" t="str">
        <f t="shared" si="32"/>
        <v/>
      </c>
      <c r="AP66" s="1" t="str">
        <f t="shared" si="32"/>
        <v/>
      </c>
      <c r="AQ66" s="1" t="str">
        <f t="shared" si="32"/>
        <v/>
      </c>
      <c r="AR66" s="1" t="str">
        <f t="shared" si="32"/>
        <v/>
      </c>
      <c r="AS66" s="1" t="str">
        <f t="shared" si="32"/>
        <v/>
      </c>
      <c r="AT66" s="1" t="str">
        <f t="shared" si="32"/>
        <v/>
      </c>
      <c r="AU66" s="1" t="str">
        <f t="shared" si="32"/>
        <v/>
      </c>
      <c r="AV66" s="1" t="str">
        <f t="shared" si="32"/>
        <v/>
      </c>
      <c r="AW66" s="1" t="str">
        <f t="shared" si="32"/>
        <v/>
      </c>
      <c r="AX66" s="1" t="str">
        <f t="shared" si="32"/>
        <v/>
      </c>
      <c r="AY66" s="1" t="str">
        <f t="shared" si="32"/>
        <v/>
      </c>
      <c r="AZ66" s="1" t="str">
        <f t="shared" si="32"/>
        <v/>
      </c>
      <c r="BA66" s="1" t="str">
        <f t="shared" si="32"/>
        <v/>
      </c>
      <c r="BB66" s="1" t="str">
        <f t="shared" si="32"/>
        <v/>
      </c>
      <c r="BC66" s="1" t="str">
        <f t="shared" si="32"/>
        <v/>
      </c>
      <c r="BD66" s="1" t="str">
        <f t="shared" si="32"/>
        <v/>
      </c>
      <c r="BE66" s="1" t="str">
        <f t="shared" si="32"/>
        <v/>
      </c>
      <c r="BF66" s="1" t="str">
        <f t="shared" si="32"/>
        <v/>
      </c>
      <c r="BG66" s="1" t="str">
        <f t="shared" si="32"/>
        <v/>
      </c>
      <c r="BH66" s="1" t="str">
        <f t="shared" si="32"/>
        <v/>
      </c>
      <c r="BI66" s="1" t="str">
        <f t="shared" si="32"/>
        <v/>
      </c>
      <c r="BJ66" s="1" t="str">
        <f t="shared" si="32"/>
        <v/>
      </c>
      <c r="BK66" s="1" t="str">
        <f>IFERROR(IF($D25="X","X",ABS(IF(AH25&gt;0,AH25-$D25,""))),"")</f>
        <v/>
      </c>
      <c r="BL66" s="1"/>
    </row>
    <row r="67" spans="2:64" hidden="1" outlineLevel="1" x14ac:dyDescent="0.2">
      <c r="B67" s="35"/>
      <c r="C67" s="1" t="str">
        <f t="shared" ca="1" si="28"/>
        <v/>
      </c>
      <c r="D67" s="1" t="str">
        <f t="shared" ca="1" si="29"/>
        <v/>
      </c>
      <c r="E67" s="1" t="str">
        <f t="shared" ca="1" si="29"/>
        <v/>
      </c>
      <c r="F67" s="1" t="str">
        <f t="shared" ca="1" si="29"/>
        <v/>
      </c>
      <c r="G67" s="1" t="str">
        <f t="shared" ca="1" si="29"/>
        <v/>
      </c>
      <c r="H67" s="1" t="str">
        <f t="shared" ca="1" si="29"/>
        <v/>
      </c>
      <c r="I67" s="1" t="str">
        <f t="shared" ca="1" si="29"/>
        <v/>
      </c>
      <c r="J67" s="1" t="str">
        <f t="shared" ca="1" si="29"/>
        <v/>
      </c>
      <c r="K67" s="1" t="str">
        <f t="shared" ca="1" si="29"/>
        <v/>
      </c>
      <c r="L67" s="1" t="str">
        <f t="shared" ca="1" si="29"/>
        <v/>
      </c>
      <c r="M67" s="1" t="str">
        <f t="shared" ca="1" si="29"/>
        <v/>
      </c>
      <c r="N67" s="1" t="str">
        <f t="shared" ca="1" si="30"/>
        <v/>
      </c>
      <c r="O67" s="1" t="str">
        <f t="shared" ca="1" si="30"/>
        <v/>
      </c>
      <c r="P67" s="1" t="str">
        <f t="shared" ca="1" si="30"/>
        <v/>
      </c>
      <c r="Q67" s="1" t="str">
        <f t="shared" ca="1" si="30"/>
        <v/>
      </c>
      <c r="R67" s="1" t="str">
        <f t="shared" ca="1" si="30"/>
        <v/>
      </c>
      <c r="S67" s="1" t="str">
        <f t="shared" ca="1" si="30"/>
        <v/>
      </c>
      <c r="T67" s="1" t="str">
        <f t="shared" ca="1" si="30"/>
        <v/>
      </c>
      <c r="U67" s="1" t="str">
        <f t="shared" ca="1" si="30"/>
        <v/>
      </c>
      <c r="V67" s="1" t="str">
        <f t="shared" ca="1" si="30"/>
        <v/>
      </c>
      <c r="W67" s="1" t="str">
        <f t="shared" ca="1" si="30"/>
        <v/>
      </c>
      <c r="X67" s="1" t="str">
        <f t="shared" ca="1" si="31"/>
        <v/>
      </c>
      <c r="Y67" s="1" t="str">
        <f t="shared" ca="1" si="31"/>
        <v/>
      </c>
      <c r="Z67" s="1" t="str">
        <f t="shared" ca="1" si="31"/>
        <v/>
      </c>
      <c r="AA67" s="1" t="str">
        <f t="shared" ca="1" si="31"/>
        <v/>
      </c>
      <c r="AB67" s="1" t="str">
        <f t="shared" ca="1" si="31"/>
        <v/>
      </c>
      <c r="AC67" s="1" t="str">
        <f t="shared" ca="1" si="31"/>
        <v/>
      </c>
      <c r="AD67" s="1" t="str">
        <f t="shared" ca="1" si="31"/>
        <v/>
      </c>
      <c r="AE67" s="1" t="str">
        <f t="shared" ca="1" si="31"/>
        <v/>
      </c>
      <c r="AF67" s="1" t="str">
        <f t="shared" ca="1" si="31"/>
        <v/>
      </c>
      <c r="AG67" s="1" t="str">
        <f t="shared" ca="1" si="31"/>
        <v/>
      </c>
      <c r="AH67" s="1" t="str">
        <f>IFERROR(IF($D26="X","X",ABS(IF(E26&gt;0,E26-$D26,""))),"")</f>
        <v/>
      </c>
      <c r="AI67" s="1" t="str">
        <f t="shared" ref="AI67:BJ67" si="33">IFERROR(IF($D26="X","X",ABS(IF(F26&gt;0,F26-$D26,""))),"")</f>
        <v/>
      </c>
      <c r="AJ67" s="1" t="str">
        <f t="shared" si="33"/>
        <v/>
      </c>
      <c r="AK67" s="1" t="str">
        <f t="shared" si="33"/>
        <v/>
      </c>
      <c r="AL67" s="1" t="str">
        <f t="shared" si="33"/>
        <v/>
      </c>
      <c r="AM67" s="1" t="str">
        <f t="shared" si="33"/>
        <v/>
      </c>
      <c r="AN67" s="1" t="str">
        <f t="shared" si="33"/>
        <v/>
      </c>
      <c r="AO67" s="1" t="str">
        <f t="shared" si="33"/>
        <v/>
      </c>
      <c r="AP67" s="1" t="str">
        <f t="shared" si="33"/>
        <v/>
      </c>
      <c r="AQ67" s="1" t="str">
        <f t="shared" si="33"/>
        <v/>
      </c>
      <c r="AR67" s="1" t="str">
        <f t="shared" si="33"/>
        <v/>
      </c>
      <c r="AS67" s="1" t="str">
        <f t="shared" si="33"/>
        <v/>
      </c>
      <c r="AT67" s="1" t="str">
        <f t="shared" si="33"/>
        <v/>
      </c>
      <c r="AU67" s="1" t="str">
        <f t="shared" si="33"/>
        <v/>
      </c>
      <c r="AV67" s="1" t="str">
        <f t="shared" si="33"/>
        <v/>
      </c>
      <c r="AW67" s="1" t="str">
        <f t="shared" si="33"/>
        <v/>
      </c>
      <c r="AX67" s="1" t="str">
        <f t="shared" si="33"/>
        <v/>
      </c>
      <c r="AY67" s="1" t="str">
        <f t="shared" si="33"/>
        <v/>
      </c>
      <c r="AZ67" s="1" t="str">
        <f t="shared" si="33"/>
        <v/>
      </c>
      <c r="BA67" s="1" t="str">
        <f t="shared" si="33"/>
        <v/>
      </c>
      <c r="BB67" s="1" t="str">
        <f t="shared" si="33"/>
        <v/>
      </c>
      <c r="BC67" s="1" t="str">
        <f t="shared" si="33"/>
        <v/>
      </c>
      <c r="BD67" s="1" t="str">
        <f t="shared" si="33"/>
        <v/>
      </c>
      <c r="BE67" s="1" t="str">
        <f t="shared" si="33"/>
        <v/>
      </c>
      <c r="BF67" s="1" t="str">
        <f t="shared" si="33"/>
        <v/>
      </c>
      <c r="BG67" s="1" t="str">
        <f t="shared" si="33"/>
        <v/>
      </c>
      <c r="BH67" s="1" t="str">
        <f t="shared" si="33"/>
        <v/>
      </c>
      <c r="BI67" s="1" t="str">
        <f t="shared" si="33"/>
        <v/>
      </c>
      <c r="BJ67" s="1" t="str">
        <f t="shared" si="33"/>
        <v/>
      </c>
      <c r="BK67" s="1" t="str">
        <f>IFERROR(IF($D26="X","X",ABS(IF(AH26&gt;0,AH26-$D26,""))),"")</f>
        <v/>
      </c>
      <c r="BL67" s="1"/>
    </row>
    <row r="68" spans="2:64" hidden="1" outlineLevel="1" x14ac:dyDescent="0.2">
      <c r="B68" s="35"/>
      <c r="C68" s="1" t="str">
        <f t="shared" ca="1" si="28"/>
        <v/>
      </c>
      <c r="D68" s="1" t="str">
        <f t="shared" ca="1" si="29"/>
        <v/>
      </c>
      <c r="E68" s="1" t="str">
        <f t="shared" ca="1" si="29"/>
        <v/>
      </c>
      <c r="F68" s="1" t="str">
        <f t="shared" ca="1" si="29"/>
        <v/>
      </c>
      <c r="G68" s="1" t="str">
        <f t="shared" ca="1" si="29"/>
        <v/>
      </c>
      <c r="H68" s="1" t="str">
        <f t="shared" ca="1" si="29"/>
        <v/>
      </c>
      <c r="I68" s="1" t="str">
        <f t="shared" ca="1" si="29"/>
        <v/>
      </c>
      <c r="J68" s="1" t="str">
        <f t="shared" ca="1" si="29"/>
        <v/>
      </c>
      <c r="K68" s="1" t="str">
        <f t="shared" ca="1" si="29"/>
        <v/>
      </c>
      <c r="L68" s="1" t="str">
        <f t="shared" ca="1" si="29"/>
        <v/>
      </c>
      <c r="M68" s="1" t="str">
        <f t="shared" ca="1" si="29"/>
        <v/>
      </c>
      <c r="N68" s="1" t="str">
        <f t="shared" ca="1" si="30"/>
        <v/>
      </c>
      <c r="O68" s="1" t="str">
        <f t="shared" ca="1" si="30"/>
        <v/>
      </c>
      <c r="P68" s="1" t="str">
        <f t="shared" ca="1" si="30"/>
        <v/>
      </c>
      <c r="Q68" s="1" t="str">
        <f t="shared" ca="1" si="30"/>
        <v/>
      </c>
      <c r="R68" s="1" t="str">
        <f t="shared" ca="1" si="30"/>
        <v/>
      </c>
      <c r="S68" s="1" t="str">
        <f t="shared" ca="1" si="30"/>
        <v/>
      </c>
      <c r="T68" s="1" t="str">
        <f t="shared" ca="1" si="30"/>
        <v/>
      </c>
      <c r="U68" s="1" t="str">
        <f t="shared" ca="1" si="30"/>
        <v/>
      </c>
      <c r="V68" s="1" t="str">
        <f t="shared" ca="1" si="30"/>
        <v/>
      </c>
      <c r="W68" s="1" t="str">
        <f t="shared" ca="1" si="30"/>
        <v/>
      </c>
      <c r="X68" s="1" t="str">
        <f t="shared" ca="1" si="31"/>
        <v/>
      </c>
      <c r="Y68" s="1" t="str">
        <f t="shared" ca="1" si="31"/>
        <v/>
      </c>
      <c r="Z68" s="1" t="str">
        <f t="shared" ca="1" si="31"/>
        <v/>
      </c>
      <c r="AA68" s="1" t="str">
        <f t="shared" ca="1" si="31"/>
        <v/>
      </c>
      <c r="AB68" s="1" t="str">
        <f t="shared" ca="1" si="31"/>
        <v/>
      </c>
      <c r="AC68" s="1" t="str">
        <f t="shared" ca="1" si="31"/>
        <v/>
      </c>
      <c r="AD68" s="1" t="str">
        <f t="shared" ca="1" si="31"/>
        <v/>
      </c>
      <c r="AE68" s="1" t="str">
        <f t="shared" ca="1" si="31"/>
        <v/>
      </c>
      <c r="AF68" s="1" t="str">
        <f t="shared" ca="1" si="31"/>
        <v/>
      </c>
      <c r="AG68" s="1" t="str">
        <f t="shared" ca="1" si="31"/>
        <v/>
      </c>
      <c r="AH68" s="1" t="str">
        <f>IFERROR(IF($D27="X","X",ABS(IF(E27&gt;0,E27-$D27,""))),"")</f>
        <v/>
      </c>
      <c r="AI68" s="1" t="str">
        <f t="shared" ref="AI68:BJ68" si="34">IFERROR(IF($D27="X","X",ABS(IF(F27&gt;0,F27-$D27,""))),"")</f>
        <v/>
      </c>
      <c r="AJ68" s="1" t="str">
        <f t="shared" si="34"/>
        <v/>
      </c>
      <c r="AK68" s="1" t="str">
        <f t="shared" si="34"/>
        <v/>
      </c>
      <c r="AL68" s="1" t="str">
        <f t="shared" si="34"/>
        <v/>
      </c>
      <c r="AM68" s="1" t="str">
        <f t="shared" si="34"/>
        <v/>
      </c>
      <c r="AN68" s="1" t="str">
        <f t="shared" si="34"/>
        <v/>
      </c>
      <c r="AO68" s="1" t="str">
        <f t="shared" si="34"/>
        <v/>
      </c>
      <c r="AP68" s="1" t="str">
        <f t="shared" si="34"/>
        <v/>
      </c>
      <c r="AQ68" s="1" t="str">
        <f t="shared" si="34"/>
        <v/>
      </c>
      <c r="AR68" s="1" t="str">
        <f t="shared" si="34"/>
        <v/>
      </c>
      <c r="AS68" s="1" t="str">
        <f t="shared" si="34"/>
        <v/>
      </c>
      <c r="AT68" s="1" t="str">
        <f t="shared" si="34"/>
        <v/>
      </c>
      <c r="AU68" s="1" t="str">
        <f t="shared" si="34"/>
        <v/>
      </c>
      <c r="AV68" s="1" t="str">
        <f t="shared" si="34"/>
        <v/>
      </c>
      <c r="AW68" s="1" t="str">
        <f t="shared" si="34"/>
        <v/>
      </c>
      <c r="AX68" s="1" t="str">
        <f t="shared" si="34"/>
        <v/>
      </c>
      <c r="AY68" s="1" t="str">
        <f t="shared" si="34"/>
        <v/>
      </c>
      <c r="AZ68" s="1" t="str">
        <f t="shared" si="34"/>
        <v/>
      </c>
      <c r="BA68" s="1" t="str">
        <f t="shared" si="34"/>
        <v/>
      </c>
      <c r="BB68" s="1" t="str">
        <f t="shared" si="34"/>
        <v/>
      </c>
      <c r="BC68" s="1" t="str">
        <f t="shared" si="34"/>
        <v/>
      </c>
      <c r="BD68" s="1" t="str">
        <f t="shared" si="34"/>
        <v/>
      </c>
      <c r="BE68" s="1" t="str">
        <f t="shared" si="34"/>
        <v/>
      </c>
      <c r="BF68" s="1" t="str">
        <f t="shared" si="34"/>
        <v/>
      </c>
      <c r="BG68" s="1" t="str">
        <f t="shared" si="34"/>
        <v/>
      </c>
      <c r="BH68" s="1" t="str">
        <f t="shared" si="34"/>
        <v/>
      </c>
      <c r="BI68" s="1" t="str">
        <f t="shared" si="34"/>
        <v/>
      </c>
      <c r="BJ68" s="1" t="str">
        <f t="shared" si="34"/>
        <v/>
      </c>
      <c r="BK68" s="1" t="str">
        <f>IFERROR(IF($D27="X","X",ABS(IF(AH27&gt;0,AH27-$D27,""))),"")</f>
        <v/>
      </c>
      <c r="BL68" s="1"/>
    </row>
    <row r="69" spans="2:64" hidden="1" outlineLevel="1" x14ac:dyDescent="0.2">
      <c r="B69" s="35"/>
      <c r="C69" s="1" t="str">
        <f t="shared" ca="1" si="28"/>
        <v/>
      </c>
      <c r="D69" s="1" t="str">
        <f t="shared" ca="1" si="29"/>
        <v/>
      </c>
      <c r="E69" s="1" t="str">
        <f t="shared" ca="1" si="29"/>
        <v/>
      </c>
      <c r="F69" s="1" t="str">
        <f t="shared" ca="1" si="29"/>
        <v/>
      </c>
      <c r="G69" s="1" t="str">
        <f t="shared" ca="1" si="29"/>
        <v/>
      </c>
      <c r="H69" s="1" t="str">
        <f t="shared" ca="1" si="29"/>
        <v/>
      </c>
      <c r="I69" s="1" t="str">
        <f t="shared" ca="1" si="29"/>
        <v/>
      </c>
      <c r="J69" s="1" t="str">
        <f t="shared" ca="1" si="29"/>
        <v/>
      </c>
      <c r="K69" s="1" t="str">
        <f t="shared" ca="1" si="29"/>
        <v/>
      </c>
      <c r="L69" s="1" t="str">
        <f t="shared" ca="1" si="29"/>
        <v/>
      </c>
      <c r="M69" s="1" t="str">
        <f t="shared" ca="1" si="29"/>
        <v/>
      </c>
      <c r="N69" s="1" t="str">
        <f t="shared" ca="1" si="30"/>
        <v/>
      </c>
      <c r="O69" s="1" t="str">
        <f t="shared" ca="1" si="30"/>
        <v/>
      </c>
      <c r="P69" s="1" t="str">
        <f t="shared" ca="1" si="30"/>
        <v/>
      </c>
      <c r="Q69" s="1" t="str">
        <f t="shared" ca="1" si="30"/>
        <v/>
      </c>
      <c r="R69" s="1" t="str">
        <f t="shared" ca="1" si="30"/>
        <v/>
      </c>
      <c r="S69" s="1" t="str">
        <f t="shared" ca="1" si="30"/>
        <v/>
      </c>
      <c r="T69" s="1" t="str">
        <f t="shared" ca="1" si="30"/>
        <v/>
      </c>
      <c r="U69" s="1" t="str">
        <f t="shared" ca="1" si="30"/>
        <v/>
      </c>
      <c r="V69" s="1" t="str">
        <f t="shared" ca="1" si="30"/>
        <v/>
      </c>
      <c r="W69" s="1" t="str">
        <f t="shared" ca="1" si="30"/>
        <v/>
      </c>
      <c r="X69" s="1" t="str">
        <f t="shared" ca="1" si="31"/>
        <v/>
      </c>
      <c r="Y69" s="1" t="str">
        <f t="shared" ca="1" si="31"/>
        <v/>
      </c>
      <c r="Z69" s="1" t="str">
        <f t="shared" ca="1" si="31"/>
        <v/>
      </c>
      <c r="AA69" s="1" t="str">
        <f t="shared" ca="1" si="31"/>
        <v/>
      </c>
      <c r="AB69" s="1" t="str">
        <f t="shared" ca="1" si="31"/>
        <v/>
      </c>
      <c r="AC69" s="1" t="str">
        <f t="shared" ca="1" si="31"/>
        <v/>
      </c>
      <c r="AD69" s="1" t="str">
        <f t="shared" ca="1" si="31"/>
        <v/>
      </c>
      <c r="AE69" s="1" t="str">
        <f t="shared" ca="1" si="31"/>
        <v/>
      </c>
      <c r="AF69" s="1" t="str">
        <f t="shared" ca="1" si="31"/>
        <v/>
      </c>
      <c r="AG69" s="1" t="str">
        <f t="shared" ca="1" si="31"/>
        <v/>
      </c>
      <c r="AH69" s="1" t="str">
        <f>IFERROR(IF($D28="X","X",ABS(IF(E28&gt;0,E28-$D28,""))),"")</f>
        <v/>
      </c>
      <c r="AI69" s="1" t="str">
        <f t="shared" ref="AI69:BJ69" si="35">IFERROR(IF($D28="X","X",ABS(IF(F28&gt;0,F28-$D28,""))),"")</f>
        <v/>
      </c>
      <c r="AJ69" s="1" t="str">
        <f t="shared" si="35"/>
        <v/>
      </c>
      <c r="AK69" s="1" t="str">
        <f t="shared" si="35"/>
        <v/>
      </c>
      <c r="AL69" s="1" t="str">
        <f t="shared" si="35"/>
        <v/>
      </c>
      <c r="AM69" s="1" t="str">
        <f t="shared" si="35"/>
        <v/>
      </c>
      <c r="AN69" s="1" t="str">
        <f t="shared" si="35"/>
        <v/>
      </c>
      <c r="AO69" s="1" t="str">
        <f t="shared" si="35"/>
        <v/>
      </c>
      <c r="AP69" s="1" t="str">
        <f t="shared" si="35"/>
        <v/>
      </c>
      <c r="AQ69" s="1" t="str">
        <f t="shared" si="35"/>
        <v/>
      </c>
      <c r="AR69" s="1" t="str">
        <f t="shared" si="35"/>
        <v/>
      </c>
      <c r="AS69" s="1" t="str">
        <f t="shared" si="35"/>
        <v/>
      </c>
      <c r="AT69" s="1" t="str">
        <f t="shared" si="35"/>
        <v/>
      </c>
      <c r="AU69" s="1" t="str">
        <f t="shared" si="35"/>
        <v/>
      </c>
      <c r="AV69" s="1" t="str">
        <f t="shared" si="35"/>
        <v/>
      </c>
      <c r="AW69" s="1" t="str">
        <f t="shared" si="35"/>
        <v/>
      </c>
      <c r="AX69" s="1" t="str">
        <f t="shared" si="35"/>
        <v/>
      </c>
      <c r="AY69" s="1" t="str">
        <f t="shared" si="35"/>
        <v/>
      </c>
      <c r="AZ69" s="1" t="str">
        <f t="shared" si="35"/>
        <v/>
      </c>
      <c r="BA69" s="1" t="str">
        <f t="shared" si="35"/>
        <v/>
      </c>
      <c r="BB69" s="1" t="str">
        <f t="shared" si="35"/>
        <v/>
      </c>
      <c r="BC69" s="1" t="str">
        <f t="shared" si="35"/>
        <v/>
      </c>
      <c r="BD69" s="1" t="str">
        <f t="shared" si="35"/>
        <v/>
      </c>
      <c r="BE69" s="1" t="str">
        <f t="shared" si="35"/>
        <v/>
      </c>
      <c r="BF69" s="1" t="str">
        <f t="shared" si="35"/>
        <v/>
      </c>
      <c r="BG69" s="1" t="str">
        <f t="shared" si="35"/>
        <v/>
      </c>
      <c r="BH69" s="1" t="str">
        <f t="shared" si="35"/>
        <v/>
      </c>
      <c r="BI69" s="1" t="str">
        <f t="shared" si="35"/>
        <v/>
      </c>
      <c r="BJ69" s="1" t="str">
        <f t="shared" si="35"/>
        <v/>
      </c>
      <c r="BK69" s="1" t="str">
        <f>IFERROR(IF($D28="X","X",ABS(IF(AH28&gt;0,AH28-$D28,""))),"")</f>
        <v/>
      </c>
      <c r="BL69" s="1"/>
    </row>
    <row r="70" spans="2:64" hidden="1" outlineLevel="1" x14ac:dyDescent="0.2">
      <c r="B70" s="35"/>
      <c r="C70" s="1" t="str">
        <f t="shared" ca="1" si="28"/>
        <v/>
      </c>
      <c r="D70" s="1" t="str">
        <f t="shared" ca="1" si="29"/>
        <v/>
      </c>
      <c r="E70" s="1" t="str">
        <f t="shared" ca="1" si="29"/>
        <v/>
      </c>
      <c r="F70" s="1" t="str">
        <f t="shared" ca="1" si="29"/>
        <v/>
      </c>
      <c r="G70" s="1" t="str">
        <f t="shared" ca="1" si="29"/>
        <v/>
      </c>
      <c r="H70" s="1" t="str">
        <f t="shared" ca="1" si="29"/>
        <v/>
      </c>
      <c r="I70" s="1" t="str">
        <f t="shared" ca="1" si="29"/>
        <v/>
      </c>
      <c r="J70" s="1" t="str">
        <f t="shared" ca="1" si="29"/>
        <v/>
      </c>
      <c r="K70" s="1" t="str">
        <f t="shared" ca="1" si="29"/>
        <v/>
      </c>
      <c r="L70" s="1" t="str">
        <f t="shared" ca="1" si="29"/>
        <v/>
      </c>
      <c r="M70" s="1" t="str">
        <f t="shared" ca="1" si="29"/>
        <v/>
      </c>
      <c r="N70" s="1" t="str">
        <f t="shared" ca="1" si="30"/>
        <v/>
      </c>
      <c r="O70" s="1" t="str">
        <f t="shared" ca="1" si="30"/>
        <v/>
      </c>
      <c r="P70" s="1" t="str">
        <f t="shared" ca="1" si="30"/>
        <v/>
      </c>
      <c r="Q70" s="1" t="str">
        <f t="shared" ca="1" si="30"/>
        <v/>
      </c>
      <c r="R70" s="1" t="str">
        <f t="shared" ca="1" si="30"/>
        <v/>
      </c>
      <c r="S70" s="1" t="str">
        <f t="shared" ca="1" si="30"/>
        <v/>
      </c>
      <c r="T70" s="1" t="str">
        <f t="shared" ca="1" si="30"/>
        <v/>
      </c>
      <c r="U70" s="1" t="str">
        <f t="shared" ca="1" si="30"/>
        <v/>
      </c>
      <c r="V70" s="1" t="str">
        <f t="shared" ca="1" si="30"/>
        <v/>
      </c>
      <c r="W70" s="1" t="str">
        <f t="shared" ca="1" si="30"/>
        <v/>
      </c>
      <c r="X70" s="1" t="str">
        <f t="shared" ca="1" si="31"/>
        <v/>
      </c>
      <c r="Y70" s="1" t="str">
        <f t="shared" ca="1" si="31"/>
        <v/>
      </c>
      <c r="Z70" s="1" t="str">
        <f t="shared" ca="1" si="31"/>
        <v/>
      </c>
      <c r="AA70" s="1" t="str">
        <f t="shared" ca="1" si="31"/>
        <v/>
      </c>
      <c r="AB70" s="1" t="str">
        <f t="shared" ca="1" si="31"/>
        <v/>
      </c>
      <c r="AC70" s="1" t="str">
        <f t="shared" ca="1" si="31"/>
        <v/>
      </c>
      <c r="AD70" s="1" t="str">
        <f t="shared" ca="1" si="31"/>
        <v/>
      </c>
      <c r="AE70" s="1" t="str">
        <f t="shared" ca="1" si="31"/>
        <v/>
      </c>
      <c r="AF70" s="1" t="str">
        <f t="shared" ca="1" si="31"/>
        <v/>
      </c>
      <c r="AG70" s="1" t="str">
        <f t="shared" ca="1" si="31"/>
        <v/>
      </c>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row>
    <row r="71" spans="2:64" hidden="1" outlineLevel="1" x14ac:dyDescent="0.2">
      <c r="B71" s="35"/>
      <c r="C71" s="1" t="str">
        <f t="shared" ca="1" si="28"/>
        <v/>
      </c>
      <c r="D71" s="1" t="str">
        <f t="shared" ca="1" si="29"/>
        <v/>
      </c>
      <c r="E71" s="1" t="str">
        <f t="shared" ca="1" si="29"/>
        <v/>
      </c>
      <c r="F71" s="1" t="str">
        <f t="shared" ca="1" si="29"/>
        <v/>
      </c>
      <c r="G71" s="1" t="str">
        <f t="shared" ca="1" si="29"/>
        <v/>
      </c>
      <c r="H71" s="1" t="str">
        <f t="shared" ca="1" si="29"/>
        <v/>
      </c>
      <c r="I71" s="1" t="str">
        <f t="shared" ca="1" si="29"/>
        <v/>
      </c>
      <c r="J71" s="1" t="str">
        <f t="shared" ca="1" si="29"/>
        <v/>
      </c>
      <c r="K71" s="1" t="str">
        <f t="shared" ca="1" si="29"/>
        <v/>
      </c>
      <c r="L71" s="1" t="str">
        <f t="shared" ca="1" si="29"/>
        <v/>
      </c>
      <c r="M71" s="1" t="str">
        <f t="shared" ca="1" si="29"/>
        <v/>
      </c>
      <c r="N71" s="1" t="str">
        <f t="shared" ca="1" si="30"/>
        <v/>
      </c>
      <c r="O71" s="1" t="str">
        <f t="shared" ca="1" si="30"/>
        <v/>
      </c>
      <c r="P71" s="1" t="str">
        <f t="shared" ca="1" si="30"/>
        <v/>
      </c>
      <c r="Q71" s="1" t="str">
        <f t="shared" ca="1" si="30"/>
        <v/>
      </c>
      <c r="R71" s="1" t="str">
        <f t="shared" ca="1" si="30"/>
        <v/>
      </c>
      <c r="S71" s="1" t="str">
        <f t="shared" ca="1" si="30"/>
        <v/>
      </c>
      <c r="T71" s="1" t="str">
        <f t="shared" ca="1" si="30"/>
        <v/>
      </c>
      <c r="U71" s="1" t="str">
        <f t="shared" ca="1" si="30"/>
        <v/>
      </c>
      <c r="V71" s="1" t="str">
        <f t="shared" ca="1" si="30"/>
        <v/>
      </c>
      <c r="W71" s="1" t="str">
        <f t="shared" ca="1" si="30"/>
        <v/>
      </c>
      <c r="X71" s="1" t="str">
        <f t="shared" ca="1" si="31"/>
        <v/>
      </c>
      <c r="Y71" s="1" t="str">
        <f t="shared" ca="1" si="31"/>
        <v/>
      </c>
      <c r="Z71" s="1" t="str">
        <f t="shared" ca="1" si="31"/>
        <v/>
      </c>
      <c r="AA71" s="1" t="str">
        <f t="shared" ca="1" si="31"/>
        <v/>
      </c>
      <c r="AB71" s="1" t="str">
        <f t="shared" ca="1" si="31"/>
        <v/>
      </c>
      <c r="AC71" s="1" t="str">
        <f t="shared" ca="1" si="31"/>
        <v/>
      </c>
      <c r="AD71" s="1" t="str">
        <f t="shared" ca="1" si="31"/>
        <v/>
      </c>
      <c r="AE71" s="1" t="str">
        <f t="shared" ca="1" si="31"/>
        <v/>
      </c>
      <c r="AF71" s="1" t="str">
        <f t="shared" ca="1" si="31"/>
        <v/>
      </c>
      <c r="AG71" s="1" t="str">
        <f t="shared" ca="1" si="31"/>
        <v/>
      </c>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row>
    <row r="72" spans="2:64" hidden="1" outlineLevel="1" x14ac:dyDescent="0.2">
      <c r="B72" s="35"/>
      <c r="C72" s="1" t="str">
        <f t="shared" ca="1" si="28"/>
        <v/>
      </c>
      <c r="D72" s="1" t="str">
        <f t="shared" ca="1" si="29"/>
        <v/>
      </c>
      <c r="E72" s="1" t="str">
        <f t="shared" ca="1" si="29"/>
        <v/>
      </c>
      <c r="F72" s="1" t="str">
        <f t="shared" ca="1" si="29"/>
        <v/>
      </c>
      <c r="G72" s="1" t="str">
        <f t="shared" ca="1" si="29"/>
        <v/>
      </c>
      <c r="H72" s="1" t="str">
        <f t="shared" ca="1" si="29"/>
        <v/>
      </c>
      <c r="I72" s="1" t="str">
        <f t="shared" ca="1" si="29"/>
        <v/>
      </c>
      <c r="J72" s="1" t="str">
        <f t="shared" ca="1" si="29"/>
        <v/>
      </c>
      <c r="K72" s="1" t="str">
        <f t="shared" ca="1" si="29"/>
        <v/>
      </c>
      <c r="L72" s="1" t="str">
        <f t="shared" ca="1" si="29"/>
        <v/>
      </c>
      <c r="M72" s="1" t="str">
        <f t="shared" ca="1" si="29"/>
        <v/>
      </c>
      <c r="N72" s="1" t="str">
        <f t="shared" ca="1" si="30"/>
        <v/>
      </c>
      <c r="O72" s="1" t="str">
        <f t="shared" ca="1" si="30"/>
        <v/>
      </c>
      <c r="P72" s="1" t="str">
        <f t="shared" ca="1" si="30"/>
        <v/>
      </c>
      <c r="Q72" s="1" t="str">
        <f t="shared" ca="1" si="30"/>
        <v/>
      </c>
      <c r="R72" s="1" t="str">
        <f t="shared" ca="1" si="30"/>
        <v/>
      </c>
      <c r="S72" s="1" t="str">
        <f t="shared" ca="1" si="30"/>
        <v/>
      </c>
      <c r="T72" s="1" t="str">
        <f t="shared" ca="1" si="30"/>
        <v/>
      </c>
      <c r="U72" s="1" t="str">
        <f t="shared" ca="1" si="30"/>
        <v/>
      </c>
      <c r="V72" s="1" t="str">
        <f t="shared" ca="1" si="30"/>
        <v/>
      </c>
      <c r="W72" s="1" t="str">
        <f t="shared" ca="1" si="30"/>
        <v/>
      </c>
      <c r="X72" s="1" t="str">
        <f t="shared" ca="1" si="31"/>
        <v/>
      </c>
      <c r="Y72" s="1" t="str">
        <f t="shared" ca="1" si="31"/>
        <v/>
      </c>
      <c r="Z72" s="1" t="str">
        <f t="shared" ca="1" si="31"/>
        <v/>
      </c>
      <c r="AA72" s="1" t="str">
        <f t="shared" ca="1" si="31"/>
        <v/>
      </c>
      <c r="AB72" s="1" t="str">
        <f t="shared" ca="1" si="31"/>
        <v/>
      </c>
      <c r="AC72" s="1" t="str">
        <f t="shared" ca="1" si="31"/>
        <v/>
      </c>
      <c r="AD72" s="1" t="str">
        <f t="shared" ca="1" si="31"/>
        <v/>
      </c>
      <c r="AE72" s="1" t="str">
        <f t="shared" ca="1" si="31"/>
        <v/>
      </c>
      <c r="AF72" s="1" t="str">
        <f t="shared" ca="1" si="31"/>
        <v/>
      </c>
      <c r="AG72" s="1" t="str">
        <f t="shared" ca="1" si="31"/>
        <v/>
      </c>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row>
    <row r="73" spans="2:64" hidden="1" outlineLevel="1" x14ac:dyDescent="0.2">
      <c r="B73" s="35"/>
      <c r="C73" s="1" t="str">
        <f t="shared" ca="1" si="28"/>
        <v/>
      </c>
      <c r="D73" s="1" t="str">
        <f t="shared" ca="1" si="29"/>
        <v/>
      </c>
      <c r="E73" s="1" t="str">
        <f t="shared" ca="1" si="29"/>
        <v/>
      </c>
      <c r="F73" s="1" t="str">
        <f t="shared" ca="1" si="29"/>
        <v/>
      </c>
      <c r="G73" s="1" t="str">
        <f t="shared" ca="1" si="29"/>
        <v/>
      </c>
      <c r="H73" s="1" t="str">
        <f t="shared" ca="1" si="29"/>
        <v/>
      </c>
      <c r="I73" s="1" t="str">
        <f t="shared" ca="1" si="29"/>
        <v/>
      </c>
      <c r="J73" s="1" t="str">
        <f t="shared" ca="1" si="29"/>
        <v/>
      </c>
      <c r="K73" s="1" t="str">
        <f t="shared" ca="1" si="29"/>
        <v/>
      </c>
      <c r="L73" s="1" t="str">
        <f t="shared" ca="1" si="29"/>
        <v/>
      </c>
      <c r="M73" s="1" t="str">
        <f t="shared" ca="1" si="29"/>
        <v/>
      </c>
      <c r="N73" s="1" t="str">
        <f t="shared" ca="1" si="30"/>
        <v/>
      </c>
      <c r="O73" s="1" t="str">
        <f t="shared" ca="1" si="30"/>
        <v/>
      </c>
      <c r="P73" s="1" t="str">
        <f t="shared" ca="1" si="30"/>
        <v/>
      </c>
      <c r="Q73" s="1" t="str">
        <f t="shared" ca="1" si="30"/>
        <v/>
      </c>
      <c r="R73" s="1" t="str">
        <f t="shared" ca="1" si="30"/>
        <v/>
      </c>
      <c r="S73" s="1" t="str">
        <f t="shared" ca="1" si="30"/>
        <v/>
      </c>
      <c r="T73" s="1" t="str">
        <f t="shared" ca="1" si="30"/>
        <v/>
      </c>
      <c r="U73" s="1" t="str">
        <f t="shared" ca="1" si="30"/>
        <v/>
      </c>
      <c r="V73" s="1" t="str">
        <f t="shared" ca="1" si="30"/>
        <v/>
      </c>
      <c r="W73" s="1" t="str">
        <f t="shared" ca="1" si="30"/>
        <v/>
      </c>
      <c r="X73" s="1" t="str">
        <f t="shared" ca="1" si="31"/>
        <v/>
      </c>
      <c r="Y73" s="1" t="str">
        <f t="shared" ca="1" si="31"/>
        <v/>
      </c>
      <c r="Z73" s="1" t="str">
        <f t="shared" ca="1" si="31"/>
        <v/>
      </c>
      <c r="AA73" s="1" t="str">
        <f t="shared" ca="1" si="31"/>
        <v/>
      </c>
      <c r="AB73" s="1" t="str">
        <f t="shared" ca="1" si="31"/>
        <v/>
      </c>
      <c r="AC73" s="1" t="str">
        <f t="shared" ca="1" si="31"/>
        <v/>
      </c>
      <c r="AD73" s="1" t="str">
        <f t="shared" ca="1" si="31"/>
        <v/>
      </c>
      <c r="AE73" s="1" t="str">
        <f t="shared" ca="1" si="31"/>
        <v/>
      </c>
      <c r="AF73" s="1" t="str">
        <f t="shared" ca="1" si="31"/>
        <v/>
      </c>
      <c r="AG73" s="1" t="str">
        <f t="shared" ca="1" si="31"/>
        <v/>
      </c>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row>
    <row r="74" spans="2:64" hidden="1" outlineLevel="1" x14ac:dyDescent="0.2">
      <c r="B74" s="35"/>
      <c r="C74" s="1" t="str">
        <f t="shared" ca="1" si="28"/>
        <v/>
      </c>
      <c r="D74" s="1" t="str">
        <f t="shared" ca="1" si="29"/>
        <v/>
      </c>
      <c r="E74" s="1" t="str">
        <f t="shared" ca="1" si="29"/>
        <v/>
      </c>
      <c r="F74" s="1" t="str">
        <f t="shared" ca="1" si="29"/>
        <v/>
      </c>
      <c r="G74" s="1" t="str">
        <f t="shared" ca="1" si="29"/>
        <v/>
      </c>
      <c r="H74" s="1" t="str">
        <f t="shared" ca="1" si="29"/>
        <v/>
      </c>
      <c r="I74" s="1" t="str">
        <f t="shared" ca="1" si="29"/>
        <v/>
      </c>
      <c r="J74" s="1" t="str">
        <f t="shared" ca="1" si="29"/>
        <v/>
      </c>
      <c r="K74" s="1" t="str">
        <f t="shared" ca="1" si="29"/>
        <v/>
      </c>
      <c r="L74" s="1" t="str">
        <f t="shared" ca="1" si="29"/>
        <v/>
      </c>
      <c r="M74" s="1" t="str">
        <f t="shared" ca="1" si="29"/>
        <v/>
      </c>
      <c r="N74" s="1" t="str">
        <f t="shared" ca="1" si="30"/>
        <v/>
      </c>
      <c r="O74" s="1" t="str">
        <f t="shared" ca="1" si="30"/>
        <v/>
      </c>
      <c r="P74" s="1" t="str">
        <f t="shared" ca="1" si="30"/>
        <v/>
      </c>
      <c r="Q74" s="1" t="str">
        <f t="shared" ca="1" si="30"/>
        <v/>
      </c>
      <c r="R74" s="1" t="str">
        <f t="shared" ca="1" si="30"/>
        <v/>
      </c>
      <c r="S74" s="1" t="str">
        <f t="shared" ca="1" si="30"/>
        <v/>
      </c>
      <c r="T74" s="1" t="str">
        <f t="shared" ca="1" si="30"/>
        <v/>
      </c>
      <c r="U74" s="1" t="str">
        <f t="shared" ca="1" si="30"/>
        <v/>
      </c>
      <c r="V74" s="1" t="str">
        <f t="shared" ca="1" si="30"/>
        <v/>
      </c>
      <c r="W74" s="1" t="str">
        <f t="shared" ca="1" si="30"/>
        <v/>
      </c>
      <c r="X74" s="1" t="str">
        <f t="shared" ca="1" si="31"/>
        <v/>
      </c>
      <c r="Y74" s="1" t="str">
        <f t="shared" ca="1" si="31"/>
        <v/>
      </c>
      <c r="Z74" s="1" t="str">
        <f t="shared" ca="1" si="31"/>
        <v/>
      </c>
      <c r="AA74" s="1" t="str">
        <f t="shared" ca="1" si="31"/>
        <v/>
      </c>
      <c r="AB74" s="1" t="str">
        <f t="shared" ca="1" si="31"/>
        <v/>
      </c>
      <c r="AC74" s="1" t="str">
        <f t="shared" ca="1" si="31"/>
        <v/>
      </c>
      <c r="AD74" s="1" t="str">
        <f t="shared" ca="1" si="31"/>
        <v/>
      </c>
      <c r="AE74" s="1" t="str">
        <f t="shared" ca="1" si="31"/>
        <v/>
      </c>
      <c r="AF74" s="1" t="str">
        <f t="shared" ca="1" si="31"/>
        <v/>
      </c>
      <c r="AG74" s="1" t="str">
        <f t="shared" ca="1" si="31"/>
        <v/>
      </c>
      <c r="AH74" s="1"/>
      <c r="AI74" s="1"/>
      <c r="AJ74" s="1"/>
      <c r="AK74" s="1"/>
      <c r="AL74" s="1"/>
      <c r="AM74" s="1"/>
      <c r="AN74" s="1"/>
      <c r="AO74" s="1"/>
      <c r="AP74" s="1"/>
      <c r="AQ74" s="1"/>
      <c r="AR74" s="1"/>
      <c r="AS74" s="1"/>
      <c r="AT74" s="1"/>
      <c r="AU74" s="1"/>
      <c r="AV74" s="1"/>
      <c r="AW74" s="1"/>
      <c r="AX74" s="1"/>
      <c r="AY74" s="1"/>
      <c r="AZ74" s="1"/>
      <c r="BA74" s="1"/>
      <c r="BB74" s="1"/>
      <c r="BC74" s="1"/>
      <c r="BD74" s="1"/>
      <c r="BE74" s="1"/>
      <c r="BF74" s="1"/>
    </row>
    <row r="75" spans="2:64" hidden="1" outlineLevel="1" x14ac:dyDescent="0.2">
      <c r="B75" s="35"/>
      <c r="C75" s="1" t="str">
        <f t="shared" ca="1" si="28"/>
        <v/>
      </c>
      <c r="D75" s="1" t="str">
        <f t="shared" ca="1" si="29"/>
        <v/>
      </c>
      <c r="E75" s="1" t="str">
        <f t="shared" ca="1" si="29"/>
        <v/>
      </c>
      <c r="F75" s="1" t="str">
        <f t="shared" ca="1" si="29"/>
        <v/>
      </c>
      <c r="G75" s="1" t="str">
        <f t="shared" ca="1" si="29"/>
        <v/>
      </c>
      <c r="H75" s="1" t="str">
        <f t="shared" ca="1" si="29"/>
        <v/>
      </c>
      <c r="I75" s="1" t="str">
        <f t="shared" ca="1" si="29"/>
        <v/>
      </c>
      <c r="J75" s="1" t="str">
        <f t="shared" ca="1" si="29"/>
        <v/>
      </c>
      <c r="K75" s="1" t="str">
        <f t="shared" ca="1" si="29"/>
        <v/>
      </c>
      <c r="L75" s="1" t="str">
        <f t="shared" ca="1" si="29"/>
        <v/>
      </c>
      <c r="M75" s="1" t="str">
        <f t="shared" ca="1" si="29"/>
        <v/>
      </c>
      <c r="N75" s="1" t="str">
        <f t="shared" ca="1" si="30"/>
        <v/>
      </c>
      <c r="O75" s="1" t="str">
        <f t="shared" ca="1" si="30"/>
        <v/>
      </c>
      <c r="P75" s="1" t="str">
        <f t="shared" ca="1" si="30"/>
        <v/>
      </c>
      <c r="Q75" s="1" t="str">
        <f t="shared" ca="1" si="30"/>
        <v/>
      </c>
      <c r="R75" s="1" t="str">
        <f t="shared" ca="1" si="30"/>
        <v/>
      </c>
      <c r="S75" s="1" t="str">
        <f t="shared" ca="1" si="30"/>
        <v/>
      </c>
      <c r="T75" s="1" t="str">
        <f t="shared" ca="1" si="30"/>
        <v/>
      </c>
      <c r="U75" s="1" t="str">
        <f t="shared" ca="1" si="30"/>
        <v/>
      </c>
      <c r="V75" s="1" t="str">
        <f t="shared" ca="1" si="30"/>
        <v/>
      </c>
      <c r="W75" s="1" t="str">
        <f t="shared" ca="1" si="30"/>
        <v/>
      </c>
      <c r="X75" s="1" t="str">
        <f t="shared" ca="1" si="31"/>
        <v/>
      </c>
      <c r="Y75" s="1" t="str">
        <f t="shared" ca="1" si="31"/>
        <v/>
      </c>
      <c r="Z75" s="1" t="str">
        <f t="shared" ca="1" si="31"/>
        <v/>
      </c>
      <c r="AA75" s="1" t="str">
        <f t="shared" ca="1" si="31"/>
        <v/>
      </c>
      <c r="AB75" s="1" t="str">
        <f t="shared" ca="1" si="31"/>
        <v/>
      </c>
      <c r="AC75" s="1" t="str">
        <f t="shared" ca="1" si="31"/>
        <v/>
      </c>
      <c r="AD75" s="1" t="str">
        <f t="shared" ca="1" si="31"/>
        <v/>
      </c>
      <c r="AE75" s="1" t="str">
        <f t="shared" ca="1" si="31"/>
        <v/>
      </c>
      <c r="AF75" s="1" t="str">
        <f t="shared" ca="1" si="31"/>
        <v/>
      </c>
      <c r="AG75" s="1" t="str">
        <f t="shared" ca="1" si="31"/>
        <v/>
      </c>
      <c r="AH75" s="1"/>
      <c r="AI75" s="1"/>
      <c r="AJ75" s="1"/>
      <c r="AK75" s="1"/>
      <c r="AL75" s="1"/>
      <c r="AM75" s="1"/>
      <c r="AN75" s="1"/>
      <c r="AO75" s="1"/>
      <c r="AP75" s="1"/>
      <c r="AQ75" s="1"/>
      <c r="AR75" s="1"/>
      <c r="AS75" s="1"/>
      <c r="AT75" s="1"/>
      <c r="AU75" s="1"/>
      <c r="AV75" s="1"/>
      <c r="AW75" s="1"/>
      <c r="AX75" s="1"/>
      <c r="AY75" s="1"/>
      <c r="AZ75" s="1"/>
      <c r="BA75" s="1"/>
      <c r="BB75" s="1"/>
      <c r="BC75" s="1"/>
      <c r="BD75" s="1"/>
      <c r="BE75" s="1"/>
      <c r="BF75" s="1"/>
    </row>
    <row r="76" spans="2:64" hidden="1" outlineLevel="1" x14ac:dyDescent="0.2">
      <c r="B76" s="35"/>
      <c r="C76" s="1" t="str">
        <f t="shared" ca="1" si="28"/>
        <v/>
      </c>
      <c r="D76" s="1" t="str">
        <f t="shared" ref="D76:M85" ca="1" si="36">IF(OR(ROW()-ROW($D$66)&gt;=COLUMN()-COLUMN($D$66),D$65=""),"",_xlfn.MINIFS(OFFSET($E$24:$E$28,0,ROW()-ROW($E$66)),OFFSET($D$24:$D$28,0,MATCH(D$65,$E$19:$AH$19,0)),"&gt;0"))</f>
        <v/>
      </c>
      <c r="E76" s="1" t="str">
        <f t="shared" ca="1" si="36"/>
        <v/>
      </c>
      <c r="F76" s="1" t="str">
        <f t="shared" ca="1" si="36"/>
        <v/>
      </c>
      <c r="G76" s="1" t="str">
        <f t="shared" ca="1" si="36"/>
        <v/>
      </c>
      <c r="H76" s="1" t="str">
        <f t="shared" ca="1" si="36"/>
        <v/>
      </c>
      <c r="I76" s="1" t="str">
        <f t="shared" ca="1" si="36"/>
        <v/>
      </c>
      <c r="J76" s="1" t="str">
        <f t="shared" ca="1" si="36"/>
        <v/>
      </c>
      <c r="K76" s="1" t="str">
        <f t="shared" ca="1" si="36"/>
        <v/>
      </c>
      <c r="L76" s="1" t="str">
        <f t="shared" ca="1" si="36"/>
        <v/>
      </c>
      <c r="M76" s="1" t="str">
        <f t="shared" ca="1" si="36"/>
        <v/>
      </c>
      <c r="N76" s="1" t="str">
        <f t="shared" ref="N76:W85" ca="1" si="37">IF(OR(ROW()-ROW($D$66)&gt;=COLUMN()-COLUMN($D$66),N$65=""),"",_xlfn.MINIFS(OFFSET($E$24:$E$28,0,ROW()-ROW($E$66)),OFFSET($D$24:$D$28,0,MATCH(N$65,$E$19:$AH$19,0)),"&gt;0"))</f>
        <v/>
      </c>
      <c r="O76" s="1" t="str">
        <f t="shared" ca="1" si="37"/>
        <v/>
      </c>
      <c r="P76" s="1" t="str">
        <f t="shared" ca="1" si="37"/>
        <v/>
      </c>
      <c r="Q76" s="1" t="str">
        <f t="shared" ca="1" si="37"/>
        <v/>
      </c>
      <c r="R76" s="1" t="str">
        <f t="shared" ca="1" si="37"/>
        <v/>
      </c>
      <c r="S76" s="1" t="str">
        <f t="shared" ca="1" si="37"/>
        <v/>
      </c>
      <c r="T76" s="1" t="str">
        <f t="shared" ca="1" si="37"/>
        <v/>
      </c>
      <c r="U76" s="1" t="str">
        <f t="shared" ca="1" si="37"/>
        <v/>
      </c>
      <c r="V76" s="1" t="str">
        <f t="shared" ca="1" si="37"/>
        <v/>
      </c>
      <c r="W76" s="1" t="str">
        <f t="shared" ca="1" si="37"/>
        <v/>
      </c>
      <c r="X76" s="1" t="str">
        <f t="shared" ref="X76:AG85" ca="1" si="38">IF(OR(ROW()-ROW($D$66)&gt;=COLUMN()-COLUMN($D$66),X$65=""),"",_xlfn.MINIFS(OFFSET($E$24:$E$28,0,ROW()-ROW($E$66)),OFFSET($D$24:$D$28,0,MATCH(X$65,$E$19:$AH$19,0)),"&gt;0"))</f>
        <v/>
      </c>
      <c r="Y76" s="1" t="str">
        <f t="shared" ca="1" si="38"/>
        <v/>
      </c>
      <c r="Z76" s="1" t="str">
        <f t="shared" ca="1" si="38"/>
        <v/>
      </c>
      <c r="AA76" s="1" t="str">
        <f t="shared" ca="1" si="38"/>
        <v/>
      </c>
      <c r="AB76" s="1" t="str">
        <f t="shared" ca="1" si="38"/>
        <v/>
      </c>
      <c r="AC76" s="1" t="str">
        <f t="shared" ca="1" si="38"/>
        <v/>
      </c>
      <c r="AD76" s="1" t="str">
        <f t="shared" ca="1" si="38"/>
        <v/>
      </c>
      <c r="AE76" s="1" t="str">
        <f t="shared" ca="1" si="38"/>
        <v/>
      </c>
      <c r="AF76" s="1" t="str">
        <f t="shared" ca="1" si="38"/>
        <v/>
      </c>
      <c r="AG76" s="1" t="str">
        <f t="shared" ca="1" si="38"/>
        <v/>
      </c>
      <c r="AH76" s="1"/>
      <c r="AI76" s="1"/>
      <c r="AJ76" s="1"/>
      <c r="AK76" s="1"/>
      <c r="AL76" s="1"/>
      <c r="AM76" s="1"/>
      <c r="AN76" s="1"/>
      <c r="AO76" s="1"/>
      <c r="AP76" s="1"/>
      <c r="AQ76" s="1"/>
      <c r="AR76" s="1"/>
      <c r="AS76" s="1"/>
      <c r="AT76" s="1"/>
      <c r="AU76" s="1"/>
      <c r="AV76" s="1"/>
      <c r="AW76" s="1"/>
      <c r="AX76" s="1"/>
      <c r="AY76" s="1"/>
      <c r="AZ76" s="1"/>
      <c r="BA76" s="1"/>
      <c r="BB76" s="1"/>
      <c r="BC76" s="1"/>
      <c r="BD76" s="1"/>
      <c r="BE76" s="1"/>
      <c r="BF76" s="1"/>
    </row>
    <row r="77" spans="2:64" hidden="1" outlineLevel="1" x14ac:dyDescent="0.2">
      <c r="B77" s="35"/>
      <c r="C77" s="1" t="str">
        <f t="shared" ca="1" si="28"/>
        <v/>
      </c>
      <c r="D77" s="1" t="str">
        <f t="shared" ca="1" si="36"/>
        <v/>
      </c>
      <c r="E77" s="1" t="str">
        <f t="shared" ca="1" si="36"/>
        <v/>
      </c>
      <c r="F77" s="1" t="str">
        <f t="shared" ca="1" si="36"/>
        <v/>
      </c>
      <c r="G77" s="1" t="str">
        <f t="shared" ca="1" si="36"/>
        <v/>
      </c>
      <c r="H77" s="1" t="str">
        <f t="shared" ca="1" si="36"/>
        <v/>
      </c>
      <c r="I77" s="1" t="str">
        <f t="shared" ca="1" si="36"/>
        <v/>
      </c>
      <c r="J77" s="1" t="str">
        <f t="shared" ca="1" si="36"/>
        <v/>
      </c>
      <c r="K77" s="1" t="str">
        <f t="shared" ca="1" si="36"/>
        <v/>
      </c>
      <c r="L77" s="1" t="str">
        <f t="shared" ca="1" si="36"/>
        <v/>
      </c>
      <c r="M77" s="1" t="str">
        <f t="shared" ca="1" si="36"/>
        <v/>
      </c>
      <c r="N77" s="1" t="str">
        <f t="shared" ca="1" si="37"/>
        <v/>
      </c>
      <c r="O77" s="1" t="str">
        <f t="shared" ca="1" si="37"/>
        <v/>
      </c>
      <c r="P77" s="1" t="str">
        <f t="shared" ca="1" si="37"/>
        <v/>
      </c>
      <c r="Q77" s="1" t="str">
        <f t="shared" ca="1" si="37"/>
        <v/>
      </c>
      <c r="R77" s="1" t="str">
        <f t="shared" ca="1" si="37"/>
        <v/>
      </c>
      <c r="S77" s="1" t="str">
        <f t="shared" ca="1" si="37"/>
        <v/>
      </c>
      <c r="T77" s="1" t="str">
        <f t="shared" ca="1" si="37"/>
        <v/>
      </c>
      <c r="U77" s="1" t="str">
        <f t="shared" ca="1" si="37"/>
        <v/>
      </c>
      <c r="V77" s="1" t="str">
        <f t="shared" ca="1" si="37"/>
        <v/>
      </c>
      <c r="W77" s="1" t="str">
        <f t="shared" ca="1" si="37"/>
        <v/>
      </c>
      <c r="X77" s="1" t="str">
        <f t="shared" ca="1" si="38"/>
        <v/>
      </c>
      <c r="Y77" s="1" t="str">
        <f t="shared" ca="1" si="38"/>
        <v/>
      </c>
      <c r="Z77" s="1" t="str">
        <f t="shared" ca="1" si="38"/>
        <v/>
      </c>
      <c r="AA77" s="1" t="str">
        <f t="shared" ca="1" si="38"/>
        <v/>
      </c>
      <c r="AB77" s="1" t="str">
        <f t="shared" ca="1" si="38"/>
        <v/>
      </c>
      <c r="AC77" s="1" t="str">
        <f t="shared" ca="1" si="38"/>
        <v/>
      </c>
      <c r="AD77" s="1" t="str">
        <f t="shared" ca="1" si="38"/>
        <v/>
      </c>
      <c r="AE77" s="1" t="str">
        <f t="shared" ca="1" si="38"/>
        <v/>
      </c>
      <c r="AF77" s="1" t="str">
        <f t="shared" ca="1" si="38"/>
        <v/>
      </c>
      <c r="AG77" s="1" t="str">
        <f t="shared" ca="1" si="38"/>
        <v/>
      </c>
      <c r="AH77" s="1"/>
      <c r="AI77" s="1"/>
      <c r="AJ77" s="1"/>
      <c r="AK77" s="1"/>
      <c r="AL77" s="1"/>
      <c r="AM77" s="1"/>
      <c r="AN77" s="1"/>
      <c r="AO77" s="1"/>
      <c r="AP77" s="1"/>
      <c r="AQ77" s="1"/>
      <c r="AR77" s="1"/>
      <c r="AS77" s="1"/>
      <c r="AT77" s="1"/>
      <c r="AU77" s="1"/>
      <c r="AV77" s="1"/>
      <c r="AW77" s="1"/>
      <c r="AX77" s="1"/>
      <c r="AY77" s="1"/>
      <c r="AZ77" s="1"/>
      <c r="BA77" s="1"/>
      <c r="BB77" s="1"/>
      <c r="BC77" s="1"/>
      <c r="BD77" s="1"/>
      <c r="BE77" s="1"/>
      <c r="BF77" s="1"/>
    </row>
    <row r="78" spans="2:64" hidden="1" outlineLevel="1" x14ac:dyDescent="0.2">
      <c r="B78" s="35"/>
      <c r="C78" s="1" t="str">
        <f t="shared" ca="1" si="28"/>
        <v/>
      </c>
      <c r="D78" s="1" t="str">
        <f t="shared" ca="1" si="36"/>
        <v/>
      </c>
      <c r="E78" s="1" t="str">
        <f t="shared" ca="1" si="36"/>
        <v/>
      </c>
      <c r="F78" s="1" t="str">
        <f t="shared" ca="1" si="36"/>
        <v/>
      </c>
      <c r="G78" s="1" t="str">
        <f t="shared" ca="1" si="36"/>
        <v/>
      </c>
      <c r="H78" s="1" t="str">
        <f t="shared" ca="1" si="36"/>
        <v/>
      </c>
      <c r="I78" s="1" t="str">
        <f t="shared" ca="1" si="36"/>
        <v/>
      </c>
      <c r="J78" s="1" t="str">
        <f t="shared" ca="1" si="36"/>
        <v/>
      </c>
      <c r="K78" s="1" t="str">
        <f t="shared" ca="1" si="36"/>
        <v/>
      </c>
      <c r="L78" s="1" t="str">
        <f t="shared" ca="1" si="36"/>
        <v/>
      </c>
      <c r="M78" s="1" t="str">
        <f t="shared" ca="1" si="36"/>
        <v/>
      </c>
      <c r="N78" s="1" t="str">
        <f t="shared" ca="1" si="37"/>
        <v/>
      </c>
      <c r="O78" s="1" t="str">
        <f t="shared" ca="1" si="37"/>
        <v/>
      </c>
      <c r="P78" s="1" t="str">
        <f t="shared" ca="1" si="37"/>
        <v/>
      </c>
      <c r="Q78" s="1" t="str">
        <f t="shared" ca="1" si="37"/>
        <v/>
      </c>
      <c r="R78" s="1" t="str">
        <f t="shared" ca="1" si="37"/>
        <v/>
      </c>
      <c r="S78" s="1" t="str">
        <f t="shared" ca="1" si="37"/>
        <v/>
      </c>
      <c r="T78" s="1" t="str">
        <f t="shared" ca="1" si="37"/>
        <v/>
      </c>
      <c r="U78" s="1" t="str">
        <f t="shared" ca="1" si="37"/>
        <v/>
      </c>
      <c r="V78" s="1" t="str">
        <f t="shared" ca="1" si="37"/>
        <v/>
      </c>
      <c r="W78" s="1" t="str">
        <f t="shared" ca="1" si="37"/>
        <v/>
      </c>
      <c r="X78" s="1" t="str">
        <f t="shared" ca="1" si="38"/>
        <v/>
      </c>
      <c r="Y78" s="1" t="str">
        <f t="shared" ca="1" si="38"/>
        <v/>
      </c>
      <c r="Z78" s="1" t="str">
        <f t="shared" ca="1" si="38"/>
        <v/>
      </c>
      <c r="AA78" s="1" t="str">
        <f t="shared" ca="1" si="38"/>
        <v/>
      </c>
      <c r="AB78" s="1" t="str">
        <f t="shared" ca="1" si="38"/>
        <v/>
      </c>
      <c r="AC78" s="1" t="str">
        <f t="shared" ca="1" si="38"/>
        <v/>
      </c>
      <c r="AD78" s="1" t="str">
        <f t="shared" ca="1" si="38"/>
        <v/>
      </c>
      <c r="AE78" s="1" t="str">
        <f t="shared" ca="1" si="38"/>
        <v/>
      </c>
      <c r="AF78" s="1" t="str">
        <f t="shared" ca="1" si="38"/>
        <v/>
      </c>
      <c r="AG78" s="1" t="str">
        <f t="shared" ca="1" si="38"/>
        <v/>
      </c>
      <c r="AH78" s="1"/>
      <c r="AI78" s="1"/>
      <c r="AJ78" s="1"/>
      <c r="AK78" s="1"/>
      <c r="AL78" s="1"/>
      <c r="AM78" s="1"/>
      <c r="AN78" s="1"/>
      <c r="AO78" s="1"/>
      <c r="AP78" s="1"/>
      <c r="AQ78" s="1"/>
      <c r="AR78" s="1"/>
      <c r="AS78" s="1"/>
      <c r="AT78" s="1"/>
      <c r="AU78" s="1"/>
      <c r="AV78" s="1"/>
      <c r="AW78" s="1"/>
      <c r="AX78" s="1"/>
      <c r="AY78" s="1"/>
      <c r="AZ78" s="1"/>
      <c r="BA78" s="1"/>
      <c r="BB78" s="1"/>
      <c r="BC78" s="1"/>
      <c r="BD78" s="1"/>
      <c r="BE78" s="1"/>
      <c r="BF78" s="1"/>
    </row>
    <row r="79" spans="2:64" hidden="1" outlineLevel="1" x14ac:dyDescent="0.2">
      <c r="B79" s="35"/>
      <c r="C79" s="1" t="str">
        <f t="shared" ca="1" si="28"/>
        <v/>
      </c>
      <c r="D79" s="1" t="str">
        <f t="shared" ca="1" si="36"/>
        <v/>
      </c>
      <c r="E79" s="1" t="str">
        <f t="shared" ca="1" si="36"/>
        <v/>
      </c>
      <c r="F79" s="1" t="str">
        <f t="shared" ca="1" si="36"/>
        <v/>
      </c>
      <c r="G79" s="1" t="str">
        <f t="shared" ca="1" si="36"/>
        <v/>
      </c>
      <c r="H79" s="1" t="str">
        <f t="shared" ca="1" si="36"/>
        <v/>
      </c>
      <c r="I79" s="1" t="str">
        <f t="shared" ca="1" si="36"/>
        <v/>
      </c>
      <c r="J79" s="1" t="str">
        <f t="shared" ca="1" si="36"/>
        <v/>
      </c>
      <c r="K79" s="1" t="str">
        <f t="shared" ca="1" si="36"/>
        <v/>
      </c>
      <c r="L79" s="1" t="str">
        <f t="shared" ca="1" si="36"/>
        <v/>
      </c>
      <c r="M79" s="1" t="str">
        <f t="shared" ca="1" si="36"/>
        <v/>
      </c>
      <c r="N79" s="1" t="str">
        <f t="shared" ca="1" si="37"/>
        <v/>
      </c>
      <c r="O79" s="1" t="str">
        <f t="shared" ca="1" si="37"/>
        <v/>
      </c>
      <c r="P79" s="1" t="str">
        <f t="shared" ca="1" si="37"/>
        <v/>
      </c>
      <c r="Q79" s="1" t="str">
        <f t="shared" ca="1" si="37"/>
        <v/>
      </c>
      <c r="R79" s="1" t="str">
        <f t="shared" ca="1" si="37"/>
        <v/>
      </c>
      <c r="S79" s="1" t="str">
        <f t="shared" ca="1" si="37"/>
        <v/>
      </c>
      <c r="T79" s="1" t="str">
        <f t="shared" ca="1" si="37"/>
        <v/>
      </c>
      <c r="U79" s="1" t="str">
        <f t="shared" ca="1" si="37"/>
        <v/>
      </c>
      <c r="V79" s="1" t="str">
        <f t="shared" ca="1" si="37"/>
        <v/>
      </c>
      <c r="W79" s="1" t="str">
        <f t="shared" ca="1" si="37"/>
        <v/>
      </c>
      <c r="X79" s="1" t="str">
        <f t="shared" ca="1" si="38"/>
        <v/>
      </c>
      <c r="Y79" s="1" t="str">
        <f t="shared" ca="1" si="38"/>
        <v/>
      </c>
      <c r="Z79" s="1" t="str">
        <f t="shared" ca="1" si="38"/>
        <v/>
      </c>
      <c r="AA79" s="1" t="str">
        <f t="shared" ca="1" si="38"/>
        <v/>
      </c>
      <c r="AB79" s="1" t="str">
        <f t="shared" ca="1" si="38"/>
        <v/>
      </c>
      <c r="AC79" s="1" t="str">
        <f t="shared" ca="1" si="38"/>
        <v/>
      </c>
      <c r="AD79" s="1" t="str">
        <f t="shared" ca="1" si="38"/>
        <v/>
      </c>
      <c r="AE79" s="1" t="str">
        <f t="shared" ca="1" si="38"/>
        <v/>
      </c>
      <c r="AF79" s="1" t="str">
        <f t="shared" ca="1" si="38"/>
        <v/>
      </c>
      <c r="AG79" s="1" t="str">
        <f t="shared" ca="1" si="38"/>
        <v/>
      </c>
      <c r="AH79" s="1"/>
      <c r="AI79" s="1"/>
      <c r="AJ79" s="1"/>
      <c r="AK79" s="1"/>
      <c r="AL79" s="1"/>
      <c r="AM79" s="1"/>
      <c r="AN79" s="1"/>
      <c r="AO79" s="1"/>
      <c r="AP79" s="1"/>
      <c r="AQ79" s="1"/>
      <c r="AR79" s="1"/>
      <c r="AS79" s="1"/>
      <c r="AT79" s="1"/>
      <c r="AU79" s="1"/>
      <c r="AV79" s="1"/>
      <c r="AW79" s="1"/>
      <c r="AX79" s="1"/>
      <c r="AY79" s="1"/>
      <c r="AZ79" s="1"/>
      <c r="BA79" s="1"/>
      <c r="BB79" s="1"/>
      <c r="BC79" s="1"/>
      <c r="BD79" s="1"/>
      <c r="BE79" s="1"/>
      <c r="BF79" s="1"/>
    </row>
    <row r="80" spans="2:64" hidden="1" outlineLevel="1" x14ac:dyDescent="0.2">
      <c r="B80" s="35"/>
      <c r="C80" s="1" t="str">
        <f t="shared" ca="1" si="28"/>
        <v/>
      </c>
      <c r="D80" s="1" t="str">
        <f t="shared" ca="1" si="36"/>
        <v/>
      </c>
      <c r="E80" s="1" t="str">
        <f t="shared" ca="1" si="36"/>
        <v/>
      </c>
      <c r="F80" s="1" t="str">
        <f t="shared" ca="1" si="36"/>
        <v/>
      </c>
      <c r="G80" s="1" t="str">
        <f t="shared" ca="1" si="36"/>
        <v/>
      </c>
      <c r="H80" s="1" t="str">
        <f t="shared" ca="1" si="36"/>
        <v/>
      </c>
      <c r="I80" s="1" t="str">
        <f t="shared" ca="1" si="36"/>
        <v/>
      </c>
      <c r="J80" s="1" t="str">
        <f t="shared" ca="1" si="36"/>
        <v/>
      </c>
      <c r="K80" s="1" t="str">
        <f t="shared" ca="1" si="36"/>
        <v/>
      </c>
      <c r="L80" s="1" t="str">
        <f t="shared" ca="1" si="36"/>
        <v/>
      </c>
      <c r="M80" s="1" t="str">
        <f t="shared" ca="1" si="36"/>
        <v/>
      </c>
      <c r="N80" s="1" t="str">
        <f t="shared" ca="1" si="37"/>
        <v/>
      </c>
      <c r="O80" s="1" t="str">
        <f t="shared" ca="1" si="37"/>
        <v/>
      </c>
      <c r="P80" s="1" t="str">
        <f t="shared" ca="1" si="37"/>
        <v/>
      </c>
      <c r="Q80" s="1" t="str">
        <f t="shared" ca="1" si="37"/>
        <v/>
      </c>
      <c r="R80" s="1" t="str">
        <f t="shared" ca="1" si="37"/>
        <v/>
      </c>
      <c r="S80" s="1" t="str">
        <f t="shared" ca="1" si="37"/>
        <v/>
      </c>
      <c r="T80" s="1" t="str">
        <f t="shared" ca="1" si="37"/>
        <v/>
      </c>
      <c r="U80" s="1" t="str">
        <f t="shared" ca="1" si="37"/>
        <v/>
      </c>
      <c r="V80" s="1" t="str">
        <f t="shared" ca="1" si="37"/>
        <v/>
      </c>
      <c r="W80" s="1" t="str">
        <f t="shared" ca="1" si="37"/>
        <v/>
      </c>
      <c r="X80" s="1" t="str">
        <f t="shared" ca="1" si="38"/>
        <v/>
      </c>
      <c r="Y80" s="1" t="str">
        <f t="shared" ca="1" si="38"/>
        <v/>
      </c>
      <c r="Z80" s="1" t="str">
        <f t="shared" ca="1" si="38"/>
        <v/>
      </c>
      <c r="AA80" s="1" t="str">
        <f t="shared" ca="1" si="38"/>
        <v/>
      </c>
      <c r="AB80" s="1" t="str">
        <f t="shared" ca="1" si="38"/>
        <v/>
      </c>
      <c r="AC80" s="1" t="str">
        <f t="shared" ca="1" si="38"/>
        <v/>
      </c>
      <c r="AD80" s="1" t="str">
        <f t="shared" ca="1" si="38"/>
        <v/>
      </c>
      <c r="AE80" s="1" t="str">
        <f t="shared" ca="1" si="38"/>
        <v/>
      </c>
      <c r="AF80" s="1" t="str">
        <f t="shared" ca="1" si="38"/>
        <v/>
      </c>
      <c r="AG80" s="1" t="str">
        <f t="shared" ca="1" si="38"/>
        <v/>
      </c>
      <c r="AH80" s="1"/>
      <c r="AI80" s="1"/>
      <c r="AJ80" s="1"/>
      <c r="AK80" s="1"/>
      <c r="AL80" s="1"/>
      <c r="AM80" s="1"/>
      <c r="AN80" s="1"/>
      <c r="AO80" s="1"/>
      <c r="AP80" s="1"/>
      <c r="AQ80" s="1"/>
      <c r="AR80" s="1"/>
      <c r="AS80" s="1"/>
      <c r="AT80" s="1"/>
      <c r="AU80" s="1"/>
      <c r="AV80" s="1"/>
      <c r="AW80" s="1"/>
      <c r="AX80" s="1"/>
      <c r="AY80" s="1"/>
      <c r="AZ80" s="1"/>
      <c r="BA80" s="1"/>
      <c r="BB80" s="1"/>
      <c r="BC80" s="1"/>
      <c r="BD80" s="1"/>
      <c r="BE80" s="1"/>
      <c r="BF80" s="1"/>
    </row>
    <row r="81" spans="2:58" hidden="1" outlineLevel="1" x14ac:dyDescent="0.2">
      <c r="B81" s="35"/>
      <c r="C81" s="1" t="str">
        <f t="shared" ca="1" si="28"/>
        <v/>
      </c>
      <c r="D81" s="1" t="str">
        <f t="shared" ca="1" si="36"/>
        <v/>
      </c>
      <c r="E81" s="1" t="str">
        <f t="shared" ca="1" si="36"/>
        <v/>
      </c>
      <c r="F81" s="1" t="str">
        <f t="shared" ca="1" si="36"/>
        <v/>
      </c>
      <c r="G81" s="1" t="str">
        <f t="shared" ca="1" si="36"/>
        <v/>
      </c>
      <c r="H81" s="1" t="str">
        <f t="shared" ca="1" si="36"/>
        <v/>
      </c>
      <c r="I81" s="1" t="str">
        <f t="shared" ca="1" si="36"/>
        <v/>
      </c>
      <c r="J81" s="1" t="str">
        <f t="shared" ca="1" si="36"/>
        <v/>
      </c>
      <c r="K81" s="1" t="str">
        <f t="shared" ca="1" si="36"/>
        <v/>
      </c>
      <c r="L81" s="1" t="str">
        <f t="shared" ca="1" si="36"/>
        <v/>
      </c>
      <c r="M81" s="1" t="str">
        <f t="shared" ca="1" si="36"/>
        <v/>
      </c>
      <c r="N81" s="1" t="str">
        <f t="shared" ca="1" si="37"/>
        <v/>
      </c>
      <c r="O81" s="1" t="str">
        <f t="shared" ca="1" si="37"/>
        <v/>
      </c>
      <c r="P81" s="1" t="str">
        <f t="shared" ca="1" si="37"/>
        <v/>
      </c>
      <c r="Q81" s="1" t="str">
        <f t="shared" ca="1" si="37"/>
        <v/>
      </c>
      <c r="R81" s="1" t="str">
        <f t="shared" ca="1" si="37"/>
        <v/>
      </c>
      <c r="S81" s="1" t="str">
        <f t="shared" ca="1" si="37"/>
        <v/>
      </c>
      <c r="T81" s="1" t="str">
        <f t="shared" ca="1" si="37"/>
        <v/>
      </c>
      <c r="U81" s="1" t="str">
        <f t="shared" ca="1" si="37"/>
        <v/>
      </c>
      <c r="V81" s="1" t="str">
        <f t="shared" ca="1" si="37"/>
        <v/>
      </c>
      <c r="W81" s="1" t="str">
        <f t="shared" ca="1" si="37"/>
        <v/>
      </c>
      <c r="X81" s="1" t="str">
        <f t="shared" ca="1" si="38"/>
        <v/>
      </c>
      <c r="Y81" s="1" t="str">
        <f t="shared" ca="1" si="38"/>
        <v/>
      </c>
      <c r="Z81" s="1" t="str">
        <f t="shared" ca="1" si="38"/>
        <v/>
      </c>
      <c r="AA81" s="1" t="str">
        <f t="shared" ca="1" si="38"/>
        <v/>
      </c>
      <c r="AB81" s="1" t="str">
        <f t="shared" ca="1" si="38"/>
        <v/>
      </c>
      <c r="AC81" s="1" t="str">
        <f t="shared" ca="1" si="38"/>
        <v/>
      </c>
      <c r="AD81" s="1" t="str">
        <f t="shared" ca="1" si="38"/>
        <v/>
      </c>
      <c r="AE81" s="1" t="str">
        <f t="shared" ca="1" si="38"/>
        <v/>
      </c>
      <c r="AF81" s="1" t="str">
        <f t="shared" ca="1" si="38"/>
        <v/>
      </c>
      <c r="AG81" s="1" t="str">
        <f t="shared" ca="1" si="38"/>
        <v/>
      </c>
      <c r="AH81" s="1"/>
      <c r="AI81" s="1"/>
      <c r="AJ81" s="1"/>
      <c r="AK81" s="1"/>
      <c r="AL81" s="1"/>
      <c r="AM81" s="1"/>
      <c r="AN81" s="1"/>
      <c r="AO81" s="1"/>
      <c r="AP81" s="1"/>
      <c r="AQ81" s="1"/>
      <c r="AR81" s="1"/>
      <c r="AS81" s="1"/>
      <c r="AT81" s="1"/>
      <c r="AU81" s="1"/>
      <c r="AV81" s="1"/>
      <c r="AW81" s="1"/>
      <c r="AX81" s="1"/>
      <c r="AY81" s="1"/>
      <c r="AZ81" s="1"/>
      <c r="BA81" s="1"/>
      <c r="BB81" s="1"/>
      <c r="BC81" s="1"/>
      <c r="BD81" s="1"/>
      <c r="BE81" s="1"/>
      <c r="BF81" s="1"/>
    </row>
    <row r="82" spans="2:58" hidden="1" outlineLevel="1" x14ac:dyDescent="0.2">
      <c r="B82" s="35"/>
      <c r="C82" s="1" t="str">
        <f t="shared" ca="1" si="28"/>
        <v/>
      </c>
      <c r="D82" s="1" t="str">
        <f t="shared" ca="1" si="36"/>
        <v/>
      </c>
      <c r="E82" s="1" t="str">
        <f t="shared" ca="1" si="36"/>
        <v/>
      </c>
      <c r="F82" s="1" t="str">
        <f t="shared" ca="1" si="36"/>
        <v/>
      </c>
      <c r="G82" s="1" t="str">
        <f t="shared" ca="1" si="36"/>
        <v/>
      </c>
      <c r="H82" s="1" t="str">
        <f t="shared" ca="1" si="36"/>
        <v/>
      </c>
      <c r="I82" s="1" t="str">
        <f t="shared" ca="1" si="36"/>
        <v/>
      </c>
      <c r="J82" s="1" t="str">
        <f t="shared" ca="1" si="36"/>
        <v/>
      </c>
      <c r="K82" s="1" t="str">
        <f t="shared" ca="1" si="36"/>
        <v/>
      </c>
      <c r="L82" s="1" t="str">
        <f t="shared" ca="1" si="36"/>
        <v/>
      </c>
      <c r="M82" s="1" t="str">
        <f t="shared" ca="1" si="36"/>
        <v/>
      </c>
      <c r="N82" s="1" t="str">
        <f t="shared" ca="1" si="37"/>
        <v/>
      </c>
      <c r="O82" s="1" t="str">
        <f t="shared" ca="1" si="37"/>
        <v/>
      </c>
      <c r="P82" s="1" t="str">
        <f t="shared" ca="1" si="37"/>
        <v/>
      </c>
      <c r="Q82" s="1" t="str">
        <f t="shared" ca="1" si="37"/>
        <v/>
      </c>
      <c r="R82" s="1" t="str">
        <f t="shared" ca="1" si="37"/>
        <v/>
      </c>
      <c r="S82" s="1" t="str">
        <f t="shared" ca="1" si="37"/>
        <v/>
      </c>
      <c r="T82" s="1" t="str">
        <f t="shared" ca="1" si="37"/>
        <v/>
      </c>
      <c r="U82" s="1" t="str">
        <f t="shared" ca="1" si="37"/>
        <v/>
      </c>
      <c r="V82" s="1" t="str">
        <f t="shared" ca="1" si="37"/>
        <v/>
      </c>
      <c r="W82" s="1" t="str">
        <f t="shared" ca="1" si="37"/>
        <v/>
      </c>
      <c r="X82" s="1" t="str">
        <f t="shared" ca="1" si="38"/>
        <v/>
      </c>
      <c r="Y82" s="1" t="str">
        <f t="shared" ca="1" si="38"/>
        <v/>
      </c>
      <c r="Z82" s="1" t="str">
        <f t="shared" ca="1" si="38"/>
        <v/>
      </c>
      <c r="AA82" s="1" t="str">
        <f t="shared" ca="1" si="38"/>
        <v/>
      </c>
      <c r="AB82" s="1" t="str">
        <f t="shared" ca="1" si="38"/>
        <v/>
      </c>
      <c r="AC82" s="1" t="str">
        <f t="shared" ca="1" si="38"/>
        <v/>
      </c>
      <c r="AD82" s="1" t="str">
        <f t="shared" ca="1" si="38"/>
        <v/>
      </c>
      <c r="AE82" s="1" t="str">
        <f t="shared" ca="1" si="38"/>
        <v/>
      </c>
      <c r="AF82" s="1" t="str">
        <f t="shared" ca="1" si="38"/>
        <v/>
      </c>
      <c r="AG82" s="1" t="str">
        <f t="shared" ca="1" si="38"/>
        <v/>
      </c>
      <c r="AH82" s="1"/>
      <c r="AI82" s="1"/>
      <c r="AJ82" s="1"/>
      <c r="AK82" s="1"/>
      <c r="AL82" s="1"/>
      <c r="AM82" s="1"/>
      <c r="AN82" s="1"/>
      <c r="AO82" s="1"/>
      <c r="AP82" s="1"/>
      <c r="AQ82" s="1"/>
      <c r="AR82" s="1"/>
      <c r="AS82" s="1"/>
      <c r="AT82" s="1"/>
      <c r="AU82" s="1"/>
      <c r="AV82" s="1"/>
      <c r="AW82" s="1"/>
      <c r="AX82" s="1"/>
      <c r="AY82" s="1"/>
      <c r="AZ82" s="1"/>
      <c r="BA82" s="1"/>
      <c r="BB82" s="1"/>
      <c r="BC82" s="1"/>
      <c r="BD82" s="1"/>
      <c r="BE82" s="1"/>
      <c r="BF82" s="1"/>
    </row>
    <row r="83" spans="2:58" hidden="1" outlineLevel="1" x14ac:dyDescent="0.2">
      <c r="B83" s="35"/>
      <c r="C83" s="1" t="str">
        <f t="shared" ca="1" si="28"/>
        <v/>
      </c>
      <c r="D83" s="1" t="str">
        <f t="shared" ca="1" si="36"/>
        <v/>
      </c>
      <c r="E83" s="1" t="str">
        <f t="shared" ca="1" si="36"/>
        <v/>
      </c>
      <c r="F83" s="1" t="str">
        <f t="shared" ca="1" si="36"/>
        <v/>
      </c>
      <c r="G83" s="1" t="str">
        <f t="shared" ca="1" si="36"/>
        <v/>
      </c>
      <c r="H83" s="1" t="str">
        <f t="shared" ca="1" si="36"/>
        <v/>
      </c>
      <c r="I83" s="1" t="str">
        <f t="shared" ca="1" si="36"/>
        <v/>
      </c>
      <c r="J83" s="1" t="str">
        <f t="shared" ca="1" si="36"/>
        <v/>
      </c>
      <c r="K83" s="1" t="str">
        <f t="shared" ca="1" si="36"/>
        <v/>
      </c>
      <c r="L83" s="1" t="str">
        <f t="shared" ca="1" si="36"/>
        <v/>
      </c>
      <c r="M83" s="1" t="str">
        <f t="shared" ca="1" si="36"/>
        <v/>
      </c>
      <c r="N83" s="1" t="str">
        <f t="shared" ca="1" si="37"/>
        <v/>
      </c>
      <c r="O83" s="1" t="str">
        <f t="shared" ca="1" si="37"/>
        <v/>
      </c>
      <c r="P83" s="1" t="str">
        <f t="shared" ca="1" si="37"/>
        <v/>
      </c>
      <c r="Q83" s="1" t="str">
        <f t="shared" ca="1" si="37"/>
        <v/>
      </c>
      <c r="R83" s="1" t="str">
        <f t="shared" ca="1" si="37"/>
        <v/>
      </c>
      <c r="S83" s="1" t="str">
        <f t="shared" ca="1" si="37"/>
        <v/>
      </c>
      <c r="T83" s="1" t="str">
        <f t="shared" ca="1" si="37"/>
        <v/>
      </c>
      <c r="U83" s="1" t="str">
        <f t="shared" ca="1" si="37"/>
        <v/>
      </c>
      <c r="V83" s="1" t="str">
        <f t="shared" ca="1" si="37"/>
        <v/>
      </c>
      <c r="W83" s="1" t="str">
        <f t="shared" ca="1" si="37"/>
        <v/>
      </c>
      <c r="X83" s="1" t="str">
        <f t="shared" ca="1" si="38"/>
        <v/>
      </c>
      <c r="Y83" s="1" t="str">
        <f t="shared" ca="1" si="38"/>
        <v/>
      </c>
      <c r="Z83" s="1" t="str">
        <f t="shared" ca="1" si="38"/>
        <v/>
      </c>
      <c r="AA83" s="1" t="str">
        <f t="shared" ca="1" si="38"/>
        <v/>
      </c>
      <c r="AB83" s="1" t="str">
        <f t="shared" ca="1" si="38"/>
        <v/>
      </c>
      <c r="AC83" s="1" t="str">
        <f t="shared" ca="1" si="38"/>
        <v/>
      </c>
      <c r="AD83" s="1" t="str">
        <f t="shared" ca="1" si="38"/>
        <v/>
      </c>
      <c r="AE83" s="1" t="str">
        <f t="shared" ca="1" si="38"/>
        <v/>
      </c>
      <c r="AF83" s="1" t="str">
        <f t="shared" ca="1" si="38"/>
        <v/>
      </c>
      <c r="AG83" s="1" t="str">
        <f t="shared" ca="1" si="38"/>
        <v/>
      </c>
      <c r="AH83" s="1"/>
      <c r="AI83" s="1"/>
      <c r="AJ83" s="1"/>
      <c r="AK83" s="1"/>
      <c r="AL83" s="1"/>
      <c r="AM83" s="1"/>
      <c r="AN83" s="1"/>
      <c r="AO83" s="1"/>
      <c r="AP83" s="1"/>
      <c r="AQ83" s="1"/>
      <c r="AR83" s="1"/>
      <c r="AS83" s="1"/>
      <c r="AT83" s="1"/>
      <c r="AU83" s="1"/>
      <c r="AV83" s="1"/>
      <c r="AW83" s="1"/>
      <c r="AX83" s="1"/>
      <c r="AY83" s="1"/>
      <c r="AZ83" s="1"/>
      <c r="BA83" s="1"/>
      <c r="BB83" s="1"/>
      <c r="BC83" s="1"/>
      <c r="BD83" s="1"/>
      <c r="BE83" s="1"/>
      <c r="BF83" s="1"/>
    </row>
    <row r="84" spans="2:58" hidden="1" outlineLevel="1" x14ac:dyDescent="0.2">
      <c r="B84" s="35"/>
      <c r="C84" s="1" t="str">
        <f t="shared" ca="1" si="28"/>
        <v/>
      </c>
      <c r="D84" s="1" t="str">
        <f t="shared" ca="1" si="36"/>
        <v/>
      </c>
      <c r="E84" s="1" t="str">
        <f t="shared" ca="1" si="36"/>
        <v/>
      </c>
      <c r="F84" s="1" t="str">
        <f t="shared" ca="1" si="36"/>
        <v/>
      </c>
      <c r="G84" s="1" t="str">
        <f t="shared" ca="1" si="36"/>
        <v/>
      </c>
      <c r="H84" s="1" t="str">
        <f t="shared" ca="1" si="36"/>
        <v/>
      </c>
      <c r="I84" s="1" t="str">
        <f t="shared" ca="1" si="36"/>
        <v/>
      </c>
      <c r="J84" s="1" t="str">
        <f t="shared" ca="1" si="36"/>
        <v/>
      </c>
      <c r="K84" s="1" t="str">
        <f t="shared" ca="1" si="36"/>
        <v/>
      </c>
      <c r="L84" s="1" t="str">
        <f t="shared" ca="1" si="36"/>
        <v/>
      </c>
      <c r="M84" s="1" t="str">
        <f t="shared" ca="1" si="36"/>
        <v/>
      </c>
      <c r="N84" s="1" t="str">
        <f t="shared" ca="1" si="37"/>
        <v/>
      </c>
      <c r="O84" s="1" t="str">
        <f t="shared" ca="1" si="37"/>
        <v/>
      </c>
      <c r="P84" s="1" t="str">
        <f t="shared" ca="1" si="37"/>
        <v/>
      </c>
      <c r="Q84" s="1" t="str">
        <f t="shared" ca="1" si="37"/>
        <v/>
      </c>
      <c r="R84" s="1" t="str">
        <f t="shared" ca="1" si="37"/>
        <v/>
      </c>
      <c r="S84" s="1" t="str">
        <f t="shared" ca="1" si="37"/>
        <v/>
      </c>
      <c r="T84" s="1" t="str">
        <f t="shared" ca="1" si="37"/>
        <v/>
      </c>
      <c r="U84" s="1" t="str">
        <f t="shared" ca="1" si="37"/>
        <v/>
      </c>
      <c r="V84" s="1" t="str">
        <f t="shared" ca="1" si="37"/>
        <v/>
      </c>
      <c r="W84" s="1" t="str">
        <f t="shared" ca="1" si="37"/>
        <v/>
      </c>
      <c r="X84" s="1" t="str">
        <f t="shared" ca="1" si="38"/>
        <v/>
      </c>
      <c r="Y84" s="1" t="str">
        <f t="shared" ca="1" si="38"/>
        <v/>
      </c>
      <c r="Z84" s="1" t="str">
        <f t="shared" ca="1" si="38"/>
        <v/>
      </c>
      <c r="AA84" s="1" t="str">
        <f t="shared" ca="1" si="38"/>
        <v/>
      </c>
      <c r="AB84" s="1" t="str">
        <f t="shared" ca="1" si="38"/>
        <v/>
      </c>
      <c r="AC84" s="1" t="str">
        <f t="shared" ca="1" si="38"/>
        <v/>
      </c>
      <c r="AD84" s="1" t="str">
        <f t="shared" ca="1" si="38"/>
        <v/>
      </c>
      <c r="AE84" s="1" t="str">
        <f t="shared" ca="1" si="38"/>
        <v/>
      </c>
      <c r="AF84" s="1" t="str">
        <f t="shared" ca="1" si="38"/>
        <v/>
      </c>
      <c r="AG84" s="1" t="str">
        <f t="shared" ca="1" si="38"/>
        <v/>
      </c>
      <c r="AH84" s="1"/>
      <c r="AI84" s="1"/>
      <c r="AJ84" s="1"/>
      <c r="AK84" s="1"/>
      <c r="AL84" s="1"/>
      <c r="AM84" s="1"/>
      <c r="AN84" s="1"/>
      <c r="AO84" s="1"/>
      <c r="AP84" s="1"/>
      <c r="AQ84" s="1"/>
      <c r="AR84" s="1"/>
      <c r="AS84" s="1"/>
      <c r="AT84" s="1"/>
      <c r="AU84" s="1"/>
      <c r="AV84" s="1"/>
      <c r="AW84" s="1"/>
      <c r="AX84" s="1"/>
      <c r="AY84" s="1"/>
      <c r="AZ84" s="1"/>
      <c r="BA84" s="1"/>
      <c r="BB84" s="1"/>
      <c r="BC84" s="1"/>
      <c r="BD84" s="1"/>
      <c r="BE84" s="1"/>
      <c r="BF84" s="1"/>
    </row>
    <row r="85" spans="2:58" hidden="1" outlineLevel="1" x14ac:dyDescent="0.2">
      <c r="B85" s="35"/>
      <c r="C85" s="1" t="str">
        <f t="shared" ca="1" si="28"/>
        <v/>
      </c>
      <c r="D85" s="1" t="str">
        <f t="shared" ca="1" si="36"/>
        <v/>
      </c>
      <c r="E85" s="1" t="str">
        <f t="shared" ca="1" si="36"/>
        <v/>
      </c>
      <c r="F85" s="1" t="str">
        <f t="shared" ca="1" si="36"/>
        <v/>
      </c>
      <c r="G85" s="1" t="str">
        <f t="shared" ca="1" si="36"/>
        <v/>
      </c>
      <c r="H85" s="1" t="str">
        <f t="shared" ca="1" si="36"/>
        <v/>
      </c>
      <c r="I85" s="1" t="str">
        <f t="shared" ca="1" si="36"/>
        <v/>
      </c>
      <c r="J85" s="1" t="str">
        <f t="shared" ca="1" si="36"/>
        <v/>
      </c>
      <c r="K85" s="1" t="str">
        <f t="shared" ca="1" si="36"/>
        <v/>
      </c>
      <c r="L85" s="1" t="str">
        <f t="shared" ca="1" si="36"/>
        <v/>
      </c>
      <c r="M85" s="1" t="str">
        <f t="shared" ca="1" si="36"/>
        <v/>
      </c>
      <c r="N85" s="1" t="str">
        <f t="shared" ca="1" si="37"/>
        <v/>
      </c>
      <c r="O85" s="1" t="str">
        <f t="shared" ca="1" si="37"/>
        <v/>
      </c>
      <c r="P85" s="1" t="str">
        <f t="shared" ca="1" si="37"/>
        <v/>
      </c>
      <c r="Q85" s="1" t="str">
        <f t="shared" ca="1" si="37"/>
        <v/>
      </c>
      <c r="R85" s="1" t="str">
        <f t="shared" ca="1" si="37"/>
        <v/>
      </c>
      <c r="S85" s="1" t="str">
        <f t="shared" ca="1" si="37"/>
        <v/>
      </c>
      <c r="T85" s="1" t="str">
        <f t="shared" ca="1" si="37"/>
        <v/>
      </c>
      <c r="U85" s="1" t="str">
        <f t="shared" ca="1" si="37"/>
        <v/>
      </c>
      <c r="V85" s="1" t="str">
        <f t="shared" ca="1" si="37"/>
        <v/>
      </c>
      <c r="W85" s="1" t="str">
        <f t="shared" ca="1" si="37"/>
        <v/>
      </c>
      <c r="X85" s="1" t="str">
        <f t="shared" ca="1" si="38"/>
        <v/>
      </c>
      <c r="Y85" s="1" t="str">
        <f t="shared" ca="1" si="38"/>
        <v/>
      </c>
      <c r="Z85" s="1" t="str">
        <f t="shared" ca="1" si="38"/>
        <v/>
      </c>
      <c r="AA85" s="1" t="str">
        <f t="shared" ca="1" si="38"/>
        <v/>
      </c>
      <c r="AB85" s="1" t="str">
        <f t="shared" ca="1" si="38"/>
        <v/>
      </c>
      <c r="AC85" s="1" t="str">
        <f t="shared" ca="1" si="38"/>
        <v/>
      </c>
      <c r="AD85" s="1" t="str">
        <f t="shared" ca="1" si="38"/>
        <v/>
      </c>
      <c r="AE85" s="1" t="str">
        <f t="shared" ca="1" si="38"/>
        <v/>
      </c>
      <c r="AF85" s="1" t="str">
        <f t="shared" ca="1" si="38"/>
        <v/>
      </c>
      <c r="AG85" s="1" t="str">
        <f t="shared" ca="1" si="38"/>
        <v/>
      </c>
      <c r="AH85" s="1"/>
      <c r="AI85" s="1"/>
      <c r="AJ85" s="1"/>
      <c r="AK85" s="1"/>
      <c r="AL85" s="1"/>
      <c r="AM85" s="1"/>
      <c r="AN85" s="1"/>
      <c r="AO85" s="1"/>
      <c r="AP85" s="1"/>
      <c r="AQ85" s="1"/>
      <c r="AR85" s="1"/>
      <c r="AS85" s="1"/>
      <c r="AT85" s="1"/>
      <c r="AU85" s="1"/>
      <c r="AV85" s="1"/>
      <c r="AW85" s="1"/>
      <c r="AX85" s="1"/>
      <c r="AY85" s="1"/>
      <c r="AZ85" s="1"/>
      <c r="BA85" s="1"/>
      <c r="BB85" s="1"/>
      <c r="BC85" s="1"/>
      <c r="BD85" s="1"/>
      <c r="BE85" s="1"/>
      <c r="BF85" s="1"/>
    </row>
    <row r="86" spans="2:58" hidden="1" outlineLevel="1" x14ac:dyDescent="0.2">
      <c r="B86" s="35"/>
      <c r="C86" s="1" t="str">
        <f t="shared" ca="1" si="28"/>
        <v/>
      </c>
      <c r="D86" s="1" t="str">
        <f t="shared" ref="D86:M95" ca="1" si="39">IF(OR(ROW()-ROW($D$66)&gt;=COLUMN()-COLUMN($D$66),D$65=""),"",_xlfn.MINIFS(OFFSET($E$24:$E$28,0,ROW()-ROW($E$66)),OFFSET($D$24:$D$28,0,MATCH(D$65,$E$19:$AH$19,0)),"&gt;0"))</f>
        <v/>
      </c>
      <c r="E86" s="1" t="str">
        <f t="shared" ca="1" si="39"/>
        <v/>
      </c>
      <c r="F86" s="1" t="str">
        <f t="shared" ca="1" si="39"/>
        <v/>
      </c>
      <c r="G86" s="1" t="str">
        <f t="shared" ca="1" si="39"/>
        <v/>
      </c>
      <c r="H86" s="1" t="str">
        <f t="shared" ca="1" si="39"/>
        <v/>
      </c>
      <c r="I86" s="1" t="str">
        <f t="shared" ca="1" si="39"/>
        <v/>
      </c>
      <c r="J86" s="1" t="str">
        <f t="shared" ca="1" si="39"/>
        <v/>
      </c>
      <c r="K86" s="1" t="str">
        <f t="shared" ca="1" si="39"/>
        <v/>
      </c>
      <c r="L86" s="1" t="str">
        <f t="shared" ca="1" si="39"/>
        <v/>
      </c>
      <c r="M86" s="1" t="str">
        <f t="shared" ca="1" si="39"/>
        <v/>
      </c>
      <c r="N86" s="1" t="str">
        <f t="shared" ref="N86:W95" ca="1" si="40">IF(OR(ROW()-ROW($D$66)&gt;=COLUMN()-COLUMN($D$66),N$65=""),"",_xlfn.MINIFS(OFFSET($E$24:$E$28,0,ROW()-ROW($E$66)),OFFSET($D$24:$D$28,0,MATCH(N$65,$E$19:$AH$19,0)),"&gt;0"))</f>
        <v/>
      </c>
      <c r="O86" s="1" t="str">
        <f t="shared" ca="1" si="40"/>
        <v/>
      </c>
      <c r="P86" s="1" t="str">
        <f t="shared" ca="1" si="40"/>
        <v/>
      </c>
      <c r="Q86" s="1" t="str">
        <f t="shared" ca="1" si="40"/>
        <v/>
      </c>
      <c r="R86" s="1" t="str">
        <f t="shared" ca="1" si="40"/>
        <v/>
      </c>
      <c r="S86" s="1" t="str">
        <f t="shared" ca="1" si="40"/>
        <v/>
      </c>
      <c r="T86" s="1" t="str">
        <f t="shared" ca="1" si="40"/>
        <v/>
      </c>
      <c r="U86" s="1" t="str">
        <f t="shared" ca="1" si="40"/>
        <v/>
      </c>
      <c r="V86" s="1" t="str">
        <f t="shared" ca="1" si="40"/>
        <v/>
      </c>
      <c r="W86" s="1" t="str">
        <f t="shared" ca="1" si="40"/>
        <v/>
      </c>
      <c r="X86" s="1" t="str">
        <f t="shared" ref="X86:AG95" ca="1" si="41">IF(OR(ROW()-ROW($D$66)&gt;=COLUMN()-COLUMN($D$66),X$65=""),"",_xlfn.MINIFS(OFFSET($E$24:$E$28,0,ROW()-ROW($E$66)),OFFSET($D$24:$D$28,0,MATCH(X$65,$E$19:$AH$19,0)),"&gt;0"))</f>
        <v/>
      </c>
      <c r="Y86" s="1" t="str">
        <f t="shared" ca="1" si="41"/>
        <v/>
      </c>
      <c r="Z86" s="1" t="str">
        <f t="shared" ca="1" si="41"/>
        <v/>
      </c>
      <c r="AA86" s="1" t="str">
        <f t="shared" ca="1" si="41"/>
        <v/>
      </c>
      <c r="AB86" s="1" t="str">
        <f t="shared" ca="1" si="41"/>
        <v/>
      </c>
      <c r="AC86" s="1" t="str">
        <f t="shared" ca="1" si="41"/>
        <v/>
      </c>
      <c r="AD86" s="1" t="str">
        <f t="shared" ca="1" si="41"/>
        <v/>
      </c>
      <c r="AE86" s="1" t="str">
        <f t="shared" ca="1" si="41"/>
        <v/>
      </c>
      <c r="AF86" s="1" t="str">
        <f t="shared" ca="1" si="41"/>
        <v/>
      </c>
      <c r="AG86" s="1" t="str">
        <f t="shared" ca="1" si="41"/>
        <v/>
      </c>
      <c r="AH86" s="1"/>
      <c r="AI86" s="1"/>
      <c r="AJ86" s="1"/>
      <c r="AK86" s="1"/>
      <c r="AL86" s="1"/>
      <c r="AM86" s="1"/>
      <c r="AN86" s="1"/>
      <c r="AO86" s="1"/>
      <c r="AP86" s="1"/>
      <c r="AQ86" s="1"/>
      <c r="AR86" s="1"/>
      <c r="AS86" s="1"/>
      <c r="AT86" s="1"/>
      <c r="AU86" s="1"/>
      <c r="AV86" s="1"/>
      <c r="AW86" s="1"/>
      <c r="AX86" s="1"/>
      <c r="AY86" s="1"/>
      <c r="AZ86" s="1"/>
      <c r="BA86" s="1"/>
      <c r="BB86" s="1"/>
      <c r="BC86" s="1"/>
      <c r="BD86" s="1"/>
      <c r="BE86" s="1"/>
      <c r="BF86" s="1"/>
    </row>
    <row r="87" spans="2:58" hidden="1" outlineLevel="1" x14ac:dyDescent="0.2">
      <c r="B87" s="35"/>
      <c r="C87" s="1" t="str">
        <f t="shared" ca="1" si="28"/>
        <v/>
      </c>
      <c r="D87" s="1" t="str">
        <f t="shared" ca="1" si="39"/>
        <v/>
      </c>
      <c r="E87" s="1" t="str">
        <f t="shared" ca="1" si="39"/>
        <v/>
      </c>
      <c r="F87" s="1" t="str">
        <f t="shared" ca="1" si="39"/>
        <v/>
      </c>
      <c r="G87" s="1" t="str">
        <f t="shared" ca="1" si="39"/>
        <v/>
      </c>
      <c r="H87" s="1" t="str">
        <f t="shared" ca="1" si="39"/>
        <v/>
      </c>
      <c r="I87" s="1" t="str">
        <f t="shared" ca="1" si="39"/>
        <v/>
      </c>
      <c r="J87" s="1" t="str">
        <f t="shared" ca="1" si="39"/>
        <v/>
      </c>
      <c r="K87" s="1" t="str">
        <f t="shared" ca="1" si="39"/>
        <v/>
      </c>
      <c r="L87" s="1" t="str">
        <f t="shared" ca="1" si="39"/>
        <v/>
      </c>
      <c r="M87" s="1" t="str">
        <f t="shared" ca="1" si="39"/>
        <v/>
      </c>
      <c r="N87" s="1" t="str">
        <f t="shared" ca="1" si="40"/>
        <v/>
      </c>
      <c r="O87" s="1" t="str">
        <f t="shared" ca="1" si="40"/>
        <v/>
      </c>
      <c r="P87" s="1" t="str">
        <f t="shared" ca="1" si="40"/>
        <v/>
      </c>
      <c r="Q87" s="1" t="str">
        <f t="shared" ca="1" si="40"/>
        <v/>
      </c>
      <c r="R87" s="1" t="str">
        <f t="shared" ca="1" si="40"/>
        <v/>
      </c>
      <c r="S87" s="1" t="str">
        <f t="shared" ca="1" si="40"/>
        <v/>
      </c>
      <c r="T87" s="1" t="str">
        <f t="shared" ca="1" si="40"/>
        <v/>
      </c>
      <c r="U87" s="1" t="str">
        <f t="shared" ca="1" si="40"/>
        <v/>
      </c>
      <c r="V87" s="1" t="str">
        <f t="shared" ca="1" si="40"/>
        <v/>
      </c>
      <c r="W87" s="1" t="str">
        <f t="shared" ca="1" si="40"/>
        <v/>
      </c>
      <c r="X87" s="1" t="str">
        <f t="shared" ca="1" si="41"/>
        <v/>
      </c>
      <c r="Y87" s="1" t="str">
        <f t="shared" ca="1" si="41"/>
        <v/>
      </c>
      <c r="Z87" s="1" t="str">
        <f t="shared" ca="1" si="41"/>
        <v/>
      </c>
      <c r="AA87" s="1" t="str">
        <f t="shared" ca="1" si="41"/>
        <v/>
      </c>
      <c r="AB87" s="1" t="str">
        <f t="shared" ca="1" si="41"/>
        <v/>
      </c>
      <c r="AC87" s="1" t="str">
        <f t="shared" ca="1" si="41"/>
        <v/>
      </c>
      <c r="AD87" s="1" t="str">
        <f t="shared" ca="1" si="41"/>
        <v/>
      </c>
      <c r="AE87" s="1" t="str">
        <f t="shared" ca="1" si="41"/>
        <v/>
      </c>
      <c r="AF87" s="1" t="str">
        <f t="shared" ca="1" si="41"/>
        <v/>
      </c>
      <c r="AG87" s="1" t="str">
        <f t="shared" ca="1" si="41"/>
        <v/>
      </c>
      <c r="AH87" s="1"/>
      <c r="AI87" s="1"/>
      <c r="AJ87" s="1"/>
      <c r="AK87" s="1"/>
      <c r="AL87" s="1"/>
      <c r="AM87" s="1"/>
      <c r="AN87" s="1"/>
      <c r="AO87" s="1"/>
      <c r="AP87" s="1"/>
      <c r="AQ87" s="1"/>
      <c r="AR87" s="1"/>
      <c r="AS87" s="1"/>
      <c r="AT87" s="1"/>
      <c r="AU87" s="1"/>
      <c r="AV87" s="1"/>
      <c r="AW87" s="1"/>
      <c r="AX87" s="1"/>
      <c r="AY87" s="1"/>
      <c r="AZ87" s="1"/>
      <c r="BA87" s="1"/>
      <c r="BB87" s="1"/>
      <c r="BC87" s="1"/>
      <c r="BD87" s="1"/>
      <c r="BE87" s="1"/>
      <c r="BF87" s="1"/>
    </row>
    <row r="88" spans="2:58" hidden="1" outlineLevel="1" x14ac:dyDescent="0.2">
      <c r="B88" s="35"/>
      <c r="C88" s="1" t="str">
        <f t="shared" ca="1" si="28"/>
        <v/>
      </c>
      <c r="D88" s="1" t="str">
        <f t="shared" ca="1" si="39"/>
        <v/>
      </c>
      <c r="E88" s="1" t="str">
        <f t="shared" ca="1" si="39"/>
        <v/>
      </c>
      <c r="F88" s="1" t="str">
        <f t="shared" ca="1" si="39"/>
        <v/>
      </c>
      <c r="G88" s="1" t="str">
        <f t="shared" ca="1" si="39"/>
        <v/>
      </c>
      <c r="H88" s="1" t="str">
        <f t="shared" ca="1" si="39"/>
        <v/>
      </c>
      <c r="I88" s="1" t="str">
        <f t="shared" ca="1" si="39"/>
        <v/>
      </c>
      <c r="J88" s="1" t="str">
        <f t="shared" ca="1" si="39"/>
        <v/>
      </c>
      <c r="K88" s="1" t="str">
        <f t="shared" ca="1" si="39"/>
        <v/>
      </c>
      <c r="L88" s="1" t="str">
        <f t="shared" ca="1" si="39"/>
        <v/>
      </c>
      <c r="M88" s="1" t="str">
        <f t="shared" ca="1" si="39"/>
        <v/>
      </c>
      <c r="N88" s="1" t="str">
        <f t="shared" ca="1" si="40"/>
        <v/>
      </c>
      <c r="O88" s="1" t="str">
        <f t="shared" ca="1" si="40"/>
        <v/>
      </c>
      <c r="P88" s="1" t="str">
        <f t="shared" ca="1" si="40"/>
        <v/>
      </c>
      <c r="Q88" s="1" t="str">
        <f t="shared" ca="1" si="40"/>
        <v/>
      </c>
      <c r="R88" s="1" t="str">
        <f t="shared" ca="1" si="40"/>
        <v/>
      </c>
      <c r="S88" s="1" t="str">
        <f t="shared" ca="1" si="40"/>
        <v/>
      </c>
      <c r="T88" s="1" t="str">
        <f t="shared" ca="1" si="40"/>
        <v/>
      </c>
      <c r="U88" s="1" t="str">
        <f t="shared" ca="1" si="40"/>
        <v/>
      </c>
      <c r="V88" s="1" t="str">
        <f t="shared" ca="1" si="40"/>
        <v/>
      </c>
      <c r="W88" s="1" t="str">
        <f t="shared" ca="1" si="40"/>
        <v/>
      </c>
      <c r="X88" s="1" t="str">
        <f t="shared" ca="1" si="41"/>
        <v/>
      </c>
      <c r="Y88" s="1" t="str">
        <f t="shared" ca="1" si="41"/>
        <v/>
      </c>
      <c r="Z88" s="1" t="str">
        <f t="shared" ca="1" si="41"/>
        <v/>
      </c>
      <c r="AA88" s="1" t="str">
        <f t="shared" ca="1" si="41"/>
        <v/>
      </c>
      <c r="AB88" s="1" t="str">
        <f t="shared" ca="1" si="41"/>
        <v/>
      </c>
      <c r="AC88" s="1" t="str">
        <f t="shared" ca="1" si="41"/>
        <v/>
      </c>
      <c r="AD88" s="1" t="str">
        <f t="shared" ca="1" si="41"/>
        <v/>
      </c>
      <c r="AE88" s="1" t="str">
        <f t="shared" ca="1" si="41"/>
        <v/>
      </c>
      <c r="AF88" s="1" t="str">
        <f t="shared" ca="1" si="41"/>
        <v/>
      </c>
      <c r="AG88" s="1" t="str">
        <f t="shared" ca="1" si="41"/>
        <v/>
      </c>
      <c r="AH88" s="1"/>
      <c r="AI88" s="1"/>
      <c r="AJ88" s="1"/>
      <c r="AK88" s="1"/>
      <c r="AL88" s="1"/>
      <c r="AM88" s="1"/>
      <c r="AN88" s="1"/>
      <c r="AO88" s="1"/>
      <c r="AP88" s="1"/>
      <c r="AQ88" s="1"/>
      <c r="AR88" s="1"/>
      <c r="AS88" s="1"/>
      <c r="AT88" s="1"/>
      <c r="AU88" s="1"/>
      <c r="AV88" s="1"/>
      <c r="AW88" s="1"/>
      <c r="AX88" s="1"/>
      <c r="AY88" s="1"/>
      <c r="AZ88" s="1"/>
      <c r="BA88" s="1"/>
      <c r="BB88" s="1"/>
      <c r="BC88" s="1"/>
      <c r="BD88" s="1"/>
      <c r="BE88" s="1"/>
      <c r="BF88" s="1"/>
    </row>
    <row r="89" spans="2:58" hidden="1" outlineLevel="1" x14ac:dyDescent="0.2">
      <c r="B89" s="35"/>
      <c r="C89" s="1" t="str">
        <f t="shared" ca="1" si="28"/>
        <v/>
      </c>
      <c r="D89" s="1" t="str">
        <f t="shared" ca="1" si="39"/>
        <v/>
      </c>
      <c r="E89" s="1" t="str">
        <f t="shared" ca="1" si="39"/>
        <v/>
      </c>
      <c r="F89" s="1" t="str">
        <f t="shared" ca="1" si="39"/>
        <v/>
      </c>
      <c r="G89" s="1" t="str">
        <f t="shared" ca="1" si="39"/>
        <v/>
      </c>
      <c r="H89" s="1" t="str">
        <f t="shared" ca="1" si="39"/>
        <v/>
      </c>
      <c r="I89" s="1" t="str">
        <f t="shared" ca="1" si="39"/>
        <v/>
      </c>
      <c r="J89" s="1" t="str">
        <f t="shared" ca="1" si="39"/>
        <v/>
      </c>
      <c r="K89" s="1" t="str">
        <f t="shared" ca="1" si="39"/>
        <v/>
      </c>
      <c r="L89" s="1" t="str">
        <f t="shared" ca="1" si="39"/>
        <v/>
      </c>
      <c r="M89" s="1" t="str">
        <f t="shared" ca="1" si="39"/>
        <v/>
      </c>
      <c r="N89" s="1" t="str">
        <f t="shared" ca="1" si="40"/>
        <v/>
      </c>
      <c r="O89" s="1" t="str">
        <f t="shared" ca="1" si="40"/>
        <v/>
      </c>
      <c r="P89" s="1" t="str">
        <f t="shared" ca="1" si="40"/>
        <v/>
      </c>
      <c r="Q89" s="1" t="str">
        <f t="shared" ca="1" si="40"/>
        <v/>
      </c>
      <c r="R89" s="1" t="str">
        <f t="shared" ca="1" si="40"/>
        <v/>
      </c>
      <c r="S89" s="1" t="str">
        <f t="shared" ca="1" si="40"/>
        <v/>
      </c>
      <c r="T89" s="1" t="str">
        <f t="shared" ca="1" si="40"/>
        <v/>
      </c>
      <c r="U89" s="1" t="str">
        <f t="shared" ca="1" si="40"/>
        <v/>
      </c>
      <c r="V89" s="1" t="str">
        <f t="shared" ca="1" si="40"/>
        <v/>
      </c>
      <c r="W89" s="1" t="str">
        <f t="shared" ca="1" si="40"/>
        <v/>
      </c>
      <c r="X89" s="1" t="str">
        <f t="shared" ca="1" si="41"/>
        <v/>
      </c>
      <c r="Y89" s="1" t="str">
        <f t="shared" ca="1" si="41"/>
        <v/>
      </c>
      <c r="Z89" s="1" t="str">
        <f t="shared" ca="1" si="41"/>
        <v/>
      </c>
      <c r="AA89" s="1" t="str">
        <f t="shared" ca="1" si="41"/>
        <v/>
      </c>
      <c r="AB89" s="1" t="str">
        <f t="shared" ca="1" si="41"/>
        <v/>
      </c>
      <c r="AC89" s="1" t="str">
        <f t="shared" ca="1" si="41"/>
        <v/>
      </c>
      <c r="AD89" s="1" t="str">
        <f t="shared" ca="1" si="41"/>
        <v/>
      </c>
      <c r="AE89" s="1" t="str">
        <f t="shared" ca="1" si="41"/>
        <v/>
      </c>
      <c r="AF89" s="1" t="str">
        <f t="shared" ca="1" si="41"/>
        <v/>
      </c>
      <c r="AG89" s="1" t="str">
        <f t="shared" ca="1" si="41"/>
        <v/>
      </c>
      <c r="AH89" s="1"/>
      <c r="AI89" s="1"/>
      <c r="AJ89" s="1"/>
      <c r="AK89" s="1"/>
      <c r="AL89" s="1"/>
      <c r="AM89" s="1"/>
      <c r="AN89" s="1"/>
      <c r="AO89" s="1"/>
      <c r="AP89" s="1"/>
      <c r="AQ89" s="1"/>
      <c r="AR89" s="1"/>
      <c r="AS89" s="1"/>
      <c r="AT89" s="1"/>
      <c r="AU89" s="1"/>
      <c r="AV89" s="1"/>
      <c r="AW89" s="1"/>
      <c r="AX89" s="1"/>
      <c r="AY89" s="1"/>
      <c r="AZ89" s="1"/>
      <c r="BA89" s="1"/>
      <c r="BB89" s="1"/>
      <c r="BC89" s="1"/>
      <c r="BD89" s="1"/>
      <c r="BE89" s="1"/>
      <c r="BF89" s="1"/>
    </row>
    <row r="90" spans="2:58" hidden="1" outlineLevel="1" x14ac:dyDescent="0.2">
      <c r="B90" s="35"/>
      <c r="C90" s="1" t="str">
        <f t="shared" ca="1" si="28"/>
        <v/>
      </c>
      <c r="D90" s="1" t="str">
        <f t="shared" ca="1" si="39"/>
        <v/>
      </c>
      <c r="E90" s="1" t="str">
        <f t="shared" ca="1" si="39"/>
        <v/>
      </c>
      <c r="F90" s="1" t="str">
        <f t="shared" ca="1" si="39"/>
        <v/>
      </c>
      <c r="G90" s="1" t="str">
        <f t="shared" ca="1" si="39"/>
        <v/>
      </c>
      <c r="H90" s="1" t="str">
        <f t="shared" ca="1" si="39"/>
        <v/>
      </c>
      <c r="I90" s="1" t="str">
        <f t="shared" ca="1" si="39"/>
        <v/>
      </c>
      <c r="J90" s="1" t="str">
        <f t="shared" ca="1" si="39"/>
        <v/>
      </c>
      <c r="K90" s="1" t="str">
        <f t="shared" ca="1" si="39"/>
        <v/>
      </c>
      <c r="L90" s="1" t="str">
        <f t="shared" ca="1" si="39"/>
        <v/>
      </c>
      <c r="M90" s="1" t="str">
        <f t="shared" ca="1" si="39"/>
        <v/>
      </c>
      <c r="N90" s="1" t="str">
        <f t="shared" ca="1" si="40"/>
        <v/>
      </c>
      <c r="O90" s="1" t="str">
        <f t="shared" ca="1" si="40"/>
        <v/>
      </c>
      <c r="P90" s="1" t="str">
        <f t="shared" ca="1" si="40"/>
        <v/>
      </c>
      <c r="Q90" s="1" t="str">
        <f t="shared" ca="1" si="40"/>
        <v/>
      </c>
      <c r="R90" s="1" t="str">
        <f t="shared" ca="1" si="40"/>
        <v/>
      </c>
      <c r="S90" s="1" t="str">
        <f t="shared" ca="1" si="40"/>
        <v/>
      </c>
      <c r="T90" s="1" t="str">
        <f t="shared" ca="1" si="40"/>
        <v/>
      </c>
      <c r="U90" s="1" t="str">
        <f t="shared" ca="1" si="40"/>
        <v/>
      </c>
      <c r="V90" s="1" t="str">
        <f t="shared" ca="1" si="40"/>
        <v/>
      </c>
      <c r="W90" s="1" t="str">
        <f t="shared" ca="1" si="40"/>
        <v/>
      </c>
      <c r="X90" s="1" t="str">
        <f t="shared" ca="1" si="41"/>
        <v/>
      </c>
      <c r="Y90" s="1" t="str">
        <f t="shared" ca="1" si="41"/>
        <v/>
      </c>
      <c r="Z90" s="1" t="str">
        <f t="shared" ca="1" si="41"/>
        <v/>
      </c>
      <c r="AA90" s="1" t="str">
        <f t="shared" ca="1" si="41"/>
        <v/>
      </c>
      <c r="AB90" s="1" t="str">
        <f t="shared" ca="1" si="41"/>
        <v/>
      </c>
      <c r="AC90" s="1" t="str">
        <f t="shared" ca="1" si="41"/>
        <v/>
      </c>
      <c r="AD90" s="1" t="str">
        <f t="shared" ca="1" si="41"/>
        <v/>
      </c>
      <c r="AE90" s="1" t="str">
        <f t="shared" ca="1" si="41"/>
        <v/>
      </c>
      <c r="AF90" s="1" t="str">
        <f t="shared" ca="1" si="41"/>
        <v/>
      </c>
      <c r="AG90" s="1" t="str">
        <f t="shared" ca="1" si="41"/>
        <v/>
      </c>
      <c r="AH90" s="1"/>
      <c r="AI90" s="1"/>
      <c r="AJ90" s="1"/>
      <c r="AK90" s="1"/>
      <c r="AL90" s="1"/>
      <c r="AM90" s="1"/>
      <c r="AN90" s="1"/>
      <c r="AO90" s="1"/>
      <c r="AP90" s="1"/>
      <c r="AQ90" s="1"/>
      <c r="AR90" s="1"/>
      <c r="AS90" s="1"/>
      <c r="AT90" s="1"/>
      <c r="AU90" s="1"/>
      <c r="AV90" s="1"/>
      <c r="AW90" s="1"/>
      <c r="AX90" s="1"/>
      <c r="AY90" s="1"/>
      <c r="AZ90" s="1"/>
      <c r="BA90" s="1"/>
      <c r="BB90" s="1"/>
      <c r="BC90" s="1"/>
      <c r="BD90" s="1"/>
      <c r="BE90" s="1"/>
      <c r="BF90" s="1"/>
    </row>
    <row r="91" spans="2:58" hidden="1" outlineLevel="1" x14ac:dyDescent="0.2">
      <c r="B91" s="35"/>
      <c r="C91" s="1" t="str">
        <f t="shared" ca="1" si="28"/>
        <v/>
      </c>
      <c r="D91" s="1" t="str">
        <f t="shared" ca="1" si="39"/>
        <v/>
      </c>
      <c r="E91" s="1" t="str">
        <f t="shared" ca="1" si="39"/>
        <v/>
      </c>
      <c r="F91" s="1" t="str">
        <f t="shared" ca="1" si="39"/>
        <v/>
      </c>
      <c r="G91" s="1" t="str">
        <f t="shared" ca="1" si="39"/>
        <v/>
      </c>
      <c r="H91" s="1" t="str">
        <f t="shared" ca="1" si="39"/>
        <v/>
      </c>
      <c r="I91" s="1" t="str">
        <f t="shared" ca="1" si="39"/>
        <v/>
      </c>
      <c r="J91" s="1" t="str">
        <f t="shared" ca="1" si="39"/>
        <v/>
      </c>
      <c r="K91" s="1" t="str">
        <f t="shared" ca="1" si="39"/>
        <v/>
      </c>
      <c r="L91" s="1" t="str">
        <f t="shared" ca="1" si="39"/>
        <v/>
      </c>
      <c r="M91" s="1" t="str">
        <f t="shared" ca="1" si="39"/>
        <v/>
      </c>
      <c r="N91" s="1" t="str">
        <f t="shared" ca="1" si="40"/>
        <v/>
      </c>
      <c r="O91" s="1" t="str">
        <f t="shared" ca="1" si="40"/>
        <v/>
      </c>
      <c r="P91" s="1" t="str">
        <f t="shared" ca="1" si="40"/>
        <v/>
      </c>
      <c r="Q91" s="1" t="str">
        <f t="shared" ca="1" si="40"/>
        <v/>
      </c>
      <c r="R91" s="1" t="str">
        <f t="shared" ca="1" si="40"/>
        <v/>
      </c>
      <c r="S91" s="1" t="str">
        <f t="shared" ca="1" si="40"/>
        <v/>
      </c>
      <c r="T91" s="1" t="str">
        <f t="shared" ca="1" si="40"/>
        <v/>
      </c>
      <c r="U91" s="1" t="str">
        <f t="shared" ca="1" si="40"/>
        <v/>
      </c>
      <c r="V91" s="1" t="str">
        <f t="shared" ca="1" si="40"/>
        <v/>
      </c>
      <c r="W91" s="1" t="str">
        <f t="shared" ca="1" si="40"/>
        <v/>
      </c>
      <c r="X91" s="1" t="str">
        <f t="shared" ca="1" si="41"/>
        <v/>
      </c>
      <c r="Y91" s="1" t="str">
        <f t="shared" ca="1" si="41"/>
        <v/>
      </c>
      <c r="Z91" s="1" t="str">
        <f t="shared" ca="1" si="41"/>
        <v/>
      </c>
      <c r="AA91" s="1" t="str">
        <f t="shared" ca="1" si="41"/>
        <v/>
      </c>
      <c r="AB91" s="1" t="str">
        <f t="shared" ca="1" si="41"/>
        <v/>
      </c>
      <c r="AC91" s="1" t="str">
        <f t="shared" ca="1" si="41"/>
        <v/>
      </c>
      <c r="AD91" s="1" t="str">
        <f t="shared" ca="1" si="41"/>
        <v/>
      </c>
      <c r="AE91" s="1" t="str">
        <f t="shared" ca="1" si="41"/>
        <v/>
      </c>
      <c r="AF91" s="1" t="str">
        <f t="shared" ca="1" si="41"/>
        <v/>
      </c>
      <c r="AG91" s="1" t="str">
        <f t="shared" ca="1" si="41"/>
        <v/>
      </c>
      <c r="AH91" s="1"/>
      <c r="AI91" s="1"/>
      <c r="AJ91" s="1"/>
      <c r="AK91" s="1"/>
      <c r="AL91" s="1"/>
      <c r="AM91" s="1"/>
      <c r="AN91" s="1"/>
      <c r="AO91" s="1"/>
      <c r="AP91" s="1"/>
      <c r="AQ91" s="1"/>
      <c r="AR91" s="1"/>
      <c r="AS91" s="1"/>
      <c r="AT91" s="1"/>
      <c r="AU91" s="1"/>
      <c r="AV91" s="1"/>
      <c r="AW91" s="1"/>
      <c r="AX91" s="1"/>
      <c r="AY91" s="1"/>
      <c r="AZ91" s="1"/>
      <c r="BA91" s="1"/>
      <c r="BB91" s="1"/>
      <c r="BC91" s="1"/>
      <c r="BD91" s="1"/>
      <c r="BE91" s="1"/>
      <c r="BF91" s="1"/>
    </row>
    <row r="92" spans="2:58" hidden="1" outlineLevel="1" x14ac:dyDescent="0.2">
      <c r="B92" s="35"/>
      <c r="C92" s="1" t="str">
        <f t="shared" ca="1" si="28"/>
        <v/>
      </c>
      <c r="D92" s="1" t="str">
        <f t="shared" ca="1" si="39"/>
        <v/>
      </c>
      <c r="E92" s="1" t="str">
        <f t="shared" ca="1" si="39"/>
        <v/>
      </c>
      <c r="F92" s="1" t="str">
        <f t="shared" ca="1" si="39"/>
        <v/>
      </c>
      <c r="G92" s="1" t="str">
        <f t="shared" ca="1" si="39"/>
        <v/>
      </c>
      <c r="H92" s="1" t="str">
        <f t="shared" ca="1" si="39"/>
        <v/>
      </c>
      <c r="I92" s="1" t="str">
        <f t="shared" ca="1" si="39"/>
        <v/>
      </c>
      <c r="J92" s="1" t="str">
        <f t="shared" ca="1" si="39"/>
        <v/>
      </c>
      <c r="K92" s="1" t="str">
        <f t="shared" ca="1" si="39"/>
        <v/>
      </c>
      <c r="L92" s="1" t="str">
        <f t="shared" ca="1" si="39"/>
        <v/>
      </c>
      <c r="M92" s="1" t="str">
        <f t="shared" ca="1" si="39"/>
        <v/>
      </c>
      <c r="N92" s="1" t="str">
        <f t="shared" ca="1" si="40"/>
        <v/>
      </c>
      <c r="O92" s="1" t="str">
        <f t="shared" ca="1" si="40"/>
        <v/>
      </c>
      <c r="P92" s="1" t="str">
        <f t="shared" ca="1" si="40"/>
        <v/>
      </c>
      <c r="Q92" s="1" t="str">
        <f t="shared" ca="1" si="40"/>
        <v/>
      </c>
      <c r="R92" s="1" t="str">
        <f t="shared" ca="1" si="40"/>
        <v/>
      </c>
      <c r="S92" s="1" t="str">
        <f t="shared" ca="1" si="40"/>
        <v/>
      </c>
      <c r="T92" s="1" t="str">
        <f t="shared" ca="1" si="40"/>
        <v/>
      </c>
      <c r="U92" s="1" t="str">
        <f t="shared" ca="1" si="40"/>
        <v/>
      </c>
      <c r="V92" s="1" t="str">
        <f t="shared" ca="1" si="40"/>
        <v/>
      </c>
      <c r="W92" s="1" t="str">
        <f t="shared" ca="1" si="40"/>
        <v/>
      </c>
      <c r="X92" s="1" t="str">
        <f t="shared" ca="1" si="41"/>
        <v/>
      </c>
      <c r="Y92" s="1" t="str">
        <f t="shared" ca="1" si="41"/>
        <v/>
      </c>
      <c r="Z92" s="1" t="str">
        <f t="shared" ca="1" si="41"/>
        <v/>
      </c>
      <c r="AA92" s="1" t="str">
        <f t="shared" ca="1" si="41"/>
        <v/>
      </c>
      <c r="AB92" s="1" t="str">
        <f t="shared" ca="1" si="41"/>
        <v/>
      </c>
      <c r="AC92" s="1" t="str">
        <f t="shared" ca="1" si="41"/>
        <v/>
      </c>
      <c r="AD92" s="1" t="str">
        <f t="shared" ca="1" si="41"/>
        <v/>
      </c>
      <c r="AE92" s="1" t="str">
        <f t="shared" ca="1" si="41"/>
        <v/>
      </c>
      <c r="AF92" s="1" t="str">
        <f t="shared" ca="1" si="41"/>
        <v/>
      </c>
      <c r="AG92" s="1" t="str">
        <f t="shared" ca="1" si="41"/>
        <v/>
      </c>
      <c r="AH92" s="1"/>
      <c r="AI92" s="1"/>
      <c r="AJ92" s="1"/>
      <c r="AK92" s="1"/>
      <c r="AL92" s="1"/>
      <c r="AM92" s="1"/>
      <c r="AN92" s="1"/>
      <c r="AO92" s="1"/>
      <c r="AP92" s="1"/>
      <c r="AQ92" s="1"/>
      <c r="AR92" s="1"/>
      <c r="AS92" s="1"/>
      <c r="AT92" s="1"/>
      <c r="AU92" s="1"/>
      <c r="AV92" s="1"/>
      <c r="AW92" s="1"/>
      <c r="AX92" s="1"/>
      <c r="AY92" s="1"/>
      <c r="AZ92" s="1"/>
      <c r="BA92" s="1"/>
      <c r="BB92" s="1"/>
      <c r="BC92" s="1"/>
      <c r="BD92" s="1"/>
      <c r="BE92" s="1"/>
      <c r="BF92" s="1"/>
    </row>
    <row r="93" spans="2:58" hidden="1" outlineLevel="1" x14ac:dyDescent="0.2">
      <c r="B93" s="35"/>
      <c r="C93" s="1" t="str">
        <f t="shared" ca="1" si="28"/>
        <v/>
      </c>
      <c r="D93" s="1" t="str">
        <f t="shared" ca="1" si="39"/>
        <v/>
      </c>
      <c r="E93" s="1" t="str">
        <f t="shared" ca="1" si="39"/>
        <v/>
      </c>
      <c r="F93" s="1" t="str">
        <f t="shared" ca="1" si="39"/>
        <v/>
      </c>
      <c r="G93" s="1" t="str">
        <f t="shared" ca="1" si="39"/>
        <v/>
      </c>
      <c r="H93" s="1" t="str">
        <f t="shared" ca="1" si="39"/>
        <v/>
      </c>
      <c r="I93" s="1" t="str">
        <f t="shared" ca="1" si="39"/>
        <v/>
      </c>
      <c r="J93" s="1" t="str">
        <f t="shared" ca="1" si="39"/>
        <v/>
      </c>
      <c r="K93" s="1" t="str">
        <f t="shared" ca="1" si="39"/>
        <v/>
      </c>
      <c r="L93" s="1" t="str">
        <f t="shared" ca="1" si="39"/>
        <v/>
      </c>
      <c r="M93" s="1" t="str">
        <f t="shared" ca="1" si="39"/>
        <v/>
      </c>
      <c r="N93" s="1" t="str">
        <f t="shared" ca="1" si="40"/>
        <v/>
      </c>
      <c r="O93" s="1" t="str">
        <f t="shared" ca="1" si="40"/>
        <v/>
      </c>
      <c r="P93" s="1" t="str">
        <f t="shared" ca="1" si="40"/>
        <v/>
      </c>
      <c r="Q93" s="1" t="str">
        <f t="shared" ca="1" si="40"/>
        <v/>
      </c>
      <c r="R93" s="1" t="str">
        <f t="shared" ca="1" si="40"/>
        <v/>
      </c>
      <c r="S93" s="1" t="str">
        <f t="shared" ca="1" si="40"/>
        <v/>
      </c>
      <c r="T93" s="1" t="str">
        <f t="shared" ca="1" si="40"/>
        <v/>
      </c>
      <c r="U93" s="1" t="str">
        <f t="shared" ca="1" si="40"/>
        <v/>
      </c>
      <c r="V93" s="1" t="str">
        <f t="shared" ca="1" si="40"/>
        <v/>
      </c>
      <c r="W93" s="1" t="str">
        <f t="shared" ca="1" si="40"/>
        <v/>
      </c>
      <c r="X93" s="1" t="str">
        <f t="shared" ca="1" si="41"/>
        <v/>
      </c>
      <c r="Y93" s="1" t="str">
        <f t="shared" ca="1" si="41"/>
        <v/>
      </c>
      <c r="Z93" s="1" t="str">
        <f t="shared" ca="1" si="41"/>
        <v/>
      </c>
      <c r="AA93" s="1" t="str">
        <f t="shared" ca="1" si="41"/>
        <v/>
      </c>
      <c r="AB93" s="1" t="str">
        <f t="shared" ca="1" si="41"/>
        <v/>
      </c>
      <c r="AC93" s="1" t="str">
        <f t="shared" ca="1" si="41"/>
        <v/>
      </c>
      <c r="AD93" s="1" t="str">
        <f t="shared" ca="1" si="41"/>
        <v/>
      </c>
      <c r="AE93" s="1" t="str">
        <f t="shared" ca="1" si="41"/>
        <v/>
      </c>
      <c r="AF93" s="1" t="str">
        <f t="shared" ca="1" si="41"/>
        <v/>
      </c>
      <c r="AG93" s="1" t="str">
        <f t="shared" ca="1" si="41"/>
        <v/>
      </c>
      <c r="AH93" s="1"/>
      <c r="AI93" s="1"/>
      <c r="AJ93" s="1"/>
      <c r="AK93" s="1"/>
      <c r="AL93" s="1"/>
      <c r="AM93" s="1"/>
      <c r="AN93" s="1"/>
      <c r="AO93" s="1"/>
      <c r="AP93" s="1"/>
      <c r="AQ93" s="1"/>
      <c r="AR93" s="1"/>
      <c r="AS93" s="1"/>
      <c r="AT93" s="1"/>
      <c r="AU93" s="1"/>
      <c r="AV93" s="1"/>
      <c r="AW93" s="1"/>
      <c r="AX93" s="1"/>
      <c r="AY93" s="1"/>
      <c r="AZ93" s="1"/>
      <c r="BA93" s="1"/>
      <c r="BB93" s="1"/>
      <c r="BC93" s="1"/>
      <c r="BD93" s="1"/>
      <c r="BE93" s="1"/>
      <c r="BF93" s="1"/>
    </row>
    <row r="94" spans="2:58" hidden="1" outlineLevel="1" x14ac:dyDescent="0.2">
      <c r="B94" s="35"/>
      <c r="C94" s="1" t="str">
        <f t="shared" ca="1" si="28"/>
        <v/>
      </c>
      <c r="D94" s="1" t="str">
        <f t="shared" ca="1" si="39"/>
        <v/>
      </c>
      <c r="E94" s="1" t="str">
        <f t="shared" ca="1" si="39"/>
        <v/>
      </c>
      <c r="F94" s="1" t="str">
        <f t="shared" ca="1" si="39"/>
        <v/>
      </c>
      <c r="G94" s="1" t="str">
        <f t="shared" ca="1" si="39"/>
        <v/>
      </c>
      <c r="H94" s="1" t="str">
        <f t="shared" ca="1" si="39"/>
        <v/>
      </c>
      <c r="I94" s="1" t="str">
        <f t="shared" ca="1" si="39"/>
        <v/>
      </c>
      <c r="J94" s="1" t="str">
        <f t="shared" ca="1" si="39"/>
        <v/>
      </c>
      <c r="K94" s="1" t="str">
        <f t="shared" ca="1" si="39"/>
        <v/>
      </c>
      <c r="L94" s="1" t="str">
        <f t="shared" ca="1" si="39"/>
        <v/>
      </c>
      <c r="M94" s="1" t="str">
        <f t="shared" ca="1" si="39"/>
        <v/>
      </c>
      <c r="N94" s="1" t="str">
        <f t="shared" ca="1" si="40"/>
        <v/>
      </c>
      <c r="O94" s="1" t="str">
        <f t="shared" ca="1" si="40"/>
        <v/>
      </c>
      <c r="P94" s="1" t="str">
        <f t="shared" ca="1" si="40"/>
        <v/>
      </c>
      <c r="Q94" s="1" t="str">
        <f t="shared" ca="1" si="40"/>
        <v/>
      </c>
      <c r="R94" s="1" t="str">
        <f t="shared" ca="1" si="40"/>
        <v/>
      </c>
      <c r="S94" s="1" t="str">
        <f t="shared" ca="1" si="40"/>
        <v/>
      </c>
      <c r="T94" s="1" t="str">
        <f t="shared" ca="1" si="40"/>
        <v/>
      </c>
      <c r="U94" s="1" t="str">
        <f t="shared" ca="1" si="40"/>
        <v/>
      </c>
      <c r="V94" s="1" t="str">
        <f t="shared" ca="1" si="40"/>
        <v/>
      </c>
      <c r="W94" s="1" t="str">
        <f t="shared" ca="1" si="40"/>
        <v/>
      </c>
      <c r="X94" s="1" t="str">
        <f t="shared" ca="1" si="41"/>
        <v/>
      </c>
      <c r="Y94" s="1" t="str">
        <f t="shared" ca="1" si="41"/>
        <v/>
      </c>
      <c r="Z94" s="1" t="str">
        <f t="shared" ca="1" si="41"/>
        <v/>
      </c>
      <c r="AA94" s="1" t="str">
        <f t="shared" ca="1" si="41"/>
        <v/>
      </c>
      <c r="AB94" s="1" t="str">
        <f t="shared" ca="1" si="41"/>
        <v/>
      </c>
      <c r="AC94" s="1" t="str">
        <f t="shared" ca="1" si="41"/>
        <v/>
      </c>
      <c r="AD94" s="1" t="str">
        <f t="shared" ca="1" si="41"/>
        <v/>
      </c>
      <c r="AE94" s="1" t="str">
        <f t="shared" ca="1" si="41"/>
        <v/>
      </c>
      <c r="AF94" s="1" t="str">
        <f t="shared" ca="1" si="41"/>
        <v/>
      </c>
      <c r="AG94" s="1" t="str">
        <f t="shared" ca="1" si="41"/>
        <v/>
      </c>
      <c r="AH94" s="1"/>
      <c r="AI94" s="1"/>
      <c r="AJ94" s="1"/>
      <c r="AK94" s="1"/>
      <c r="AL94" s="1"/>
      <c r="AM94" s="1"/>
      <c r="AN94" s="1"/>
      <c r="AO94" s="1"/>
      <c r="AP94" s="1"/>
      <c r="AQ94" s="1"/>
      <c r="AR94" s="1"/>
      <c r="AS94" s="1"/>
      <c r="AT94" s="1"/>
      <c r="AU94" s="1"/>
      <c r="AV94" s="1"/>
      <c r="AW94" s="1"/>
      <c r="AX94" s="1"/>
      <c r="AY94" s="1"/>
      <c r="AZ94" s="1"/>
      <c r="BA94" s="1"/>
      <c r="BB94" s="1"/>
      <c r="BC94" s="1"/>
      <c r="BD94" s="1"/>
      <c r="BE94" s="1"/>
      <c r="BF94" s="1"/>
    </row>
    <row r="95" spans="2:58" hidden="1" outlineLevel="1" x14ac:dyDescent="0.2">
      <c r="B95" s="35"/>
      <c r="C95" s="1" t="str">
        <f t="shared" ca="1" si="28"/>
        <v/>
      </c>
      <c r="D95" s="1" t="str">
        <f t="shared" ca="1" si="39"/>
        <v/>
      </c>
      <c r="E95" s="1" t="str">
        <f t="shared" ca="1" si="39"/>
        <v/>
      </c>
      <c r="F95" s="1" t="str">
        <f t="shared" ca="1" si="39"/>
        <v/>
      </c>
      <c r="G95" s="1" t="str">
        <f t="shared" ca="1" si="39"/>
        <v/>
      </c>
      <c r="H95" s="1" t="str">
        <f t="shared" ca="1" si="39"/>
        <v/>
      </c>
      <c r="I95" s="1" t="str">
        <f t="shared" ca="1" si="39"/>
        <v/>
      </c>
      <c r="J95" s="1" t="str">
        <f t="shared" ca="1" si="39"/>
        <v/>
      </c>
      <c r="K95" s="1" t="str">
        <f t="shared" ca="1" si="39"/>
        <v/>
      </c>
      <c r="L95" s="1" t="str">
        <f t="shared" ca="1" si="39"/>
        <v/>
      </c>
      <c r="M95" s="1" t="str">
        <f t="shared" ca="1" si="39"/>
        <v/>
      </c>
      <c r="N95" s="1" t="str">
        <f t="shared" ca="1" si="40"/>
        <v/>
      </c>
      <c r="O95" s="1" t="str">
        <f t="shared" ca="1" si="40"/>
        <v/>
      </c>
      <c r="P95" s="1" t="str">
        <f t="shared" ca="1" si="40"/>
        <v/>
      </c>
      <c r="Q95" s="1" t="str">
        <f t="shared" ca="1" si="40"/>
        <v/>
      </c>
      <c r="R95" s="1" t="str">
        <f t="shared" ca="1" si="40"/>
        <v/>
      </c>
      <c r="S95" s="1" t="str">
        <f t="shared" ca="1" si="40"/>
        <v/>
      </c>
      <c r="T95" s="1" t="str">
        <f t="shared" ca="1" si="40"/>
        <v/>
      </c>
      <c r="U95" s="1" t="str">
        <f t="shared" ca="1" si="40"/>
        <v/>
      </c>
      <c r="V95" s="1" t="str">
        <f t="shared" ca="1" si="40"/>
        <v/>
      </c>
      <c r="W95" s="1" t="str">
        <f t="shared" ca="1" si="40"/>
        <v/>
      </c>
      <c r="X95" s="1" t="str">
        <f t="shared" ca="1" si="41"/>
        <v/>
      </c>
      <c r="Y95" s="1" t="str">
        <f t="shared" ca="1" si="41"/>
        <v/>
      </c>
      <c r="Z95" s="1" t="str">
        <f t="shared" ca="1" si="41"/>
        <v/>
      </c>
      <c r="AA95" s="1" t="str">
        <f t="shared" ca="1" si="41"/>
        <v/>
      </c>
      <c r="AB95" s="1" t="str">
        <f t="shared" ca="1" si="41"/>
        <v/>
      </c>
      <c r="AC95" s="1" t="str">
        <f t="shared" ca="1" si="41"/>
        <v/>
      </c>
      <c r="AD95" s="1" t="str">
        <f t="shared" ca="1" si="41"/>
        <v/>
      </c>
      <c r="AE95" s="1" t="str">
        <f t="shared" ca="1" si="41"/>
        <v/>
      </c>
      <c r="AF95" s="1" t="str">
        <f t="shared" ca="1" si="41"/>
        <v/>
      </c>
      <c r="AG95" s="1" t="str">
        <f t="shared" ca="1" si="41"/>
        <v/>
      </c>
      <c r="AH95" s="1"/>
      <c r="AI95" s="1"/>
      <c r="AJ95" s="1"/>
      <c r="AK95" s="1"/>
      <c r="AL95" s="1"/>
      <c r="AM95" s="1"/>
      <c r="AN95" s="1"/>
      <c r="AO95" s="1"/>
      <c r="AP95" s="1"/>
      <c r="AQ95" s="1"/>
      <c r="AR95" s="1"/>
      <c r="AS95" s="1"/>
      <c r="AT95" s="1"/>
      <c r="AU95" s="1"/>
      <c r="AV95" s="1"/>
      <c r="AW95" s="1"/>
      <c r="AX95" s="1"/>
      <c r="AY95" s="1"/>
      <c r="AZ95" s="1"/>
      <c r="BA95" s="1"/>
      <c r="BB95" s="1"/>
      <c r="BC95" s="1"/>
      <c r="BD95" s="1"/>
      <c r="BE95" s="1"/>
      <c r="BF95" s="1"/>
    </row>
    <row r="96" spans="2:58" hidden="1" outlineLevel="1" x14ac:dyDescent="0.2">
      <c r="B96" s="35"/>
      <c r="C96" s="1"/>
      <c r="D96" s="1"/>
      <c r="E96" s="1"/>
      <c r="F96" s="1"/>
      <c r="G96" s="1"/>
      <c r="H96" s="1"/>
      <c r="I96" s="1"/>
      <c r="J96" s="1"/>
      <c r="K96" s="1"/>
      <c r="L96" s="1"/>
      <c r="M96" s="1"/>
      <c r="N96" s="1"/>
      <c r="O96" s="1"/>
      <c r="P96" s="1"/>
      <c r="Q96" s="1"/>
      <c r="R96" s="1"/>
      <c r="S96" s="1"/>
      <c r="T96" s="1"/>
      <c r="U96" s="1"/>
      <c r="V96" s="1"/>
      <c r="W96" s="1"/>
      <c r="X96" s="1"/>
      <c r="Y96" s="1"/>
      <c r="Z96" s="38"/>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row>
    <row r="97" spans="2:58" hidden="1" outlineLevel="1" x14ac:dyDescent="0.2">
      <c r="B97" s="35"/>
      <c r="C97" s="1"/>
      <c r="D97" s="1"/>
      <c r="E97" s="1"/>
      <c r="F97" s="1"/>
      <c r="G97" s="1"/>
      <c r="H97" s="1"/>
      <c r="I97" s="1"/>
      <c r="J97" s="1"/>
      <c r="K97" s="1"/>
      <c r="L97" s="1"/>
      <c r="M97" s="1"/>
      <c r="N97" s="1"/>
      <c r="O97" s="1"/>
      <c r="P97" s="1"/>
      <c r="Q97" s="1"/>
      <c r="R97" s="1"/>
      <c r="S97" s="1"/>
      <c r="T97" s="1"/>
      <c r="U97" s="1"/>
      <c r="V97" s="1"/>
      <c r="W97" s="1"/>
      <c r="X97" s="1"/>
      <c r="Y97" s="1"/>
      <c r="Z97" s="38"/>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row>
    <row r="98" spans="2:58" hidden="1" outlineLevel="1" x14ac:dyDescent="0.2">
      <c r="B98" s="35"/>
      <c r="C98" s="75" t="s">
        <v>120</v>
      </c>
      <c r="D98" s="1"/>
      <c r="E98" s="1"/>
      <c r="F98" s="1"/>
      <c r="G98" s="1"/>
      <c r="H98" s="1"/>
      <c r="I98" s="1"/>
      <c r="J98" s="1"/>
      <c r="K98" s="1"/>
      <c r="L98" s="1"/>
      <c r="M98" s="1"/>
      <c r="N98" s="1"/>
      <c r="O98" s="1"/>
      <c r="P98" s="1"/>
      <c r="Q98" s="1"/>
      <c r="R98" s="1"/>
      <c r="S98" s="1"/>
      <c r="T98" s="1"/>
      <c r="U98" s="1"/>
      <c r="V98" s="1"/>
      <c r="W98" s="1"/>
      <c r="X98" s="1"/>
      <c r="Y98" s="1"/>
      <c r="Z98" s="38"/>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row>
    <row r="99" spans="2:58" hidden="1" outlineLevel="1" x14ac:dyDescent="0.2">
      <c r="B99" s="35"/>
      <c r="C99" s="1"/>
      <c r="D99" s="1" t="str">
        <f t="shared" ref="D99:Z99" si="42">IF(E19&gt;0,E19,"")</f>
        <v/>
      </c>
      <c r="E99" s="1" t="str">
        <f t="shared" si="42"/>
        <v/>
      </c>
      <c r="F99" s="1" t="str">
        <f t="shared" si="42"/>
        <v/>
      </c>
      <c r="G99" s="1" t="str">
        <f t="shared" si="42"/>
        <v/>
      </c>
      <c r="H99" s="1" t="str">
        <f t="shared" si="42"/>
        <v/>
      </c>
      <c r="I99" s="1" t="str">
        <f t="shared" si="42"/>
        <v/>
      </c>
      <c r="J99" s="1" t="str">
        <f t="shared" si="42"/>
        <v/>
      </c>
      <c r="K99" s="1" t="str">
        <f t="shared" si="42"/>
        <v/>
      </c>
      <c r="L99" s="1" t="str">
        <f t="shared" si="42"/>
        <v/>
      </c>
      <c r="M99" s="1" t="str">
        <f t="shared" si="42"/>
        <v/>
      </c>
      <c r="N99" s="1" t="str">
        <f t="shared" si="42"/>
        <v/>
      </c>
      <c r="O99" s="1" t="str">
        <f t="shared" si="42"/>
        <v/>
      </c>
      <c r="P99" s="1" t="str">
        <f t="shared" si="42"/>
        <v/>
      </c>
      <c r="Q99" s="1" t="str">
        <f t="shared" si="42"/>
        <v/>
      </c>
      <c r="R99" s="1" t="str">
        <f t="shared" si="42"/>
        <v/>
      </c>
      <c r="S99" s="1" t="str">
        <f t="shared" si="42"/>
        <v/>
      </c>
      <c r="T99" s="1" t="str">
        <f t="shared" si="42"/>
        <v/>
      </c>
      <c r="U99" s="1" t="str">
        <f t="shared" si="42"/>
        <v/>
      </c>
      <c r="V99" s="1" t="str">
        <f t="shared" si="42"/>
        <v/>
      </c>
      <c r="W99" s="1" t="str">
        <f t="shared" si="42"/>
        <v/>
      </c>
      <c r="X99" s="1" t="str">
        <f t="shared" si="42"/>
        <v/>
      </c>
      <c r="Y99" s="1" t="str">
        <f t="shared" si="42"/>
        <v/>
      </c>
      <c r="Z99" s="38" t="str">
        <f t="shared" si="42"/>
        <v/>
      </c>
      <c r="AA99" s="38" t="str">
        <f t="shared" ref="AA99" si="43">IF(AB19&gt;0,AB19,"")</f>
        <v/>
      </c>
      <c r="AB99" s="38" t="str">
        <f t="shared" ref="AB99" si="44">IF(AC19&gt;0,AC19,"")</f>
        <v/>
      </c>
      <c r="AC99" s="38" t="str">
        <f t="shared" ref="AC99" si="45">IF(AD19&gt;0,AD19,"")</f>
        <v/>
      </c>
      <c r="AD99" s="38" t="str">
        <f t="shared" ref="AD99" si="46">IF(AE19&gt;0,AE19,"")</f>
        <v/>
      </c>
      <c r="AE99" s="38" t="str">
        <f t="shared" ref="AE99" si="47">IF(AF19&gt;0,AF19,"")</f>
        <v/>
      </c>
      <c r="AF99" s="38" t="str">
        <f t="shared" ref="AF99" si="48">IF(AG19&gt;0,AG19,"")</f>
        <v/>
      </c>
      <c r="AG99" s="38" t="str">
        <f t="shared" ref="AG99" si="49">IF(AH19&gt;0,AH19,"")</f>
        <v/>
      </c>
      <c r="AH99" s="38"/>
      <c r="AI99" s="1"/>
      <c r="AJ99" s="1"/>
      <c r="AK99" s="1"/>
      <c r="AL99" s="1"/>
      <c r="AM99" s="1"/>
      <c r="AN99" s="1"/>
      <c r="AO99" s="1"/>
      <c r="AP99" s="1"/>
      <c r="AQ99" s="1"/>
      <c r="AR99" s="1"/>
      <c r="AS99" s="1"/>
      <c r="AT99" s="1"/>
      <c r="AU99" s="1"/>
      <c r="AV99" s="1"/>
      <c r="AW99" s="1"/>
      <c r="AX99" s="1"/>
      <c r="AY99" s="1"/>
      <c r="AZ99" s="1"/>
      <c r="BA99" s="1"/>
      <c r="BB99" s="1"/>
      <c r="BC99" s="1"/>
      <c r="BD99" s="1"/>
      <c r="BE99" s="1"/>
      <c r="BF99" s="1"/>
    </row>
    <row r="100" spans="2:58" hidden="1" outlineLevel="1" x14ac:dyDescent="0.2">
      <c r="B100" s="35"/>
      <c r="C100" s="1" t="str">
        <f t="shared" ref="C100:C129" ca="1" si="50">IF(OFFSET($E$19,0,ROW()-ROW($C$100))&gt;0,OFFSET($E$19,0,ROW()-ROW($C$100)),"")</f>
        <v/>
      </c>
      <c r="D100" s="1" t="str">
        <f t="shared" ref="D100:M109" ca="1" si="51">IF(OR(ROW()-ROW($D$100)&gt;=COLUMN()-COLUMN($D$100),D$99=""),"",_xlfn.MINIFS(OFFSET($AH$65:$AH$69,0,ROW()-ROW($E$100)),OFFSET($D$24:$D$28,0,MATCH(D$99,$E$19:$AH$19,0)),"&gt;0"))</f>
        <v/>
      </c>
      <c r="E100" s="1" t="str">
        <f t="shared" ca="1" si="51"/>
        <v/>
      </c>
      <c r="F100" s="1" t="str">
        <f t="shared" ca="1" si="51"/>
        <v/>
      </c>
      <c r="G100" s="1" t="str">
        <f t="shared" ca="1" si="51"/>
        <v/>
      </c>
      <c r="H100" s="1" t="str">
        <f t="shared" ca="1" si="51"/>
        <v/>
      </c>
      <c r="I100" s="1" t="str">
        <f t="shared" ca="1" si="51"/>
        <v/>
      </c>
      <c r="J100" s="1" t="str">
        <f t="shared" ca="1" si="51"/>
        <v/>
      </c>
      <c r="K100" s="1" t="str">
        <f t="shared" ca="1" si="51"/>
        <v/>
      </c>
      <c r="L100" s="1" t="str">
        <f t="shared" ca="1" si="51"/>
        <v/>
      </c>
      <c r="M100" s="1" t="str">
        <f t="shared" ca="1" si="51"/>
        <v/>
      </c>
      <c r="N100" s="1" t="str">
        <f t="shared" ref="N100:W109" ca="1" si="52">IF(OR(ROW()-ROW($D$100)&gt;=COLUMN()-COLUMN($D$100),N$99=""),"",_xlfn.MINIFS(OFFSET($AH$65:$AH$69,0,ROW()-ROW($E$100)),OFFSET($D$24:$D$28,0,MATCH(N$99,$E$19:$AH$19,0)),"&gt;0"))</f>
        <v/>
      </c>
      <c r="O100" s="1" t="str">
        <f t="shared" ca="1" si="52"/>
        <v/>
      </c>
      <c r="P100" s="1" t="str">
        <f t="shared" ca="1" si="52"/>
        <v/>
      </c>
      <c r="Q100" s="1" t="str">
        <f t="shared" ca="1" si="52"/>
        <v/>
      </c>
      <c r="R100" s="1" t="str">
        <f t="shared" ca="1" si="52"/>
        <v/>
      </c>
      <c r="S100" s="1" t="str">
        <f t="shared" ca="1" si="52"/>
        <v/>
      </c>
      <c r="T100" s="1" t="str">
        <f t="shared" ca="1" si="52"/>
        <v/>
      </c>
      <c r="U100" s="1" t="str">
        <f t="shared" ca="1" si="52"/>
        <v/>
      </c>
      <c r="V100" s="1" t="str">
        <f t="shared" ca="1" si="52"/>
        <v/>
      </c>
      <c r="W100" s="1" t="str">
        <f t="shared" ca="1" si="52"/>
        <v/>
      </c>
      <c r="X100" s="1" t="str">
        <f t="shared" ref="X100:AG109" ca="1" si="53">IF(OR(ROW()-ROW($D$100)&gt;=COLUMN()-COLUMN($D$100),X$99=""),"",_xlfn.MINIFS(OFFSET($AH$65:$AH$69,0,ROW()-ROW($E$100)),OFFSET($D$24:$D$28,0,MATCH(X$99,$E$19:$AH$19,0)),"&gt;0"))</f>
        <v/>
      </c>
      <c r="Y100" s="1" t="str">
        <f t="shared" ca="1" si="53"/>
        <v/>
      </c>
      <c r="Z100" s="1" t="str">
        <f t="shared" ca="1" si="53"/>
        <v/>
      </c>
      <c r="AA100" s="1" t="str">
        <f t="shared" ca="1" si="53"/>
        <v/>
      </c>
      <c r="AB100" s="1" t="str">
        <f t="shared" ca="1" si="53"/>
        <v/>
      </c>
      <c r="AC100" s="1" t="str">
        <f t="shared" ca="1" si="53"/>
        <v/>
      </c>
      <c r="AD100" s="1" t="str">
        <f t="shared" ca="1" si="53"/>
        <v/>
      </c>
      <c r="AE100" s="1" t="str">
        <f t="shared" ca="1" si="53"/>
        <v/>
      </c>
      <c r="AF100" s="1" t="str">
        <f t="shared" ca="1" si="53"/>
        <v/>
      </c>
      <c r="AG100" s="1" t="str">
        <f t="shared" ca="1" si="53"/>
        <v/>
      </c>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row>
    <row r="101" spans="2:58" hidden="1" outlineLevel="1" x14ac:dyDescent="0.2">
      <c r="B101" s="35"/>
      <c r="C101" s="1" t="str">
        <f t="shared" ca="1" si="50"/>
        <v/>
      </c>
      <c r="D101" s="1" t="str">
        <f t="shared" ca="1" si="51"/>
        <v/>
      </c>
      <c r="E101" s="1" t="str">
        <f t="shared" ca="1" si="51"/>
        <v/>
      </c>
      <c r="F101" s="1" t="str">
        <f t="shared" ca="1" si="51"/>
        <v/>
      </c>
      <c r="G101" s="1" t="str">
        <f t="shared" ca="1" si="51"/>
        <v/>
      </c>
      <c r="H101" s="1" t="str">
        <f t="shared" ca="1" si="51"/>
        <v/>
      </c>
      <c r="I101" s="1" t="str">
        <f t="shared" ca="1" si="51"/>
        <v/>
      </c>
      <c r="J101" s="1" t="str">
        <f t="shared" ca="1" si="51"/>
        <v/>
      </c>
      <c r="K101" s="1" t="str">
        <f t="shared" ca="1" si="51"/>
        <v/>
      </c>
      <c r="L101" s="1" t="str">
        <f t="shared" ca="1" si="51"/>
        <v/>
      </c>
      <c r="M101" s="1" t="str">
        <f t="shared" ca="1" si="51"/>
        <v/>
      </c>
      <c r="N101" s="1" t="str">
        <f t="shared" ca="1" si="52"/>
        <v/>
      </c>
      <c r="O101" s="1" t="str">
        <f t="shared" ca="1" si="52"/>
        <v/>
      </c>
      <c r="P101" s="1" t="str">
        <f t="shared" ca="1" si="52"/>
        <v/>
      </c>
      <c r="Q101" s="1" t="str">
        <f t="shared" ca="1" si="52"/>
        <v/>
      </c>
      <c r="R101" s="1" t="str">
        <f t="shared" ca="1" si="52"/>
        <v/>
      </c>
      <c r="S101" s="1" t="str">
        <f t="shared" ca="1" si="52"/>
        <v/>
      </c>
      <c r="T101" s="1" t="str">
        <f t="shared" ca="1" si="52"/>
        <v/>
      </c>
      <c r="U101" s="1" t="str">
        <f t="shared" ca="1" si="52"/>
        <v/>
      </c>
      <c r="V101" s="1" t="str">
        <f t="shared" ca="1" si="52"/>
        <v/>
      </c>
      <c r="W101" s="1" t="str">
        <f t="shared" ca="1" si="52"/>
        <v/>
      </c>
      <c r="X101" s="1" t="str">
        <f t="shared" ca="1" si="53"/>
        <v/>
      </c>
      <c r="Y101" s="1" t="str">
        <f t="shared" ca="1" si="53"/>
        <v/>
      </c>
      <c r="Z101" s="1" t="str">
        <f t="shared" ca="1" si="53"/>
        <v/>
      </c>
      <c r="AA101" s="1" t="str">
        <f t="shared" ca="1" si="53"/>
        <v/>
      </c>
      <c r="AB101" s="1" t="str">
        <f t="shared" ca="1" si="53"/>
        <v/>
      </c>
      <c r="AC101" s="1" t="str">
        <f t="shared" ca="1" si="53"/>
        <v/>
      </c>
      <c r="AD101" s="1" t="str">
        <f t="shared" ca="1" si="53"/>
        <v/>
      </c>
      <c r="AE101" s="1" t="str">
        <f t="shared" ca="1" si="53"/>
        <v/>
      </c>
      <c r="AF101" s="1" t="str">
        <f t="shared" ca="1" si="53"/>
        <v/>
      </c>
      <c r="AG101" s="1" t="str">
        <f t="shared" ca="1" si="53"/>
        <v/>
      </c>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row>
    <row r="102" spans="2:58" hidden="1" outlineLevel="1" x14ac:dyDescent="0.2">
      <c r="B102" s="35"/>
      <c r="C102" s="1" t="str">
        <f t="shared" ca="1" si="50"/>
        <v/>
      </c>
      <c r="D102" s="1" t="str">
        <f t="shared" ca="1" si="51"/>
        <v/>
      </c>
      <c r="E102" s="1" t="str">
        <f t="shared" ca="1" si="51"/>
        <v/>
      </c>
      <c r="F102" s="1" t="str">
        <f t="shared" ca="1" si="51"/>
        <v/>
      </c>
      <c r="G102" s="1" t="str">
        <f t="shared" ca="1" si="51"/>
        <v/>
      </c>
      <c r="H102" s="1" t="str">
        <f t="shared" ca="1" si="51"/>
        <v/>
      </c>
      <c r="I102" s="1" t="str">
        <f t="shared" ca="1" si="51"/>
        <v/>
      </c>
      <c r="J102" s="1" t="str">
        <f t="shared" ca="1" si="51"/>
        <v/>
      </c>
      <c r="K102" s="1" t="str">
        <f t="shared" ca="1" si="51"/>
        <v/>
      </c>
      <c r="L102" s="1" t="str">
        <f t="shared" ca="1" si="51"/>
        <v/>
      </c>
      <c r="M102" s="1" t="str">
        <f t="shared" ca="1" si="51"/>
        <v/>
      </c>
      <c r="N102" s="1" t="str">
        <f t="shared" ca="1" si="52"/>
        <v/>
      </c>
      <c r="O102" s="1" t="str">
        <f t="shared" ca="1" si="52"/>
        <v/>
      </c>
      <c r="P102" s="1" t="str">
        <f t="shared" ca="1" si="52"/>
        <v/>
      </c>
      <c r="Q102" s="1" t="str">
        <f t="shared" ca="1" si="52"/>
        <v/>
      </c>
      <c r="R102" s="1" t="str">
        <f t="shared" ca="1" si="52"/>
        <v/>
      </c>
      <c r="S102" s="1" t="str">
        <f t="shared" ca="1" si="52"/>
        <v/>
      </c>
      <c r="T102" s="1" t="str">
        <f t="shared" ca="1" si="52"/>
        <v/>
      </c>
      <c r="U102" s="1" t="str">
        <f t="shared" ca="1" si="52"/>
        <v/>
      </c>
      <c r="V102" s="1" t="str">
        <f t="shared" ca="1" si="52"/>
        <v/>
      </c>
      <c r="W102" s="1" t="str">
        <f t="shared" ca="1" si="52"/>
        <v/>
      </c>
      <c r="X102" s="1" t="str">
        <f t="shared" ca="1" si="53"/>
        <v/>
      </c>
      <c r="Y102" s="1" t="str">
        <f t="shared" ca="1" si="53"/>
        <v/>
      </c>
      <c r="Z102" s="1" t="str">
        <f t="shared" ca="1" si="53"/>
        <v/>
      </c>
      <c r="AA102" s="1" t="str">
        <f t="shared" ca="1" si="53"/>
        <v/>
      </c>
      <c r="AB102" s="1" t="str">
        <f t="shared" ca="1" si="53"/>
        <v/>
      </c>
      <c r="AC102" s="1" t="str">
        <f t="shared" ca="1" si="53"/>
        <v/>
      </c>
      <c r="AD102" s="1" t="str">
        <f t="shared" ca="1" si="53"/>
        <v/>
      </c>
      <c r="AE102" s="1" t="str">
        <f t="shared" ca="1" si="53"/>
        <v/>
      </c>
      <c r="AF102" s="1" t="str">
        <f t="shared" ca="1" si="53"/>
        <v/>
      </c>
      <c r="AG102" s="1" t="str">
        <f t="shared" ca="1" si="53"/>
        <v/>
      </c>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row>
    <row r="103" spans="2:58" hidden="1" outlineLevel="1" x14ac:dyDescent="0.2">
      <c r="B103" s="35"/>
      <c r="C103" s="1" t="str">
        <f t="shared" ca="1" si="50"/>
        <v/>
      </c>
      <c r="D103" s="1" t="str">
        <f t="shared" ca="1" si="51"/>
        <v/>
      </c>
      <c r="E103" s="1" t="str">
        <f t="shared" ca="1" si="51"/>
        <v/>
      </c>
      <c r="F103" s="1" t="str">
        <f t="shared" ca="1" si="51"/>
        <v/>
      </c>
      <c r="G103" s="1" t="str">
        <f t="shared" ca="1" si="51"/>
        <v/>
      </c>
      <c r="H103" s="1" t="str">
        <f t="shared" ca="1" si="51"/>
        <v/>
      </c>
      <c r="I103" s="1" t="str">
        <f t="shared" ca="1" si="51"/>
        <v/>
      </c>
      <c r="J103" s="1" t="str">
        <f t="shared" ca="1" si="51"/>
        <v/>
      </c>
      <c r="K103" s="1" t="str">
        <f t="shared" ca="1" si="51"/>
        <v/>
      </c>
      <c r="L103" s="1" t="str">
        <f t="shared" ca="1" si="51"/>
        <v/>
      </c>
      <c r="M103" s="1" t="str">
        <f t="shared" ca="1" si="51"/>
        <v/>
      </c>
      <c r="N103" s="1" t="str">
        <f t="shared" ca="1" si="52"/>
        <v/>
      </c>
      <c r="O103" s="1" t="str">
        <f t="shared" ca="1" si="52"/>
        <v/>
      </c>
      <c r="P103" s="1" t="str">
        <f t="shared" ca="1" si="52"/>
        <v/>
      </c>
      <c r="Q103" s="1" t="str">
        <f t="shared" ca="1" si="52"/>
        <v/>
      </c>
      <c r="R103" s="1" t="str">
        <f t="shared" ca="1" si="52"/>
        <v/>
      </c>
      <c r="S103" s="1" t="str">
        <f t="shared" ca="1" si="52"/>
        <v/>
      </c>
      <c r="T103" s="1" t="str">
        <f t="shared" ca="1" si="52"/>
        <v/>
      </c>
      <c r="U103" s="1" t="str">
        <f t="shared" ca="1" si="52"/>
        <v/>
      </c>
      <c r="V103" s="1" t="str">
        <f t="shared" ca="1" si="52"/>
        <v/>
      </c>
      <c r="W103" s="1" t="str">
        <f t="shared" ca="1" si="52"/>
        <v/>
      </c>
      <c r="X103" s="1" t="str">
        <f t="shared" ca="1" si="53"/>
        <v/>
      </c>
      <c r="Y103" s="1" t="str">
        <f t="shared" ca="1" si="53"/>
        <v/>
      </c>
      <c r="Z103" s="1" t="str">
        <f t="shared" ca="1" si="53"/>
        <v/>
      </c>
      <c r="AA103" s="1" t="str">
        <f t="shared" ca="1" si="53"/>
        <v/>
      </c>
      <c r="AB103" s="1" t="str">
        <f t="shared" ca="1" si="53"/>
        <v/>
      </c>
      <c r="AC103" s="1" t="str">
        <f t="shared" ca="1" si="53"/>
        <v/>
      </c>
      <c r="AD103" s="1" t="str">
        <f t="shared" ca="1" si="53"/>
        <v/>
      </c>
      <c r="AE103" s="1" t="str">
        <f t="shared" ca="1" si="53"/>
        <v/>
      </c>
      <c r="AF103" s="1" t="str">
        <f t="shared" ca="1" si="53"/>
        <v/>
      </c>
      <c r="AG103" s="1" t="str">
        <f t="shared" ca="1" si="53"/>
        <v/>
      </c>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row>
    <row r="104" spans="2:58" hidden="1" outlineLevel="1" x14ac:dyDescent="0.2">
      <c r="B104" s="35"/>
      <c r="C104" s="1" t="str">
        <f t="shared" ca="1" si="50"/>
        <v/>
      </c>
      <c r="D104" s="1" t="str">
        <f t="shared" ca="1" si="51"/>
        <v/>
      </c>
      <c r="E104" s="1" t="str">
        <f t="shared" ca="1" si="51"/>
        <v/>
      </c>
      <c r="F104" s="1" t="str">
        <f t="shared" ca="1" si="51"/>
        <v/>
      </c>
      <c r="G104" s="1" t="str">
        <f t="shared" ca="1" si="51"/>
        <v/>
      </c>
      <c r="H104" s="1" t="str">
        <f t="shared" ca="1" si="51"/>
        <v/>
      </c>
      <c r="I104" s="1" t="str">
        <f t="shared" ca="1" si="51"/>
        <v/>
      </c>
      <c r="J104" s="1" t="str">
        <f t="shared" ca="1" si="51"/>
        <v/>
      </c>
      <c r="K104" s="1" t="str">
        <f t="shared" ca="1" si="51"/>
        <v/>
      </c>
      <c r="L104" s="1" t="str">
        <f t="shared" ca="1" si="51"/>
        <v/>
      </c>
      <c r="M104" s="1" t="str">
        <f t="shared" ca="1" si="51"/>
        <v/>
      </c>
      <c r="N104" s="1" t="str">
        <f t="shared" ca="1" si="52"/>
        <v/>
      </c>
      <c r="O104" s="1" t="str">
        <f t="shared" ca="1" si="52"/>
        <v/>
      </c>
      <c r="P104" s="1" t="str">
        <f t="shared" ca="1" si="52"/>
        <v/>
      </c>
      <c r="Q104" s="1" t="str">
        <f t="shared" ca="1" si="52"/>
        <v/>
      </c>
      <c r="R104" s="1" t="str">
        <f t="shared" ca="1" si="52"/>
        <v/>
      </c>
      <c r="S104" s="1" t="str">
        <f t="shared" ca="1" si="52"/>
        <v/>
      </c>
      <c r="T104" s="1" t="str">
        <f t="shared" ca="1" si="52"/>
        <v/>
      </c>
      <c r="U104" s="1" t="str">
        <f t="shared" ca="1" si="52"/>
        <v/>
      </c>
      <c r="V104" s="1" t="str">
        <f t="shared" ca="1" si="52"/>
        <v/>
      </c>
      <c r="W104" s="1" t="str">
        <f t="shared" ca="1" si="52"/>
        <v/>
      </c>
      <c r="X104" s="1" t="str">
        <f t="shared" ca="1" si="53"/>
        <v/>
      </c>
      <c r="Y104" s="1" t="str">
        <f t="shared" ca="1" si="53"/>
        <v/>
      </c>
      <c r="Z104" s="1" t="str">
        <f t="shared" ca="1" si="53"/>
        <v/>
      </c>
      <c r="AA104" s="1" t="str">
        <f t="shared" ca="1" si="53"/>
        <v/>
      </c>
      <c r="AB104" s="1" t="str">
        <f t="shared" ca="1" si="53"/>
        <v/>
      </c>
      <c r="AC104" s="1" t="str">
        <f t="shared" ca="1" si="53"/>
        <v/>
      </c>
      <c r="AD104" s="1" t="str">
        <f t="shared" ca="1" si="53"/>
        <v/>
      </c>
      <c r="AE104" s="1" t="str">
        <f t="shared" ca="1" si="53"/>
        <v/>
      </c>
      <c r="AF104" s="1" t="str">
        <f t="shared" ca="1" si="53"/>
        <v/>
      </c>
      <c r="AG104" s="1" t="str">
        <f t="shared" ca="1" si="53"/>
        <v/>
      </c>
      <c r="AH104" s="1"/>
      <c r="AI104" s="1"/>
      <c r="AJ104" s="1"/>
      <c r="AK104" s="1"/>
      <c r="AL104" s="1"/>
      <c r="AM104" s="1"/>
      <c r="AN104" s="1"/>
      <c r="AO104" s="1"/>
      <c r="AP104" s="1"/>
      <c r="AQ104" s="1"/>
      <c r="AR104" s="1"/>
      <c r="AS104" s="1"/>
      <c r="AT104" s="1"/>
      <c r="AU104" s="1"/>
      <c r="AV104" s="1"/>
      <c r="AW104" s="1"/>
      <c r="AX104" s="1"/>
      <c r="AY104" s="1"/>
      <c r="AZ104" s="1"/>
    </row>
    <row r="105" spans="2:58" hidden="1" outlineLevel="1" x14ac:dyDescent="0.2">
      <c r="B105" s="35"/>
      <c r="C105" s="1" t="str">
        <f t="shared" ca="1" si="50"/>
        <v/>
      </c>
      <c r="D105" s="1" t="str">
        <f t="shared" ca="1" si="51"/>
        <v/>
      </c>
      <c r="E105" s="1" t="str">
        <f t="shared" ca="1" si="51"/>
        <v/>
      </c>
      <c r="F105" s="1" t="str">
        <f t="shared" ca="1" si="51"/>
        <v/>
      </c>
      <c r="G105" s="1" t="str">
        <f t="shared" ca="1" si="51"/>
        <v/>
      </c>
      <c r="H105" s="1" t="str">
        <f t="shared" ca="1" si="51"/>
        <v/>
      </c>
      <c r="I105" s="1" t="str">
        <f t="shared" ca="1" si="51"/>
        <v/>
      </c>
      <c r="J105" s="1" t="str">
        <f t="shared" ca="1" si="51"/>
        <v/>
      </c>
      <c r="K105" s="1" t="str">
        <f t="shared" ca="1" si="51"/>
        <v/>
      </c>
      <c r="L105" s="1" t="str">
        <f t="shared" ca="1" si="51"/>
        <v/>
      </c>
      <c r="M105" s="1" t="str">
        <f t="shared" ca="1" si="51"/>
        <v/>
      </c>
      <c r="N105" s="1" t="str">
        <f t="shared" ca="1" si="52"/>
        <v/>
      </c>
      <c r="O105" s="1" t="str">
        <f t="shared" ca="1" si="52"/>
        <v/>
      </c>
      <c r="P105" s="1" t="str">
        <f t="shared" ca="1" si="52"/>
        <v/>
      </c>
      <c r="Q105" s="1" t="str">
        <f t="shared" ca="1" si="52"/>
        <v/>
      </c>
      <c r="R105" s="1" t="str">
        <f t="shared" ca="1" si="52"/>
        <v/>
      </c>
      <c r="S105" s="1" t="str">
        <f t="shared" ca="1" si="52"/>
        <v/>
      </c>
      <c r="T105" s="1" t="str">
        <f t="shared" ca="1" si="52"/>
        <v/>
      </c>
      <c r="U105" s="1" t="str">
        <f t="shared" ca="1" si="52"/>
        <v/>
      </c>
      <c r="V105" s="1" t="str">
        <f t="shared" ca="1" si="52"/>
        <v/>
      </c>
      <c r="W105" s="1" t="str">
        <f t="shared" ca="1" si="52"/>
        <v/>
      </c>
      <c r="X105" s="1" t="str">
        <f t="shared" ca="1" si="53"/>
        <v/>
      </c>
      <c r="Y105" s="1" t="str">
        <f t="shared" ca="1" si="53"/>
        <v/>
      </c>
      <c r="Z105" s="1" t="str">
        <f t="shared" ca="1" si="53"/>
        <v/>
      </c>
      <c r="AA105" s="1" t="str">
        <f t="shared" ca="1" si="53"/>
        <v/>
      </c>
      <c r="AB105" s="1" t="str">
        <f t="shared" ca="1" si="53"/>
        <v/>
      </c>
      <c r="AC105" s="1" t="str">
        <f t="shared" ca="1" si="53"/>
        <v/>
      </c>
      <c r="AD105" s="1" t="str">
        <f t="shared" ca="1" si="53"/>
        <v/>
      </c>
      <c r="AE105" s="1" t="str">
        <f t="shared" ca="1" si="53"/>
        <v/>
      </c>
      <c r="AF105" s="1" t="str">
        <f t="shared" ca="1" si="53"/>
        <v/>
      </c>
      <c r="AG105" s="1" t="str">
        <f t="shared" ca="1" si="53"/>
        <v/>
      </c>
    </row>
    <row r="106" spans="2:58" hidden="1" outlineLevel="1" x14ac:dyDescent="0.2">
      <c r="B106" s="35"/>
      <c r="C106" s="1" t="str">
        <f t="shared" ca="1" si="50"/>
        <v/>
      </c>
      <c r="D106" s="1" t="str">
        <f t="shared" ca="1" si="51"/>
        <v/>
      </c>
      <c r="E106" s="1" t="str">
        <f t="shared" ca="1" si="51"/>
        <v/>
      </c>
      <c r="F106" s="1" t="str">
        <f t="shared" ca="1" si="51"/>
        <v/>
      </c>
      <c r="G106" s="1" t="str">
        <f t="shared" ca="1" si="51"/>
        <v/>
      </c>
      <c r="H106" s="1" t="str">
        <f t="shared" ca="1" si="51"/>
        <v/>
      </c>
      <c r="I106" s="1" t="str">
        <f t="shared" ca="1" si="51"/>
        <v/>
      </c>
      <c r="J106" s="1" t="str">
        <f t="shared" ca="1" si="51"/>
        <v/>
      </c>
      <c r="K106" s="1" t="str">
        <f t="shared" ca="1" si="51"/>
        <v/>
      </c>
      <c r="L106" s="1" t="str">
        <f t="shared" ca="1" si="51"/>
        <v/>
      </c>
      <c r="M106" s="1" t="str">
        <f t="shared" ca="1" si="51"/>
        <v/>
      </c>
      <c r="N106" s="1" t="str">
        <f t="shared" ca="1" si="52"/>
        <v/>
      </c>
      <c r="O106" s="1" t="str">
        <f t="shared" ca="1" si="52"/>
        <v/>
      </c>
      <c r="P106" s="1" t="str">
        <f t="shared" ca="1" si="52"/>
        <v/>
      </c>
      <c r="Q106" s="1" t="str">
        <f t="shared" ca="1" si="52"/>
        <v/>
      </c>
      <c r="R106" s="1" t="str">
        <f t="shared" ca="1" si="52"/>
        <v/>
      </c>
      <c r="S106" s="1" t="str">
        <f t="shared" ca="1" si="52"/>
        <v/>
      </c>
      <c r="T106" s="1" t="str">
        <f t="shared" ca="1" si="52"/>
        <v/>
      </c>
      <c r="U106" s="1" t="str">
        <f t="shared" ca="1" si="52"/>
        <v/>
      </c>
      <c r="V106" s="1" t="str">
        <f t="shared" ca="1" si="52"/>
        <v/>
      </c>
      <c r="W106" s="1" t="str">
        <f t="shared" ca="1" si="52"/>
        <v/>
      </c>
      <c r="X106" s="1" t="str">
        <f t="shared" ca="1" si="53"/>
        <v/>
      </c>
      <c r="Y106" s="1" t="str">
        <f t="shared" ca="1" si="53"/>
        <v/>
      </c>
      <c r="Z106" s="1" t="str">
        <f t="shared" ca="1" si="53"/>
        <v/>
      </c>
      <c r="AA106" s="1" t="str">
        <f t="shared" ca="1" si="53"/>
        <v/>
      </c>
      <c r="AB106" s="1" t="str">
        <f t="shared" ca="1" si="53"/>
        <v/>
      </c>
      <c r="AC106" s="1" t="str">
        <f t="shared" ca="1" si="53"/>
        <v/>
      </c>
      <c r="AD106" s="1" t="str">
        <f t="shared" ca="1" si="53"/>
        <v/>
      </c>
      <c r="AE106" s="1" t="str">
        <f t="shared" ca="1" si="53"/>
        <v/>
      </c>
      <c r="AF106" s="1" t="str">
        <f t="shared" ca="1" si="53"/>
        <v/>
      </c>
      <c r="AG106" s="1" t="str">
        <f t="shared" ca="1" si="53"/>
        <v/>
      </c>
    </row>
    <row r="107" spans="2:58" hidden="1" outlineLevel="1" x14ac:dyDescent="0.2">
      <c r="B107" s="35"/>
      <c r="C107" s="1" t="str">
        <f t="shared" ca="1" si="50"/>
        <v/>
      </c>
      <c r="D107" s="1" t="str">
        <f t="shared" ca="1" si="51"/>
        <v/>
      </c>
      <c r="E107" s="1" t="str">
        <f t="shared" ca="1" si="51"/>
        <v/>
      </c>
      <c r="F107" s="1" t="str">
        <f t="shared" ca="1" si="51"/>
        <v/>
      </c>
      <c r="G107" s="1" t="str">
        <f t="shared" ca="1" si="51"/>
        <v/>
      </c>
      <c r="H107" s="1" t="str">
        <f t="shared" ca="1" si="51"/>
        <v/>
      </c>
      <c r="I107" s="1" t="str">
        <f t="shared" ca="1" si="51"/>
        <v/>
      </c>
      <c r="J107" s="1" t="str">
        <f t="shared" ca="1" si="51"/>
        <v/>
      </c>
      <c r="K107" s="1" t="str">
        <f t="shared" ca="1" si="51"/>
        <v/>
      </c>
      <c r="L107" s="1" t="str">
        <f t="shared" ca="1" si="51"/>
        <v/>
      </c>
      <c r="M107" s="1" t="str">
        <f t="shared" ca="1" si="51"/>
        <v/>
      </c>
      <c r="N107" s="1" t="str">
        <f t="shared" ca="1" si="52"/>
        <v/>
      </c>
      <c r="O107" s="1" t="str">
        <f t="shared" ca="1" si="52"/>
        <v/>
      </c>
      <c r="P107" s="1" t="str">
        <f t="shared" ca="1" si="52"/>
        <v/>
      </c>
      <c r="Q107" s="1" t="str">
        <f t="shared" ca="1" si="52"/>
        <v/>
      </c>
      <c r="R107" s="1" t="str">
        <f t="shared" ca="1" si="52"/>
        <v/>
      </c>
      <c r="S107" s="1" t="str">
        <f t="shared" ca="1" si="52"/>
        <v/>
      </c>
      <c r="T107" s="1" t="str">
        <f t="shared" ca="1" si="52"/>
        <v/>
      </c>
      <c r="U107" s="1" t="str">
        <f t="shared" ca="1" si="52"/>
        <v/>
      </c>
      <c r="V107" s="1" t="str">
        <f t="shared" ca="1" si="52"/>
        <v/>
      </c>
      <c r="W107" s="1" t="str">
        <f t="shared" ca="1" si="52"/>
        <v/>
      </c>
      <c r="X107" s="1" t="str">
        <f t="shared" ca="1" si="53"/>
        <v/>
      </c>
      <c r="Y107" s="1" t="str">
        <f t="shared" ca="1" si="53"/>
        <v/>
      </c>
      <c r="Z107" s="1" t="str">
        <f t="shared" ca="1" si="53"/>
        <v/>
      </c>
      <c r="AA107" s="1" t="str">
        <f t="shared" ca="1" si="53"/>
        <v/>
      </c>
      <c r="AB107" s="1" t="str">
        <f t="shared" ca="1" si="53"/>
        <v/>
      </c>
      <c r="AC107" s="1" t="str">
        <f t="shared" ca="1" si="53"/>
        <v/>
      </c>
      <c r="AD107" s="1" t="str">
        <f t="shared" ca="1" si="53"/>
        <v/>
      </c>
      <c r="AE107" s="1" t="str">
        <f t="shared" ca="1" si="53"/>
        <v/>
      </c>
      <c r="AF107" s="1" t="str">
        <f t="shared" ca="1" si="53"/>
        <v/>
      </c>
      <c r="AG107" s="1" t="str">
        <f t="shared" ca="1" si="53"/>
        <v/>
      </c>
    </row>
    <row r="108" spans="2:58" hidden="1" outlineLevel="1" x14ac:dyDescent="0.2">
      <c r="B108" s="35"/>
      <c r="C108" s="1" t="str">
        <f t="shared" ca="1" si="50"/>
        <v/>
      </c>
      <c r="D108" s="1" t="str">
        <f t="shared" ca="1" si="51"/>
        <v/>
      </c>
      <c r="E108" s="1" t="str">
        <f t="shared" ca="1" si="51"/>
        <v/>
      </c>
      <c r="F108" s="1" t="str">
        <f t="shared" ca="1" si="51"/>
        <v/>
      </c>
      <c r="G108" s="1" t="str">
        <f t="shared" ca="1" si="51"/>
        <v/>
      </c>
      <c r="H108" s="1" t="str">
        <f t="shared" ca="1" si="51"/>
        <v/>
      </c>
      <c r="I108" s="1" t="str">
        <f t="shared" ca="1" si="51"/>
        <v/>
      </c>
      <c r="J108" s="1" t="str">
        <f t="shared" ca="1" si="51"/>
        <v/>
      </c>
      <c r="K108" s="1" t="str">
        <f t="shared" ca="1" si="51"/>
        <v/>
      </c>
      <c r="L108" s="1" t="str">
        <f t="shared" ca="1" si="51"/>
        <v/>
      </c>
      <c r="M108" s="1" t="str">
        <f t="shared" ca="1" si="51"/>
        <v/>
      </c>
      <c r="N108" s="1" t="str">
        <f t="shared" ca="1" si="52"/>
        <v/>
      </c>
      <c r="O108" s="1" t="str">
        <f t="shared" ca="1" si="52"/>
        <v/>
      </c>
      <c r="P108" s="1" t="str">
        <f t="shared" ca="1" si="52"/>
        <v/>
      </c>
      <c r="Q108" s="1" t="str">
        <f t="shared" ca="1" si="52"/>
        <v/>
      </c>
      <c r="R108" s="1" t="str">
        <f t="shared" ca="1" si="52"/>
        <v/>
      </c>
      <c r="S108" s="1" t="str">
        <f t="shared" ca="1" si="52"/>
        <v/>
      </c>
      <c r="T108" s="1" t="str">
        <f t="shared" ca="1" si="52"/>
        <v/>
      </c>
      <c r="U108" s="1" t="str">
        <f t="shared" ca="1" si="52"/>
        <v/>
      </c>
      <c r="V108" s="1" t="str">
        <f t="shared" ca="1" si="52"/>
        <v/>
      </c>
      <c r="W108" s="1" t="str">
        <f t="shared" ca="1" si="52"/>
        <v/>
      </c>
      <c r="X108" s="1" t="str">
        <f t="shared" ca="1" si="53"/>
        <v/>
      </c>
      <c r="Y108" s="1" t="str">
        <f t="shared" ca="1" si="53"/>
        <v/>
      </c>
      <c r="Z108" s="1" t="str">
        <f t="shared" ca="1" si="53"/>
        <v/>
      </c>
      <c r="AA108" s="1" t="str">
        <f t="shared" ca="1" si="53"/>
        <v/>
      </c>
      <c r="AB108" s="1" t="str">
        <f t="shared" ca="1" si="53"/>
        <v/>
      </c>
      <c r="AC108" s="1" t="str">
        <f t="shared" ca="1" si="53"/>
        <v/>
      </c>
      <c r="AD108" s="1" t="str">
        <f t="shared" ca="1" si="53"/>
        <v/>
      </c>
      <c r="AE108" s="1" t="str">
        <f t="shared" ca="1" si="53"/>
        <v/>
      </c>
      <c r="AF108" s="1" t="str">
        <f t="shared" ca="1" si="53"/>
        <v/>
      </c>
      <c r="AG108" s="1" t="str">
        <f t="shared" ca="1" si="53"/>
        <v/>
      </c>
    </row>
    <row r="109" spans="2:58" hidden="1" outlineLevel="1" x14ac:dyDescent="0.2">
      <c r="B109" s="35"/>
      <c r="C109" s="1" t="str">
        <f t="shared" ca="1" si="50"/>
        <v/>
      </c>
      <c r="D109" s="1" t="str">
        <f t="shared" ca="1" si="51"/>
        <v/>
      </c>
      <c r="E109" s="1" t="str">
        <f t="shared" ca="1" si="51"/>
        <v/>
      </c>
      <c r="F109" s="1" t="str">
        <f t="shared" ca="1" si="51"/>
        <v/>
      </c>
      <c r="G109" s="1" t="str">
        <f t="shared" ca="1" si="51"/>
        <v/>
      </c>
      <c r="H109" s="1" t="str">
        <f t="shared" ca="1" si="51"/>
        <v/>
      </c>
      <c r="I109" s="1" t="str">
        <f t="shared" ca="1" si="51"/>
        <v/>
      </c>
      <c r="J109" s="1" t="str">
        <f t="shared" ca="1" si="51"/>
        <v/>
      </c>
      <c r="K109" s="1" t="str">
        <f t="shared" ca="1" si="51"/>
        <v/>
      </c>
      <c r="L109" s="1" t="str">
        <f t="shared" ca="1" si="51"/>
        <v/>
      </c>
      <c r="M109" s="1" t="str">
        <f t="shared" ca="1" si="51"/>
        <v/>
      </c>
      <c r="N109" s="1" t="str">
        <f t="shared" ca="1" si="52"/>
        <v/>
      </c>
      <c r="O109" s="1" t="str">
        <f t="shared" ca="1" si="52"/>
        <v/>
      </c>
      <c r="P109" s="1" t="str">
        <f t="shared" ca="1" si="52"/>
        <v/>
      </c>
      <c r="Q109" s="1" t="str">
        <f t="shared" ca="1" si="52"/>
        <v/>
      </c>
      <c r="R109" s="1" t="str">
        <f t="shared" ca="1" si="52"/>
        <v/>
      </c>
      <c r="S109" s="1" t="str">
        <f t="shared" ca="1" si="52"/>
        <v/>
      </c>
      <c r="T109" s="1" t="str">
        <f t="shared" ca="1" si="52"/>
        <v/>
      </c>
      <c r="U109" s="1" t="str">
        <f t="shared" ca="1" si="52"/>
        <v/>
      </c>
      <c r="V109" s="1" t="str">
        <f t="shared" ca="1" si="52"/>
        <v/>
      </c>
      <c r="W109" s="1" t="str">
        <f t="shared" ca="1" si="52"/>
        <v/>
      </c>
      <c r="X109" s="1" t="str">
        <f t="shared" ca="1" si="53"/>
        <v/>
      </c>
      <c r="Y109" s="1" t="str">
        <f t="shared" ca="1" si="53"/>
        <v/>
      </c>
      <c r="Z109" s="1" t="str">
        <f t="shared" ca="1" si="53"/>
        <v/>
      </c>
      <c r="AA109" s="1" t="str">
        <f t="shared" ca="1" si="53"/>
        <v/>
      </c>
      <c r="AB109" s="1" t="str">
        <f t="shared" ca="1" si="53"/>
        <v/>
      </c>
      <c r="AC109" s="1" t="str">
        <f t="shared" ca="1" si="53"/>
        <v/>
      </c>
      <c r="AD109" s="1" t="str">
        <f t="shared" ca="1" si="53"/>
        <v/>
      </c>
      <c r="AE109" s="1" t="str">
        <f t="shared" ca="1" si="53"/>
        <v/>
      </c>
      <c r="AF109" s="1" t="str">
        <f t="shared" ca="1" si="53"/>
        <v/>
      </c>
      <c r="AG109" s="1" t="str">
        <f t="shared" ca="1" si="53"/>
        <v/>
      </c>
    </row>
    <row r="110" spans="2:58" hidden="1" outlineLevel="1" x14ac:dyDescent="0.2">
      <c r="B110" s="35"/>
      <c r="C110" s="1" t="str">
        <f t="shared" ca="1" si="50"/>
        <v/>
      </c>
      <c r="D110" s="1" t="str">
        <f t="shared" ref="D110:M119" ca="1" si="54">IF(OR(ROW()-ROW($D$100)&gt;=COLUMN()-COLUMN($D$100),D$99=""),"",_xlfn.MINIFS(OFFSET($AH$65:$AH$69,0,ROW()-ROW($E$100)),OFFSET($D$24:$D$28,0,MATCH(D$99,$E$19:$AH$19,0)),"&gt;0"))</f>
        <v/>
      </c>
      <c r="E110" s="1" t="str">
        <f t="shared" ca="1" si="54"/>
        <v/>
      </c>
      <c r="F110" s="1" t="str">
        <f t="shared" ca="1" si="54"/>
        <v/>
      </c>
      <c r="G110" s="1" t="str">
        <f t="shared" ca="1" si="54"/>
        <v/>
      </c>
      <c r="H110" s="1" t="str">
        <f t="shared" ca="1" si="54"/>
        <v/>
      </c>
      <c r="I110" s="1" t="str">
        <f t="shared" ca="1" si="54"/>
        <v/>
      </c>
      <c r="J110" s="1" t="str">
        <f t="shared" ca="1" si="54"/>
        <v/>
      </c>
      <c r="K110" s="1" t="str">
        <f t="shared" ca="1" si="54"/>
        <v/>
      </c>
      <c r="L110" s="1" t="str">
        <f t="shared" ca="1" si="54"/>
        <v/>
      </c>
      <c r="M110" s="1" t="str">
        <f t="shared" ca="1" si="54"/>
        <v/>
      </c>
      <c r="N110" s="1" t="str">
        <f t="shared" ref="N110:W119" ca="1" si="55">IF(OR(ROW()-ROW($D$100)&gt;=COLUMN()-COLUMN($D$100),N$99=""),"",_xlfn.MINIFS(OFFSET($AH$65:$AH$69,0,ROW()-ROW($E$100)),OFFSET($D$24:$D$28,0,MATCH(N$99,$E$19:$AH$19,0)),"&gt;0"))</f>
        <v/>
      </c>
      <c r="O110" s="1" t="str">
        <f t="shared" ca="1" si="55"/>
        <v/>
      </c>
      <c r="P110" s="1" t="str">
        <f t="shared" ca="1" si="55"/>
        <v/>
      </c>
      <c r="Q110" s="1" t="str">
        <f t="shared" ca="1" si="55"/>
        <v/>
      </c>
      <c r="R110" s="1" t="str">
        <f t="shared" ca="1" si="55"/>
        <v/>
      </c>
      <c r="S110" s="1" t="str">
        <f t="shared" ca="1" si="55"/>
        <v/>
      </c>
      <c r="T110" s="1" t="str">
        <f t="shared" ca="1" si="55"/>
        <v/>
      </c>
      <c r="U110" s="1" t="str">
        <f t="shared" ca="1" si="55"/>
        <v/>
      </c>
      <c r="V110" s="1" t="str">
        <f t="shared" ca="1" si="55"/>
        <v/>
      </c>
      <c r="W110" s="1" t="str">
        <f t="shared" ca="1" si="55"/>
        <v/>
      </c>
      <c r="X110" s="1" t="str">
        <f t="shared" ref="X110:AG119" ca="1" si="56">IF(OR(ROW()-ROW($D$100)&gt;=COLUMN()-COLUMN($D$100),X$99=""),"",_xlfn.MINIFS(OFFSET($AH$65:$AH$69,0,ROW()-ROW($E$100)),OFFSET($D$24:$D$28,0,MATCH(X$99,$E$19:$AH$19,0)),"&gt;0"))</f>
        <v/>
      </c>
      <c r="Y110" s="1" t="str">
        <f t="shared" ca="1" si="56"/>
        <v/>
      </c>
      <c r="Z110" s="1" t="str">
        <f t="shared" ca="1" si="56"/>
        <v/>
      </c>
      <c r="AA110" s="1" t="str">
        <f t="shared" ca="1" si="56"/>
        <v/>
      </c>
      <c r="AB110" s="1" t="str">
        <f t="shared" ca="1" si="56"/>
        <v/>
      </c>
      <c r="AC110" s="1" t="str">
        <f t="shared" ca="1" si="56"/>
        <v/>
      </c>
      <c r="AD110" s="1" t="str">
        <f t="shared" ca="1" si="56"/>
        <v/>
      </c>
      <c r="AE110" s="1" t="str">
        <f t="shared" ca="1" si="56"/>
        <v/>
      </c>
      <c r="AF110" s="1" t="str">
        <f t="shared" ca="1" si="56"/>
        <v/>
      </c>
      <c r="AG110" s="1" t="str">
        <f t="shared" ca="1" si="56"/>
        <v/>
      </c>
    </row>
    <row r="111" spans="2:58" hidden="1" outlineLevel="1" x14ac:dyDescent="0.2">
      <c r="B111" s="35"/>
      <c r="C111" s="1" t="str">
        <f t="shared" ca="1" si="50"/>
        <v/>
      </c>
      <c r="D111" s="1" t="str">
        <f t="shared" ca="1" si="54"/>
        <v/>
      </c>
      <c r="E111" s="1" t="str">
        <f t="shared" ca="1" si="54"/>
        <v/>
      </c>
      <c r="F111" s="1" t="str">
        <f t="shared" ca="1" si="54"/>
        <v/>
      </c>
      <c r="G111" s="1" t="str">
        <f t="shared" ca="1" si="54"/>
        <v/>
      </c>
      <c r="H111" s="1" t="str">
        <f t="shared" ca="1" si="54"/>
        <v/>
      </c>
      <c r="I111" s="1" t="str">
        <f t="shared" ca="1" si="54"/>
        <v/>
      </c>
      <c r="J111" s="1" t="str">
        <f t="shared" ca="1" si="54"/>
        <v/>
      </c>
      <c r="K111" s="1" t="str">
        <f t="shared" ca="1" si="54"/>
        <v/>
      </c>
      <c r="L111" s="1" t="str">
        <f t="shared" ca="1" si="54"/>
        <v/>
      </c>
      <c r="M111" s="1" t="str">
        <f t="shared" ca="1" si="54"/>
        <v/>
      </c>
      <c r="N111" s="1" t="str">
        <f t="shared" ca="1" si="55"/>
        <v/>
      </c>
      <c r="O111" s="1" t="str">
        <f t="shared" ca="1" si="55"/>
        <v/>
      </c>
      <c r="P111" s="1" t="str">
        <f t="shared" ca="1" si="55"/>
        <v/>
      </c>
      <c r="Q111" s="1" t="str">
        <f t="shared" ca="1" si="55"/>
        <v/>
      </c>
      <c r="R111" s="1" t="str">
        <f t="shared" ca="1" si="55"/>
        <v/>
      </c>
      <c r="S111" s="1" t="str">
        <f t="shared" ca="1" si="55"/>
        <v/>
      </c>
      <c r="T111" s="1" t="str">
        <f t="shared" ca="1" si="55"/>
        <v/>
      </c>
      <c r="U111" s="1" t="str">
        <f t="shared" ca="1" si="55"/>
        <v/>
      </c>
      <c r="V111" s="1" t="str">
        <f t="shared" ca="1" si="55"/>
        <v/>
      </c>
      <c r="W111" s="1" t="str">
        <f t="shared" ca="1" si="55"/>
        <v/>
      </c>
      <c r="X111" s="1" t="str">
        <f t="shared" ca="1" si="56"/>
        <v/>
      </c>
      <c r="Y111" s="1" t="str">
        <f t="shared" ca="1" si="56"/>
        <v/>
      </c>
      <c r="Z111" s="1" t="str">
        <f t="shared" ca="1" si="56"/>
        <v/>
      </c>
      <c r="AA111" s="1" t="str">
        <f t="shared" ca="1" si="56"/>
        <v/>
      </c>
      <c r="AB111" s="1" t="str">
        <f t="shared" ca="1" si="56"/>
        <v/>
      </c>
      <c r="AC111" s="1" t="str">
        <f t="shared" ca="1" si="56"/>
        <v/>
      </c>
      <c r="AD111" s="1" t="str">
        <f t="shared" ca="1" si="56"/>
        <v/>
      </c>
      <c r="AE111" s="1" t="str">
        <f t="shared" ca="1" si="56"/>
        <v/>
      </c>
      <c r="AF111" s="1" t="str">
        <f t="shared" ca="1" si="56"/>
        <v/>
      </c>
      <c r="AG111" s="1" t="str">
        <f t="shared" ca="1" si="56"/>
        <v/>
      </c>
    </row>
    <row r="112" spans="2:58" hidden="1" outlineLevel="1" x14ac:dyDescent="0.2">
      <c r="B112" s="35"/>
      <c r="C112" s="1" t="str">
        <f t="shared" ca="1" si="50"/>
        <v/>
      </c>
      <c r="D112" s="1" t="str">
        <f t="shared" ca="1" si="54"/>
        <v/>
      </c>
      <c r="E112" s="1" t="str">
        <f t="shared" ca="1" si="54"/>
        <v/>
      </c>
      <c r="F112" s="1" t="str">
        <f t="shared" ca="1" si="54"/>
        <v/>
      </c>
      <c r="G112" s="1" t="str">
        <f t="shared" ca="1" si="54"/>
        <v/>
      </c>
      <c r="H112" s="1" t="str">
        <f t="shared" ca="1" si="54"/>
        <v/>
      </c>
      <c r="I112" s="1" t="str">
        <f t="shared" ca="1" si="54"/>
        <v/>
      </c>
      <c r="J112" s="1" t="str">
        <f t="shared" ca="1" si="54"/>
        <v/>
      </c>
      <c r="K112" s="1" t="str">
        <f t="shared" ca="1" si="54"/>
        <v/>
      </c>
      <c r="L112" s="1" t="str">
        <f t="shared" ca="1" si="54"/>
        <v/>
      </c>
      <c r="M112" s="1" t="str">
        <f t="shared" ca="1" si="54"/>
        <v/>
      </c>
      <c r="N112" s="1" t="str">
        <f t="shared" ca="1" si="55"/>
        <v/>
      </c>
      <c r="O112" s="1" t="str">
        <f t="shared" ca="1" si="55"/>
        <v/>
      </c>
      <c r="P112" s="1" t="str">
        <f t="shared" ca="1" si="55"/>
        <v/>
      </c>
      <c r="Q112" s="1" t="str">
        <f t="shared" ca="1" si="55"/>
        <v/>
      </c>
      <c r="R112" s="1" t="str">
        <f t="shared" ca="1" si="55"/>
        <v/>
      </c>
      <c r="S112" s="1" t="str">
        <f t="shared" ca="1" si="55"/>
        <v/>
      </c>
      <c r="T112" s="1" t="str">
        <f t="shared" ca="1" si="55"/>
        <v/>
      </c>
      <c r="U112" s="1" t="str">
        <f t="shared" ca="1" si="55"/>
        <v/>
      </c>
      <c r="V112" s="1" t="str">
        <f t="shared" ca="1" si="55"/>
        <v/>
      </c>
      <c r="W112" s="1" t="str">
        <f t="shared" ca="1" si="55"/>
        <v/>
      </c>
      <c r="X112" s="1" t="str">
        <f t="shared" ca="1" si="56"/>
        <v/>
      </c>
      <c r="Y112" s="1" t="str">
        <f t="shared" ca="1" si="56"/>
        <v/>
      </c>
      <c r="Z112" s="1" t="str">
        <f t="shared" ca="1" si="56"/>
        <v/>
      </c>
      <c r="AA112" s="1" t="str">
        <f t="shared" ca="1" si="56"/>
        <v/>
      </c>
      <c r="AB112" s="1" t="str">
        <f t="shared" ca="1" si="56"/>
        <v/>
      </c>
      <c r="AC112" s="1" t="str">
        <f t="shared" ca="1" si="56"/>
        <v/>
      </c>
      <c r="AD112" s="1" t="str">
        <f t="shared" ca="1" si="56"/>
        <v/>
      </c>
      <c r="AE112" s="1" t="str">
        <f t="shared" ca="1" si="56"/>
        <v/>
      </c>
      <c r="AF112" s="1" t="str">
        <f t="shared" ca="1" si="56"/>
        <v/>
      </c>
      <c r="AG112" s="1" t="str">
        <f t="shared" ca="1" si="56"/>
        <v/>
      </c>
    </row>
    <row r="113" spans="2:33" hidden="1" outlineLevel="1" x14ac:dyDescent="0.2">
      <c r="B113" s="35"/>
      <c r="C113" s="1" t="str">
        <f t="shared" ca="1" si="50"/>
        <v/>
      </c>
      <c r="D113" s="1" t="str">
        <f t="shared" ca="1" si="54"/>
        <v/>
      </c>
      <c r="E113" s="1" t="str">
        <f t="shared" ca="1" si="54"/>
        <v/>
      </c>
      <c r="F113" s="1" t="str">
        <f t="shared" ca="1" si="54"/>
        <v/>
      </c>
      <c r="G113" s="1" t="str">
        <f t="shared" ca="1" si="54"/>
        <v/>
      </c>
      <c r="H113" s="1" t="str">
        <f t="shared" ca="1" si="54"/>
        <v/>
      </c>
      <c r="I113" s="1" t="str">
        <f t="shared" ca="1" si="54"/>
        <v/>
      </c>
      <c r="J113" s="1" t="str">
        <f t="shared" ca="1" si="54"/>
        <v/>
      </c>
      <c r="K113" s="1" t="str">
        <f t="shared" ca="1" si="54"/>
        <v/>
      </c>
      <c r="L113" s="1" t="str">
        <f t="shared" ca="1" si="54"/>
        <v/>
      </c>
      <c r="M113" s="1" t="str">
        <f t="shared" ca="1" si="54"/>
        <v/>
      </c>
      <c r="N113" s="1" t="str">
        <f t="shared" ca="1" si="55"/>
        <v/>
      </c>
      <c r="O113" s="1" t="str">
        <f t="shared" ca="1" si="55"/>
        <v/>
      </c>
      <c r="P113" s="1" t="str">
        <f t="shared" ca="1" si="55"/>
        <v/>
      </c>
      <c r="Q113" s="1" t="str">
        <f t="shared" ca="1" si="55"/>
        <v/>
      </c>
      <c r="R113" s="1" t="str">
        <f t="shared" ca="1" si="55"/>
        <v/>
      </c>
      <c r="S113" s="1" t="str">
        <f t="shared" ca="1" si="55"/>
        <v/>
      </c>
      <c r="T113" s="1" t="str">
        <f t="shared" ca="1" si="55"/>
        <v/>
      </c>
      <c r="U113" s="1" t="str">
        <f t="shared" ca="1" si="55"/>
        <v/>
      </c>
      <c r="V113" s="1" t="str">
        <f t="shared" ca="1" si="55"/>
        <v/>
      </c>
      <c r="W113" s="1" t="str">
        <f t="shared" ca="1" si="55"/>
        <v/>
      </c>
      <c r="X113" s="1" t="str">
        <f t="shared" ca="1" si="56"/>
        <v/>
      </c>
      <c r="Y113" s="1" t="str">
        <f t="shared" ca="1" si="56"/>
        <v/>
      </c>
      <c r="Z113" s="1" t="str">
        <f t="shared" ca="1" si="56"/>
        <v/>
      </c>
      <c r="AA113" s="1" t="str">
        <f t="shared" ca="1" si="56"/>
        <v/>
      </c>
      <c r="AB113" s="1" t="str">
        <f t="shared" ca="1" si="56"/>
        <v/>
      </c>
      <c r="AC113" s="1" t="str">
        <f t="shared" ca="1" si="56"/>
        <v/>
      </c>
      <c r="AD113" s="1" t="str">
        <f t="shared" ca="1" si="56"/>
        <v/>
      </c>
      <c r="AE113" s="1" t="str">
        <f t="shared" ca="1" si="56"/>
        <v/>
      </c>
      <c r="AF113" s="1" t="str">
        <f t="shared" ca="1" si="56"/>
        <v/>
      </c>
      <c r="AG113" s="1" t="str">
        <f t="shared" ca="1" si="56"/>
        <v/>
      </c>
    </row>
    <row r="114" spans="2:33" hidden="1" outlineLevel="1" x14ac:dyDescent="0.2">
      <c r="B114" s="35"/>
      <c r="C114" s="1" t="str">
        <f t="shared" ca="1" si="50"/>
        <v/>
      </c>
      <c r="D114" s="1" t="str">
        <f t="shared" ca="1" si="54"/>
        <v/>
      </c>
      <c r="E114" s="1" t="str">
        <f t="shared" ca="1" si="54"/>
        <v/>
      </c>
      <c r="F114" s="1" t="str">
        <f t="shared" ca="1" si="54"/>
        <v/>
      </c>
      <c r="G114" s="1" t="str">
        <f t="shared" ca="1" si="54"/>
        <v/>
      </c>
      <c r="H114" s="1" t="str">
        <f t="shared" ca="1" si="54"/>
        <v/>
      </c>
      <c r="I114" s="1" t="str">
        <f t="shared" ca="1" si="54"/>
        <v/>
      </c>
      <c r="J114" s="1" t="str">
        <f t="shared" ca="1" si="54"/>
        <v/>
      </c>
      <c r="K114" s="1" t="str">
        <f t="shared" ca="1" si="54"/>
        <v/>
      </c>
      <c r="L114" s="1" t="str">
        <f t="shared" ca="1" si="54"/>
        <v/>
      </c>
      <c r="M114" s="1" t="str">
        <f t="shared" ca="1" si="54"/>
        <v/>
      </c>
      <c r="N114" s="1" t="str">
        <f t="shared" ca="1" si="55"/>
        <v/>
      </c>
      <c r="O114" s="1" t="str">
        <f t="shared" ca="1" si="55"/>
        <v/>
      </c>
      <c r="P114" s="1" t="str">
        <f t="shared" ca="1" si="55"/>
        <v/>
      </c>
      <c r="Q114" s="1" t="str">
        <f t="shared" ca="1" si="55"/>
        <v/>
      </c>
      <c r="R114" s="1" t="str">
        <f t="shared" ca="1" si="55"/>
        <v/>
      </c>
      <c r="S114" s="1" t="str">
        <f t="shared" ca="1" si="55"/>
        <v/>
      </c>
      <c r="T114" s="1" t="str">
        <f t="shared" ca="1" si="55"/>
        <v/>
      </c>
      <c r="U114" s="1" t="str">
        <f t="shared" ca="1" si="55"/>
        <v/>
      </c>
      <c r="V114" s="1" t="str">
        <f t="shared" ca="1" si="55"/>
        <v/>
      </c>
      <c r="W114" s="1" t="str">
        <f t="shared" ca="1" si="55"/>
        <v/>
      </c>
      <c r="X114" s="1" t="str">
        <f t="shared" ca="1" si="56"/>
        <v/>
      </c>
      <c r="Y114" s="1" t="str">
        <f t="shared" ca="1" si="56"/>
        <v/>
      </c>
      <c r="Z114" s="1" t="str">
        <f t="shared" ca="1" si="56"/>
        <v/>
      </c>
      <c r="AA114" s="1" t="str">
        <f t="shared" ca="1" si="56"/>
        <v/>
      </c>
      <c r="AB114" s="1" t="str">
        <f t="shared" ca="1" si="56"/>
        <v/>
      </c>
      <c r="AC114" s="1" t="str">
        <f t="shared" ca="1" si="56"/>
        <v/>
      </c>
      <c r="AD114" s="1" t="str">
        <f t="shared" ca="1" si="56"/>
        <v/>
      </c>
      <c r="AE114" s="1" t="str">
        <f t="shared" ca="1" si="56"/>
        <v/>
      </c>
      <c r="AF114" s="1" t="str">
        <f t="shared" ca="1" si="56"/>
        <v/>
      </c>
      <c r="AG114" s="1" t="str">
        <f t="shared" ca="1" si="56"/>
        <v/>
      </c>
    </row>
    <row r="115" spans="2:33" hidden="1" outlineLevel="1" x14ac:dyDescent="0.2">
      <c r="B115" s="35"/>
      <c r="C115" s="1" t="str">
        <f t="shared" ca="1" si="50"/>
        <v/>
      </c>
      <c r="D115" s="1" t="str">
        <f t="shared" ca="1" si="54"/>
        <v/>
      </c>
      <c r="E115" s="1" t="str">
        <f t="shared" ca="1" si="54"/>
        <v/>
      </c>
      <c r="F115" s="1" t="str">
        <f t="shared" ca="1" si="54"/>
        <v/>
      </c>
      <c r="G115" s="1" t="str">
        <f t="shared" ca="1" si="54"/>
        <v/>
      </c>
      <c r="H115" s="1" t="str">
        <f t="shared" ca="1" si="54"/>
        <v/>
      </c>
      <c r="I115" s="1" t="str">
        <f t="shared" ca="1" si="54"/>
        <v/>
      </c>
      <c r="J115" s="1" t="str">
        <f t="shared" ca="1" si="54"/>
        <v/>
      </c>
      <c r="K115" s="1" t="str">
        <f t="shared" ca="1" si="54"/>
        <v/>
      </c>
      <c r="L115" s="1" t="str">
        <f t="shared" ca="1" si="54"/>
        <v/>
      </c>
      <c r="M115" s="1" t="str">
        <f t="shared" ca="1" si="54"/>
        <v/>
      </c>
      <c r="N115" s="1" t="str">
        <f t="shared" ca="1" si="55"/>
        <v/>
      </c>
      <c r="O115" s="1" t="str">
        <f t="shared" ca="1" si="55"/>
        <v/>
      </c>
      <c r="P115" s="1" t="str">
        <f t="shared" ca="1" si="55"/>
        <v/>
      </c>
      <c r="Q115" s="1" t="str">
        <f t="shared" ca="1" si="55"/>
        <v/>
      </c>
      <c r="R115" s="1" t="str">
        <f t="shared" ca="1" si="55"/>
        <v/>
      </c>
      <c r="S115" s="1" t="str">
        <f t="shared" ca="1" si="55"/>
        <v/>
      </c>
      <c r="T115" s="1" t="str">
        <f t="shared" ca="1" si="55"/>
        <v/>
      </c>
      <c r="U115" s="1" t="str">
        <f t="shared" ca="1" si="55"/>
        <v/>
      </c>
      <c r="V115" s="1" t="str">
        <f t="shared" ca="1" si="55"/>
        <v/>
      </c>
      <c r="W115" s="1" t="str">
        <f t="shared" ca="1" si="55"/>
        <v/>
      </c>
      <c r="X115" s="1" t="str">
        <f t="shared" ca="1" si="56"/>
        <v/>
      </c>
      <c r="Y115" s="1" t="str">
        <f t="shared" ca="1" si="56"/>
        <v/>
      </c>
      <c r="Z115" s="1" t="str">
        <f t="shared" ca="1" si="56"/>
        <v/>
      </c>
      <c r="AA115" s="1" t="str">
        <f t="shared" ca="1" si="56"/>
        <v/>
      </c>
      <c r="AB115" s="1" t="str">
        <f t="shared" ca="1" si="56"/>
        <v/>
      </c>
      <c r="AC115" s="1" t="str">
        <f t="shared" ca="1" si="56"/>
        <v/>
      </c>
      <c r="AD115" s="1" t="str">
        <f t="shared" ca="1" si="56"/>
        <v/>
      </c>
      <c r="AE115" s="1" t="str">
        <f t="shared" ca="1" si="56"/>
        <v/>
      </c>
      <c r="AF115" s="1" t="str">
        <f t="shared" ca="1" si="56"/>
        <v/>
      </c>
      <c r="AG115" s="1" t="str">
        <f t="shared" ca="1" si="56"/>
        <v/>
      </c>
    </row>
    <row r="116" spans="2:33" hidden="1" outlineLevel="1" x14ac:dyDescent="0.2">
      <c r="B116" s="35"/>
      <c r="C116" s="1" t="str">
        <f t="shared" ca="1" si="50"/>
        <v/>
      </c>
      <c r="D116" s="1" t="str">
        <f t="shared" ca="1" si="54"/>
        <v/>
      </c>
      <c r="E116" s="1" t="str">
        <f t="shared" ca="1" si="54"/>
        <v/>
      </c>
      <c r="F116" s="1" t="str">
        <f t="shared" ca="1" si="54"/>
        <v/>
      </c>
      <c r="G116" s="1" t="str">
        <f t="shared" ca="1" si="54"/>
        <v/>
      </c>
      <c r="H116" s="1" t="str">
        <f t="shared" ca="1" si="54"/>
        <v/>
      </c>
      <c r="I116" s="1" t="str">
        <f t="shared" ca="1" si="54"/>
        <v/>
      </c>
      <c r="J116" s="1" t="str">
        <f t="shared" ca="1" si="54"/>
        <v/>
      </c>
      <c r="K116" s="1" t="str">
        <f t="shared" ca="1" si="54"/>
        <v/>
      </c>
      <c r="L116" s="1" t="str">
        <f t="shared" ca="1" si="54"/>
        <v/>
      </c>
      <c r="M116" s="1" t="str">
        <f t="shared" ca="1" si="54"/>
        <v/>
      </c>
      <c r="N116" s="1" t="str">
        <f t="shared" ca="1" si="55"/>
        <v/>
      </c>
      <c r="O116" s="1" t="str">
        <f t="shared" ca="1" si="55"/>
        <v/>
      </c>
      <c r="P116" s="1" t="str">
        <f t="shared" ca="1" si="55"/>
        <v/>
      </c>
      <c r="Q116" s="1" t="str">
        <f t="shared" ca="1" si="55"/>
        <v/>
      </c>
      <c r="R116" s="1" t="str">
        <f t="shared" ca="1" si="55"/>
        <v/>
      </c>
      <c r="S116" s="1" t="str">
        <f t="shared" ca="1" si="55"/>
        <v/>
      </c>
      <c r="T116" s="1" t="str">
        <f t="shared" ca="1" si="55"/>
        <v/>
      </c>
      <c r="U116" s="1" t="str">
        <f t="shared" ca="1" si="55"/>
        <v/>
      </c>
      <c r="V116" s="1" t="str">
        <f t="shared" ca="1" si="55"/>
        <v/>
      </c>
      <c r="W116" s="1" t="str">
        <f t="shared" ca="1" si="55"/>
        <v/>
      </c>
      <c r="X116" s="1" t="str">
        <f t="shared" ca="1" si="56"/>
        <v/>
      </c>
      <c r="Y116" s="1" t="str">
        <f t="shared" ca="1" si="56"/>
        <v/>
      </c>
      <c r="Z116" s="1" t="str">
        <f t="shared" ca="1" si="56"/>
        <v/>
      </c>
      <c r="AA116" s="1" t="str">
        <f t="shared" ca="1" si="56"/>
        <v/>
      </c>
      <c r="AB116" s="1" t="str">
        <f t="shared" ca="1" si="56"/>
        <v/>
      </c>
      <c r="AC116" s="1" t="str">
        <f t="shared" ca="1" si="56"/>
        <v/>
      </c>
      <c r="AD116" s="1" t="str">
        <f t="shared" ca="1" si="56"/>
        <v/>
      </c>
      <c r="AE116" s="1" t="str">
        <f t="shared" ca="1" si="56"/>
        <v/>
      </c>
      <c r="AF116" s="1" t="str">
        <f t="shared" ca="1" si="56"/>
        <v/>
      </c>
      <c r="AG116" s="1" t="str">
        <f t="shared" ca="1" si="56"/>
        <v/>
      </c>
    </row>
    <row r="117" spans="2:33" hidden="1" outlineLevel="1" x14ac:dyDescent="0.2">
      <c r="B117" s="35"/>
      <c r="C117" s="1" t="str">
        <f t="shared" ca="1" si="50"/>
        <v/>
      </c>
      <c r="D117" s="1" t="str">
        <f t="shared" ca="1" si="54"/>
        <v/>
      </c>
      <c r="E117" s="1" t="str">
        <f t="shared" ca="1" si="54"/>
        <v/>
      </c>
      <c r="F117" s="1" t="str">
        <f t="shared" ca="1" si="54"/>
        <v/>
      </c>
      <c r="G117" s="1" t="str">
        <f t="shared" ca="1" si="54"/>
        <v/>
      </c>
      <c r="H117" s="1" t="str">
        <f t="shared" ca="1" si="54"/>
        <v/>
      </c>
      <c r="I117" s="1" t="str">
        <f t="shared" ca="1" si="54"/>
        <v/>
      </c>
      <c r="J117" s="1" t="str">
        <f t="shared" ca="1" si="54"/>
        <v/>
      </c>
      <c r="K117" s="1" t="str">
        <f t="shared" ca="1" si="54"/>
        <v/>
      </c>
      <c r="L117" s="1" t="str">
        <f t="shared" ca="1" si="54"/>
        <v/>
      </c>
      <c r="M117" s="1" t="str">
        <f t="shared" ca="1" si="54"/>
        <v/>
      </c>
      <c r="N117" s="1" t="str">
        <f t="shared" ca="1" si="55"/>
        <v/>
      </c>
      <c r="O117" s="1" t="str">
        <f t="shared" ca="1" si="55"/>
        <v/>
      </c>
      <c r="P117" s="1" t="str">
        <f t="shared" ca="1" si="55"/>
        <v/>
      </c>
      <c r="Q117" s="1" t="str">
        <f t="shared" ca="1" si="55"/>
        <v/>
      </c>
      <c r="R117" s="1" t="str">
        <f t="shared" ca="1" si="55"/>
        <v/>
      </c>
      <c r="S117" s="1" t="str">
        <f t="shared" ca="1" si="55"/>
        <v/>
      </c>
      <c r="T117" s="1" t="str">
        <f t="shared" ca="1" si="55"/>
        <v/>
      </c>
      <c r="U117" s="1" t="str">
        <f t="shared" ca="1" si="55"/>
        <v/>
      </c>
      <c r="V117" s="1" t="str">
        <f t="shared" ca="1" si="55"/>
        <v/>
      </c>
      <c r="W117" s="1" t="str">
        <f t="shared" ca="1" si="55"/>
        <v/>
      </c>
      <c r="X117" s="1" t="str">
        <f t="shared" ca="1" si="56"/>
        <v/>
      </c>
      <c r="Y117" s="1" t="str">
        <f t="shared" ca="1" si="56"/>
        <v/>
      </c>
      <c r="Z117" s="1" t="str">
        <f t="shared" ca="1" si="56"/>
        <v/>
      </c>
      <c r="AA117" s="1" t="str">
        <f t="shared" ca="1" si="56"/>
        <v/>
      </c>
      <c r="AB117" s="1" t="str">
        <f t="shared" ca="1" si="56"/>
        <v/>
      </c>
      <c r="AC117" s="1" t="str">
        <f t="shared" ca="1" si="56"/>
        <v/>
      </c>
      <c r="AD117" s="1" t="str">
        <f t="shared" ca="1" si="56"/>
        <v/>
      </c>
      <c r="AE117" s="1" t="str">
        <f t="shared" ca="1" si="56"/>
        <v/>
      </c>
      <c r="AF117" s="1" t="str">
        <f t="shared" ca="1" si="56"/>
        <v/>
      </c>
      <c r="AG117" s="1" t="str">
        <f t="shared" ca="1" si="56"/>
        <v/>
      </c>
    </row>
    <row r="118" spans="2:33" hidden="1" outlineLevel="1" x14ac:dyDescent="0.2">
      <c r="B118" s="35"/>
      <c r="C118" s="1" t="str">
        <f t="shared" ca="1" si="50"/>
        <v/>
      </c>
      <c r="D118" s="1" t="str">
        <f t="shared" ca="1" si="54"/>
        <v/>
      </c>
      <c r="E118" s="1" t="str">
        <f t="shared" ca="1" si="54"/>
        <v/>
      </c>
      <c r="F118" s="1" t="str">
        <f t="shared" ca="1" si="54"/>
        <v/>
      </c>
      <c r="G118" s="1" t="str">
        <f t="shared" ca="1" si="54"/>
        <v/>
      </c>
      <c r="H118" s="1" t="str">
        <f t="shared" ca="1" si="54"/>
        <v/>
      </c>
      <c r="I118" s="1" t="str">
        <f t="shared" ca="1" si="54"/>
        <v/>
      </c>
      <c r="J118" s="1" t="str">
        <f t="shared" ca="1" si="54"/>
        <v/>
      </c>
      <c r="K118" s="1" t="str">
        <f t="shared" ca="1" si="54"/>
        <v/>
      </c>
      <c r="L118" s="1" t="str">
        <f t="shared" ca="1" si="54"/>
        <v/>
      </c>
      <c r="M118" s="1" t="str">
        <f t="shared" ca="1" si="54"/>
        <v/>
      </c>
      <c r="N118" s="1" t="str">
        <f t="shared" ca="1" si="55"/>
        <v/>
      </c>
      <c r="O118" s="1" t="str">
        <f t="shared" ca="1" si="55"/>
        <v/>
      </c>
      <c r="P118" s="1" t="str">
        <f t="shared" ca="1" si="55"/>
        <v/>
      </c>
      <c r="Q118" s="1" t="str">
        <f t="shared" ca="1" si="55"/>
        <v/>
      </c>
      <c r="R118" s="1" t="str">
        <f t="shared" ca="1" si="55"/>
        <v/>
      </c>
      <c r="S118" s="1" t="str">
        <f t="shared" ca="1" si="55"/>
        <v/>
      </c>
      <c r="T118" s="1" t="str">
        <f t="shared" ca="1" si="55"/>
        <v/>
      </c>
      <c r="U118" s="1" t="str">
        <f t="shared" ca="1" si="55"/>
        <v/>
      </c>
      <c r="V118" s="1" t="str">
        <f t="shared" ca="1" si="55"/>
        <v/>
      </c>
      <c r="W118" s="1" t="str">
        <f t="shared" ca="1" si="55"/>
        <v/>
      </c>
      <c r="X118" s="1" t="str">
        <f t="shared" ca="1" si="56"/>
        <v/>
      </c>
      <c r="Y118" s="1" t="str">
        <f t="shared" ca="1" si="56"/>
        <v/>
      </c>
      <c r="Z118" s="1" t="str">
        <f t="shared" ca="1" si="56"/>
        <v/>
      </c>
      <c r="AA118" s="1" t="str">
        <f t="shared" ca="1" si="56"/>
        <v/>
      </c>
      <c r="AB118" s="1" t="str">
        <f t="shared" ca="1" si="56"/>
        <v/>
      </c>
      <c r="AC118" s="1" t="str">
        <f t="shared" ca="1" si="56"/>
        <v/>
      </c>
      <c r="AD118" s="1" t="str">
        <f t="shared" ca="1" si="56"/>
        <v/>
      </c>
      <c r="AE118" s="1" t="str">
        <f t="shared" ca="1" si="56"/>
        <v/>
      </c>
      <c r="AF118" s="1" t="str">
        <f t="shared" ca="1" si="56"/>
        <v/>
      </c>
      <c r="AG118" s="1" t="str">
        <f t="shared" ca="1" si="56"/>
        <v/>
      </c>
    </row>
    <row r="119" spans="2:33" hidden="1" outlineLevel="1" x14ac:dyDescent="0.2">
      <c r="B119" s="35"/>
      <c r="C119" s="1" t="str">
        <f t="shared" ca="1" si="50"/>
        <v/>
      </c>
      <c r="D119" s="1" t="str">
        <f t="shared" ca="1" si="54"/>
        <v/>
      </c>
      <c r="E119" s="1" t="str">
        <f t="shared" ca="1" si="54"/>
        <v/>
      </c>
      <c r="F119" s="1" t="str">
        <f t="shared" ca="1" si="54"/>
        <v/>
      </c>
      <c r="G119" s="1" t="str">
        <f t="shared" ca="1" si="54"/>
        <v/>
      </c>
      <c r="H119" s="1" t="str">
        <f t="shared" ca="1" si="54"/>
        <v/>
      </c>
      <c r="I119" s="1" t="str">
        <f t="shared" ca="1" si="54"/>
        <v/>
      </c>
      <c r="J119" s="1" t="str">
        <f t="shared" ca="1" si="54"/>
        <v/>
      </c>
      <c r="K119" s="1" t="str">
        <f t="shared" ca="1" si="54"/>
        <v/>
      </c>
      <c r="L119" s="1" t="str">
        <f t="shared" ca="1" si="54"/>
        <v/>
      </c>
      <c r="M119" s="1" t="str">
        <f t="shared" ca="1" si="54"/>
        <v/>
      </c>
      <c r="N119" s="1" t="str">
        <f t="shared" ca="1" si="55"/>
        <v/>
      </c>
      <c r="O119" s="1" t="str">
        <f t="shared" ca="1" si="55"/>
        <v/>
      </c>
      <c r="P119" s="1" t="str">
        <f t="shared" ca="1" si="55"/>
        <v/>
      </c>
      <c r="Q119" s="1" t="str">
        <f t="shared" ca="1" si="55"/>
        <v/>
      </c>
      <c r="R119" s="1" t="str">
        <f t="shared" ca="1" si="55"/>
        <v/>
      </c>
      <c r="S119" s="1" t="str">
        <f t="shared" ca="1" si="55"/>
        <v/>
      </c>
      <c r="T119" s="1" t="str">
        <f t="shared" ca="1" si="55"/>
        <v/>
      </c>
      <c r="U119" s="1" t="str">
        <f t="shared" ca="1" si="55"/>
        <v/>
      </c>
      <c r="V119" s="1" t="str">
        <f t="shared" ca="1" si="55"/>
        <v/>
      </c>
      <c r="W119" s="1" t="str">
        <f t="shared" ca="1" si="55"/>
        <v/>
      </c>
      <c r="X119" s="1" t="str">
        <f t="shared" ca="1" si="56"/>
        <v/>
      </c>
      <c r="Y119" s="1" t="str">
        <f t="shared" ca="1" si="56"/>
        <v/>
      </c>
      <c r="Z119" s="1" t="str">
        <f t="shared" ca="1" si="56"/>
        <v/>
      </c>
      <c r="AA119" s="1" t="str">
        <f t="shared" ca="1" si="56"/>
        <v/>
      </c>
      <c r="AB119" s="1" t="str">
        <f t="shared" ca="1" si="56"/>
        <v/>
      </c>
      <c r="AC119" s="1" t="str">
        <f t="shared" ca="1" si="56"/>
        <v/>
      </c>
      <c r="AD119" s="1" t="str">
        <f t="shared" ca="1" si="56"/>
        <v/>
      </c>
      <c r="AE119" s="1" t="str">
        <f t="shared" ca="1" si="56"/>
        <v/>
      </c>
      <c r="AF119" s="1" t="str">
        <f t="shared" ca="1" si="56"/>
        <v/>
      </c>
      <c r="AG119" s="1" t="str">
        <f t="shared" ca="1" si="56"/>
        <v/>
      </c>
    </row>
    <row r="120" spans="2:33" hidden="1" outlineLevel="1" x14ac:dyDescent="0.2">
      <c r="B120" s="35"/>
      <c r="C120" s="1" t="str">
        <f t="shared" ca="1" si="50"/>
        <v/>
      </c>
      <c r="D120" s="1" t="str">
        <f t="shared" ref="D120:M129" ca="1" si="57">IF(OR(ROW()-ROW($D$100)&gt;=COLUMN()-COLUMN($D$100),D$99=""),"",_xlfn.MINIFS(OFFSET($AH$65:$AH$69,0,ROW()-ROW($E$100)),OFFSET($D$24:$D$28,0,MATCH(D$99,$E$19:$AH$19,0)),"&gt;0"))</f>
        <v/>
      </c>
      <c r="E120" s="1" t="str">
        <f t="shared" ca="1" si="57"/>
        <v/>
      </c>
      <c r="F120" s="1" t="str">
        <f t="shared" ca="1" si="57"/>
        <v/>
      </c>
      <c r="G120" s="1" t="str">
        <f t="shared" ca="1" si="57"/>
        <v/>
      </c>
      <c r="H120" s="1" t="str">
        <f t="shared" ca="1" si="57"/>
        <v/>
      </c>
      <c r="I120" s="1" t="str">
        <f t="shared" ca="1" si="57"/>
        <v/>
      </c>
      <c r="J120" s="1" t="str">
        <f t="shared" ca="1" si="57"/>
        <v/>
      </c>
      <c r="K120" s="1" t="str">
        <f t="shared" ca="1" si="57"/>
        <v/>
      </c>
      <c r="L120" s="1" t="str">
        <f t="shared" ca="1" si="57"/>
        <v/>
      </c>
      <c r="M120" s="1" t="str">
        <f t="shared" ca="1" si="57"/>
        <v/>
      </c>
      <c r="N120" s="1" t="str">
        <f t="shared" ref="N120:W129" ca="1" si="58">IF(OR(ROW()-ROW($D$100)&gt;=COLUMN()-COLUMN($D$100),N$99=""),"",_xlfn.MINIFS(OFFSET($AH$65:$AH$69,0,ROW()-ROW($E$100)),OFFSET($D$24:$D$28,0,MATCH(N$99,$E$19:$AH$19,0)),"&gt;0"))</f>
        <v/>
      </c>
      <c r="O120" s="1" t="str">
        <f t="shared" ca="1" si="58"/>
        <v/>
      </c>
      <c r="P120" s="1" t="str">
        <f t="shared" ca="1" si="58"/>
        <v/>
      </c>
      <c r="Q120" s="1" t="str">
        <f t="shared" ca="1" si="58"/>
        <v/>
      </c>
      <c r="R120" s="1" t="str">
        <f t="shared" ca="1" si="58"/>
        <v/>
      </c>
      <c r="S120" s="1" t="str">
        <f t="shared" ca="1" si="58"/>
        <v/>
      </c>
      <c r="T120" s="1" t="str">
        <f t="shared" ca="1" si="58"/>
        <v/>
      </c>
      <c r="U120" s="1" t="str">
        <f t="shared" ca="1" si="58"/>
        <v/>
      </c>
      <c r="V120" s="1" t="str">
        <f t="shared" ca="1" si="58"/>
        <v/>
      </c>
      <c r="W120" s="1" t="str">
        <f t="shared" ca="1" si="58"/>
        <v/>
      </c>
      <c r="X120" s="1" t="str">
        <f t="shared" ref="X120:AG129" ca="1" si="59">IF(OR(ROW()-ROW($D$100)&gt;=COLUMN()-COLUMN($D$100),X$99=""),"",_xlfn.MINIFS(OFFSET($AH$65:$AH$69,0,ROW()-ROW($E$100)),OFFSET($D$24:$D$28,0,MATCH(X$99,$E$19:$AH$19,0)),"&gt;0"))</f>
        <v/>
      </c>
      <c r="Y120" s="1" t="str">
        <f t="shared" ca="1" si="59"/>
        <v/>
      </c>
      <c r="Z120" s="1" t="str">
        <f t="shared" ca="1" si="59"/>
        <v/>
      </c>
      <c r="AA120" s="1" t="str">
        <f t="shared" ca="1" si="59"/>
        <v/>
      </c>
      <c r="AB120" s="1" t="str">
        <f t="shared" ca="1" si="59"/>
        <v/>
      </c>
      <c r="AC120" s="1" t="str">
        <f t="shared" ca="1" si="59"/>
        <v/>
      </c>
      <c r="AD120" s="1" t="str">
        <f t="shared" ca="1" si="59"/>
        <v/>
      </c>
      <c r="AE120" s="1" t="str">
        <f t="shared" ca="1" si="59"/>
        <v/>
      </c>
      <c r="AF120" s="1" t="str">
        <f t="shared" ca="1" si="59"/>
        <v/>
      </c>
      <c r="AG120" s="1" t="str">
        <f t="shared" ca="1" si="59"/>
        <v/>
      </c>
    </row>
    <row r="121" spans="2:33" hidden="1" outlineLevel="1" x14ac:dyDescent="0.2">
      <c r="B121" s="35"/>
      <c r="C121" s="1" t="str">
        <f t="shared" ca="1" si="50"/>
        <v/>
      </c>
      <c r="D121" s="1" t="str">
        <f t="shared" ca="1" si="57"/>
        <v/>
      </c>
      <c r="E121" s="1" t="str">
        <f t="shared" ca="1" si="57"/>
        <v/>
      </c>
      <c r="F121" s="1" t="str">
        <f t="shared" ca="1" si="57"/>
        <v/>
      </c>
      <c r="G121" s="1" t="str">
        <f t="shared" ca="1" si="57"/>
        <v/>
      </c>
      <c r="H121" s="1" t="str">
        <f t="shared" ca="1" si="57"/>
        <v/>
      </c>
      <c r="I121" s="1" t="str">
        <f t="shared" ca="1" si="57"/>
        <v/>
      </c>
      <c r="J121" s="1" t="str">
        <f t="shared" ca="1" si="57"/>
        <v/>
      </c>
      <c r="K121" s="1" t="str">
        <f t="shared" ca="1" si="57"/>
        <v/>
      </c>
      <c r="L121" s="1" t="str">
        <f t="shared" ca="1" si="57"/>
        <v/>
      </c>
      <c r="M121" s="1" t="str">
        <f t="shared" ca="1" si="57"/>
        <v/>
      </c>
      <c r="N121" s="1" t="str">
        <f t="shared" ca="1" si="58"/>
        <v/>
      </c>
      <c r="O121" s="1" t="str">
        <f t="shared" ca="1" si="58"/>
        <v/>
      </c>
      <c r="P121" s="1" t="str">
        <f t="shared" ca="1" si="58"/>
        <v/>
      </c>
      <c r="Q121" s="1" t="str">
        <f t="shared" ca="1" si="58"/>
        <v/>
      </c>
      <c r="R121" s="1" t="str">
        <f t="shared" ca="1" si="58"/>
        <v/>
      </c>
      <c r="S121" s="1" t="str">
        <f t="shared" ca="1" si="58"/>
        <v/>
      </c>
      <c r="T121" s="1" t="str">
        <f t="shared" ca="1" si="58"/>
        <v/>
      </c>
      <c r="U121" s="1" t="str">
        <f t="shared" ca="1" si="58"/>
        <v/>
      </c>
      <c r="V121" s="1" t="str">
        <f t="shared" ca="1" si="58"/>
        <v/>
      </c>
      <c r="W121" s="1" t="str">
        <f t="shared" ca="1" si="58"/>
        <v/>
      </c>
      <c r="X121" s="1" t="str">
        <f t="shared" ca="1" si="59"/>
        <v/>
      </c>
      <c r="Y121" s="1" t="str">
        <f t="shared" ca="1" si="59"/>
        <v/>
      </c>
      <c r="Z121" s="1" t="str">
        <f t="shared" ca="1" si="59"/>
        <v/>
      </c>
      <c r="AA121" s="1" t="str">
        <f t="shared" ca="1" si="59"/>
        <v/>
      </c>
      <c r="AB121" s="1" t="str">
        <f t="shared" ca="1" si="59"/>
        <v/>
      </c>
      <c r="AC121" s="1" t="str">
        <f t="shared" ca="1" si="59"/>
        <v/>
      </c>
      <c r="AD121" s="1" t="str">
        <f t="shared" ca="1" si="59"/>
        <v/>
      </c>
      <c r="AE121" s="1" t="str">
        <f t="shared" ca="1" si="59"/>
        <v/>
      </c>
      <c r="AF121" s="1" t="str">
        <f t="shared" ca="1" si="59"/>
        <v/>
      </c>
      <c r="AG121" s="1" t="str">
        <f t="shared" ca="1" si="59"/>
        <v/>
      </c>
    </row>
    <row r="122" spans="2:33" hidden="1" outlineLevel="1" x14ac:dyDescent="0.2">
      <c r="B122" s="35"/>
      <c r="C122" s="1" t="str">
        <f t="shared" ca="1" si="50"/>
        <v/>
      </c>
      <c r="D122" s="1" t="str">
        <f t="shared" ca="1" si="57"/>
        <v/>
      </c>
      <c r="E122" s="1" t="str">
        <f t="shared" ca="1" si="57"/>
        <v/>
      </c>
      <c r="F122" s="1" t="str">
        <f t="shared" ca="1" si="57"/>
        <v/>
      </c>
      <c r="G122" s="1" t="str">
        <f t="shared" ca="1" si="57"/>
        <v/>
      </c>
      <c r="H122" s="1" t="str">
        <f t="shared" ca="1" si="57"/>
        <v/>
      </c>
      <c r="I122" s="1" t="str">
        <f t="shared" ca="1" si="57"/>
        <v/>
      </c>
      <c r="J122" s="1" t="str">
        <f t="shared" ca="1" si="57"/>
        <v/>
      </c>
      <c r="K122" s="1" t="str">
        <f t="shared" ca="1" si="57"/>
        <v/>
      </c>
      <c r="L122" s="1" t="str">
        <f t="shared" ca="1" si="57"/>
        <v/>
      </c>
      <c r="M122" s="1" t="str">
        <f t="shared" ca="1" si="57"/>
        <v/>
      </c>
      <c r="N122" s="1" t="str">
        <f t="shared" ca="1" si="58"/>
        <v/>
      </c>
      <c r="O122" s="1" t="str">
        <f t="shared" ca="1" si="58"/>
        <v/>
      </c>
      <c r="P122" s="1" t="str">
        <f t="shared" ca="1" si="58"/>
        <v/>
      </c>
      <c r="Q122" s="1" t="str">
        <f t="shared" ca="1" si="58"/>
        <v/>
      </c>
      <c r="R122" s="1" t="str">
        <f t="shared" ca="1" si="58"/>
        <v/>
      </c>
      <c r="S122" s="1" t="str">
        <f t="shared" ca="1" si="58"/>
        <v/>
      </c>
      <c r="T122" s="1" t="str">
        <f t="shared" ca="1" si="58"/>
        <v/>
      </c>
      <c r="U122" s="1" t="str">
        <f t="shared" ca="1" si="58"/>
        <v/>
      </c>
      <c r="V122" s="1" t="str">
        <f t="shared" ca="1" si="58"/>
        <v/>
      </c>
      <c r="W122" s="1" t="str">
        <f t="shared" ca="1" si="58"/>
        <v/>
      </c>
      <c r="X122" s="1" t="str">
        <f t="shared" ca="1" si="59"/>
        <v/>
      </c>
      <c r="Y122" s="1" t="str">
        <f t="shared" ca="1" si="59"/>
        <v/>
      </c>
      <c r="Z122" s="1" t="str">
        <f t="shared" ca="1" si="59"/>
        <v/>
      </c>
      <c r="AA122" s="1" t="str">
        <f t="shared" ca="1" si="59"/>
        <v/>
      </c>
      <c r="AB122" s="1" t="str">
        <f t="shared" ca="1" si="59"/>
        <v/>
      </c>
      <c r="AC122" s="1" t="str">
        <f t="shared" ca="1" si="59"/>
        <v/>
      </c>
      <c r="AD122" s="1" t="str">
        <f t="shared" ca="1" si="59"/>
        <v/>
      </c>
      <c r="AE122" s="1" t="str">
        <f t="shared" ca="1" si="59"/>
        <v/>
      </c>
      <c r="AF122" s="1" t="str">
        <f t="shared" ca="1" si="59"/>
        <v/>
      </c>
      <c r="AG122" s="1" t="str">
        <f t="shared" ca="1" si="59"/>
        <v/>
      </c>
    </row>
    <row r="123" spans="2:33" hidden="1" outlineLevel="1" x14ac:dyDescent="0.2">
      <c r="B123" s="35"/>
      <c r="C123" s="1" t="str">
        <f t="shared" ca="1" si="50"/>
        <v/>
      </c>
      <c r="D123" s="1" t="str">
        <f t="shared" ca="1" si="57"/>
        <v/>
      </c>
      <c r="E123" s="1" t="str">
        <f t="shared" ca="1" si="57"/>
        <v/>
      </c>
      <c r="F123" s="1" t="str">
        <f t="shared" ca="1" si="57"/>
        <v/>
      </c>
      <c r="G123" s="1" t="str">
        <f t="shared" ca="1" si="57"/>
        <v/>
      </c>
      <c r="H123" s="1" t="str">
        <f t="shared" ca="1" si="57"/>
        <v/>
      </c>
      <c r="I123" s="1" t="str">
        <f t="shared" ca="1" si="57"/>
        <v/>
      </c>
      <c r="J123" s="1" t="str">
        <f t="shared" ca="1" si="57"/>
        <v/>
      </c>
      <c r="K123" s="1" t="str">
        <f t="shared" ca="1" si="57"/>
        <v/>
      </c>
      <c r="L123" s="1" t="str">
        <f t="shared" ca="1" si="57"/>
        <v/>
      </c>
      <c r="M123" s="1" t="str">
        <f t="shared" ca="1" si="57"/>
        <v/>
      </c>
      <c r="N123" s="1" t="str">
        <f t="shared" ca="1" si="58"/>
        <v/>
      </c>
      <c r="O123" s="1" t="str">
        <f t="shared" ca="1" si="58"/>
        <v/>
      </c>
      <c r="P123" s="1" t="str">
        <f t="shared" ca="1" si="58"/>
        <v/>
      </c>
      <c r="Q123" s="1" t="str">
        <f t="shared" ca="1" si="58"/>
        <v/>
      </c>
      <c r="R123" s="1" t="str">
        <f t="shared" ca="1" si="58"/>
        <v/>
      </c>
      <c r="S123" s="1" t="str">
        <f t="shared" ca="1" si="58"/>
        <v/>
      </c>
      <c r="T123" s="1" t="str">
        <f t="shared" ca="1" si="58"/>
        <v/>
      </c>
      <c r="U123" s="1" t="str">
        <f t="shared" ca="1" si="58"/>
        <v/>
      </c>
      <c r="V123" s="1" t="str">
        <f t="shared" ca="1" si="58"/>
        <v/>
      </c>
      <c r="W123" s="1" t="str">
        <f t="shared" ca="1" si="58"/>
        <v/>
      </c>
      <c r="X123" s="1" t="str">
        <f t="shared" ca="1" si="59"/>
        <v/>
      </c>
      <c r="Y123" s="1" t="str">
        <f t="shared" ca="1" si="59"/>
        <v/>
      </c>
      <c r="Z123" s="1" t="str">
        <f t="shared" ca="1" si="59"/>
        <v/>
      </c>
      <c r="AA123" s="1" t="str">
        <f t="shared" ca="1" si="59"/>
        <v/>
      </c>
      <c r="AB123" s="1" t="str">
        <f t="shared" ca="1" si="59"/>
        <v/>
      </c>
      <c r="AC123" s="1" t="str">
        <f t="shared" ca="1" si="59"/>
        <v/>
      </c>
      <c r="AD123" s="1" t="str">
        <f t="shared" ca="1" si="59"/>
        <v/>
      </c>
      <c r="AE123" s="1" t="str">
        <f t="shared" ca="1" si="59"/>
        <v/>
      </c>
      <c r="AF123" s="1" t="str">
        <f t="shared" ca="1" si="59"/>
        <v/>
      </c>
      <c r="AG123" s="1" t="str">
        <f t="shared" ca="1" si="59"/>
        <v/>
      </c>
    </row>
    <row r="124" spans="2:33" hidden="1" outlineLevel="1" x14ac:dyDescent="0.2">
      <c r="B124" s="35"/>
      <c r="C124" s="1" t="str">
        <f t="shared" ca="1" si="50"/>
        <v/>
      </c>
      <c r="D124" s="1" t="str">
        <f t="shared" ca="1" si="57"/>
        <v/>
      </c>
      <c r="E124" s="1" t="str">
        <f t="shared" ca="1" si="57"/>
        <v/>
      </c>
      <c r="F124" s="1" t="str">
        <f t="shared" ca="1" si="57"/>
        <v/>
      </c>
      <c r="G124" s="1" t="str">
        <f t="shared" ca="1" si="57"/>
        <v/>
      </c>
      <c r="H124" s="1" t="str">
        <f t="shared" ca="1" si="57"/>
        <v/>
      </c>
      <c r="I124" s="1" t="str">
        <f t="shared" ca="1" si="57"/>
        <v/>
      </c>
      <c r="J124" s="1" t="str">
        <f t="shared" ca="1" si="57"/>
        <v/>
      </c>
      <c r="K124" s="1" t="str">
        <f t="shared" ca="1" si="57"/>
        <v/>
      </c>
      <c r="L124" s="1" t="str">
        <f t="shared" ca="1" si="57"/>
        <v/>
      </c>
      <c r="M124" s="1" t="str">
        <f t="shared" ca="1" si="57"/>
        <v/>
      </c>
      <c r="N124" s="1" t="str">
        <f t="shared" ca="1" si="58"/>
        <v/>
      </c>
      <c r="O124" s="1" t="str">
        <f t="shared" ca="1" si="58"/>
        <v/>
      </c>
      <c r="P124" s="1" t="str">
        <f t="shared" ca="1" si="58"/>
        <v/>
      </c>
      <c r="Q124" s="1" t="str">
        <f t="shared" ca="1" si="58"/>
        <v/>
      </c>
      <c r="R124" s="1" t="str">
        <f t="shared" ca="1" si="58"/>
        <v/>
      </c>
      <c r="S124" s="1" t="str">
        <f t="shared" ca="1" si="58"/>
        <v/>
      </c>
      <c r="T124" s="1" t="str">
        <f t="shared" ca="1" si="58"/>
        <v/>
      </c>
      <c r="U124" s="1" t="str">
        <f t="shared" ca="1" si="58"/>
        <v/>
      </c>
      <c r="V124" s="1" t="str">
        <f t="shared" ca="1" si="58"/>
        <v/>
      </c>
      <c r="W124" s="1" t="str">
        <f t="shared" ca="1" si="58"/>
        <v/>
      </c>
      <c r="X124" s="1" t="str">
        <f t="shared" ca="1" si="59"/>
        <v/>
      </c>
      <c r="Y124" s="1" t="str">
        <f t="shared" ca="1" si="59"/>
        <v/>
      </c>
      <c r="Z124" s="1" t="str">
        <f t="shared" ca="1" si="59"/>
        <v/>
      </c>
      <c r="AA124" s="1" t="str">
        <f t="shared" ca="1" si="59"/>
        <v/>
      </c>
      <c r="AB124" s="1" t="str">
        <f t="shared" ca="1" si="59"/>
        <v/>
      </c>
      <c r="AC124" s="1" t="str">
        <f t="shared" ca="1" si="59"/>
        <v/>
      </c>
      <c r="AD124" s="1" t="str">
        <f t="shared" ca="1" si="59"/>
        <v/>
      </c>
      <c r="AE124" s="1" t="str">
        <f t="shared" ca="1" si="59"/>
        <v/>
      </c>
      <c r="AF124" s="1" t="str">
        <f t="shared" ca="1" si="59"/>
        <v/>
      </c>
      <c r="AG124" s="1" t="str">
        <f t="shared" ca="1" si="59"/>
        <v/>
      </c>
    </row>
    <row r="125" spans="2:33" hidden="1" outlineLevel="1" x14ac:dyDescent="0.2">
      <c r="B125" s="35"/>
      <c r="C125" s="1" t="str">
        <f t="shared" ca="1" si="50"/>
        <v/>
      </c>
      <c r="D125" s="1" t="str">
        <f t="shared" ca="1" si="57"/>
        <v/>
      </c>
      <c r="E125" s="1" t="str">
        <f t="shared" ca="1" si="57"/>
        <v/>
      </c>
      <c r="F125" s="1" t="str">
        <f t="shared" ca="1" si="57"/>
        <v/>
      </c>
      <c r="G125" s="1" t="str">
        <f t="shared" ca="1" si="57"/>
        <v/>
      </c>
      <c r="H125" s="1" t="str">
        <f t="shared" ca="1" si="57"/>
        <v/>
      </c>
      <c r="I125" s="1" t="str">
        <f t="shared" ca="1" si="57"/>
        <v/>
      </c>
      <c r="J125" s="1" t="str">
        <f t="shared" ca="1" si="57"/>
        <v/>
      </c>
      <c r="K125" s="1" t="str">
        <f t="shared" ca="1" si="57"/>
        <v/>
      </c>
      <c r="L125" s="1" t="str">
        <f t="shared" ca="1" si="57"/>
        <v/>
      </c>
      <c r="M125" s="1" t="str">
        <f t="shared" ca="1" si="57"/>
        <v/>
      </c>
      <c r="N125" s="1" t="str">
        <f t="shared" ca="1" si="58"/>
        <v/>
      </c>
      <c r="O125" s="1" t="str">
        <f t="shared" ca="1" si="58"/>
        <v/>
      </c>
      <c r="P125" s="1" t="str">
        <f t="shared" ca="1" si="58"/>
        <v/>
      </c>
      <c r="Q125" s="1" t="str">
        <f t="shared" ca="1" si="58"/>
        <v/>
      </c>
      <c r="R125" s="1" t="str">
        <f t="shared" ca="1" si="58"/>
        <v/>
      </c>
      <c r="S125" s="1" t="str">
        <f t="shared" ca="1" si="58"/>
        <v/>
      </c>
      <c r="T125" s="1" t="str">
        <f t="shared" ca="1" si="58"/>
        <v/>
      </c>
      <c r="U125" s="1" t="str">
        <f t="shared" ca="1" si="58"/>
        <v/>
      </c>
      <c r="V125" s="1" t="str">
        <f t="shared" ca="1" si="58"/>
        <v/>
      </c>
      <c r="W125" s="1" t="str">
        <f t="shared" ca="1" si="58"/>
        <v/>
      </c>
      <c r="X125" s="1" t="str">
        <f t="shared" ca="1" si="59"/>
        <v/>
      </c>
      <c r="Y125" s="1" t="str">
        <f t="shared" ca="1" si="59"/>
        <v/>
      </c>
      <c r="Z125" s="1" t="str">
        <f t="shared" ca="1" si="59"/>
        <v/>
      </c>
      <c r="AA125" s="1" t="str">
        <f t="shared" ca="1" si="59"/>
        <v/>
      </c>
      <c r="AB125" s="1" t="str">
        <f t="shared" ca="1" si="59"/>
        <v/>
      </c>
      <c r="AC125" s="1" t="str">
        <f t="shared" ca="1" si="59"/>
        <v/>
      </c>
      <c r="AD125" s="1" t="str">
        <f t="shared" ca="1" si="59"/>
        <v/>
      </c>
      <c r="AE125" s="1" t="str">
        <f t="shared" ca="1" si="59"/>
        <v/>
      </c>
      <c r="AF125" s="1" t="str">
        <f t="shared" ca="1" si="59"/>
        <v/>
      </c>
      <c r="AG125" s="1" t="str">
        <f t="shared" ca="1" si="59"/>
        <v/>
      </c>
    </row>
    <row r="126" spans="2:33" hidden="1" outlineLevel="1" x14ac:dyDescent="0.2">
      <c r="B126" s="35"/>
      <c r="C126" s="1" t="str">
        <f t="shared" ca="1" si="50"/>
        <v/>
      </c>
      <c r="D126" s="1" t="str">
        <f t="shared" ca="1" si="57"/>
        <v/>
      </c>
      <c r="E126" s="1" t="str">
        <f t="shared" ca="1" si="57"/>
        <v/>
      </c>
      <c r="F126" s="1" t="str">
        <f t="shared" ca="1" si="57"/>
        <v/>
      </c>
      <c r="G126" s="1" t="str">
        <f t="shared" ca="1" si="57"/>
        <v/>
      </c>
      <c r="H126" s="1" t="str">
        <f t="shared" ca="1" si="57"/>
        <v/>
      </c>
      <c r="I126" s="1" t="str">
        <f t="shared" ca="1" si="57"/>
        <v/>
      </c>
      <c r="J126" s="1" t="str">
        <f t="shared" ca="1" si="57"/>
        <v/>
      </c>
      <c r="K126" s="1" t="str">
        <f t="shared" ca="1" si="57"/>
        <v/>
      </c>
      <c r="L126" s="1" t="str">
        <f t="shared" ca="1" si="57"/>
        <v/>
      </c>
      <c r="M126" s="1" t="str">
        <f t="shared" ca="1" si="57"/>
        <v/>
      </c>
      <c r="N126" s="1" t="str">
        <f t="shared" ca="1" si="58"/>
        <v/>
      </c>
      <c r="O126" s="1" t="str">
        <f t="shared" ca="1" si="58"/>
        <v/>
      </c>
      <c r="P126" s="1" t="str">
        <f t="shared" ca="1" si="58"/>
        <v/>
      </c>
      <c r="Q126" s="1" t="str">
        <f t="shared" ca="1" si="58"/>
        <v/>
      </c>
      <c r="R126" s="1" t="str">
        <f t="shared" ca="1" si="58"/>
        <v/>
      </c>
      <c r="S126" s="1" t="str">
        <f t="shared" ca="1" si="58"/>
        <v/>
      </c>
      <c r="T126" s="1" t="str">
        <f t="shared" ca="1" si="58"/>
        <v/>
      </c>
      <c r="U126" s="1" t="str">
        <f t="shared" ca="1" si="58"/>
        <v/>
      </c>
      <c r="V126" s="1" t="str">
        <f t="shared" ca="1" si="58"/>
        <v/>
      </c>
      <c r="W126" s="1" t="str">
        <f t="shared" ca="1" si="58"/>
        <v/>
      </c>
      <c r="X126" s="1" t="str">
        <f t="shared" ca="1" si="59"/>
        <v/>
      </c>
      <c r="Y126" s="1" t="str">
        <f t="shared" ca="1" si="59"/>
        <v/>
      </c>
      <c r="Z126" s="1" t="str">
        <f t="shared" ca="1" si="59"/>
        <v/>
      </c>
      <c r="AA126" s="1" t="str">
        <f t="shared" ca="1" si="59"/>
        <v/>
      </c>
      <c r="AB126" s="1" t="str">
        <f t="shared" ca="1" si="59"/>
        <v/>
      </c>
      <c r="AC126" s="1" t="str">
        <f t="shared" ca="1" si="59"/>
        <v/>
      </c>
      <c r="AD126" s="1" t="str">
        <f t="shared" ca="1" si="59"/>
        <v/>
      </c>
      <c r="AE126" s="1" t="str">
        <f t="shared" ca="1" si="59"/>
        <v/>
      </c>
      <c r="AF126" s="1" t="str">
        <f t="shared" ca="1" si="59"/>
        <v/>
      </c>
      <c r="AG126" s="1" t="str">
        <f t="shared" ca="1" si="59"/>
        <v/>
      </c>
    </row>
    <row r="127" spans="2:33" hidden="1" outlineLevel="1" x14ac:dyDescent="0.2">
      <c r="B127" s="35"/>
      <c r="C127" s="1" t="str">
        <f t="shared" ca="1" si="50"/>
        <v/>
      </c>
      <c r="D127" s="1" t="str">
        <f t="shared" ca="1" si="57"/>
        <v/>
      </c>
      <c r="E127" s="1" t="str">
        <f t="shared" ca="1" si="57"/>
        <v/>
      </c>
      <c r="F127" s="1" t="str">
        <f t="shared" ca="1" si="57"/>
        <v/>
      </c>
      <c r="G127" s="1" t="str">
        <f t="shared" ca="1" si="57"/>
        <v/>
      </c>
      <c r="H127" s="1" t="str">
        <f t="shared" ca="1" si="57"/>
        <v/>
      </c>
      <c r="I127" s="1" t="str">
        <f t="shared" ca="1" si="57"/>
        <v/>
      </c>
      <c r="J127" s="1" t="str">
        <f t="shared" ca="1" si="57"/>
        <v/>
      </c>
      <c r="K127" s="1" t="str">
        <f t="shared" ca="1" si="57"/>
        <v/>
      </c>
      <c r="L127" s="1" t="str">
        <f t="shared" ca="1" si="57"/>
        <v/>
      </c>
      <c r="M127" s="1" t="str">
        <f t="shared" ca="1" si="57"/>
        <v/>
      </c>
      <c r="N127" s="1" t="str">
        <f t="shared" ca="1" si="58"/>
        <v/>
      </c>
      <c r="O127" s="1" t="str">
        <f t="shared" ca="1" si="58"/>
        <v/>
      </c>
      <c r="P127" s="1" t="str">
        <f t="shared" ca="1" si="58"/>
        <v/>
      </c>
      <c r="Q127" s="1" t="str">
        <f t="shared" ca="1" si="58"/>
        <v/>
      </c>
      <c r="R127" s="1" t="str">
        <f t="shared" ca="1" si="58"/>
        <v/>
      </c>
      <c r="S127" s="1" t="str">
        <f t="shared" ca="1" si="58"/>
        <v/>
      </c>
      <c r="T127" s="1" t="str">
        <f t="shared" ca="1" si="58"/>
        <v/>
      </c>
      <c r="U127" s="1" t="str">
        <f t="shared" ca="1" si="58"/>
        <v/>
      </c>
      <c r="V127" s="1" t="str">
        <f t="shared" ca="1" si="58"/>
        <v/>
      </c>
      <c r="W127" s="1" t="str">
        <f t="shared" ca="1" si="58"/>
        <v/>
      </c>
      <c r="X127" s="1" t="str">
        <f t="shared" ca="1" si="59"/>
        <v/>
      </c>
      <c r="Y127" s="1" t="str">
        <f t="shared" ca="1" si="59"/>
        <v/>
      </c>
      <c r="Z127" s="1" t="str">
        <f t="shared" ca="1" si="59"/>
        <v/>
      </c>
      <c r="AA127" s="1" t="str">
        <f t="shared" ca="1" si="59"/>
        <v/>
      </c>
      <c r="AB127" s="1" t="str">
        <f t="shared" ca="1" si="59"/>
        <v/>
      </c>
      <c r="AC127" s="1" t="str">
        <f t="shared" ca="1" si="59"/>
        <v/>
      </c>
      <c r="AD127" s="1" t="str">
        <f t="shared" ca="1" si="59"/>
        <v/>
      </c>
      <c r="AE127" s="1" t="str">
        <f t="shared" ca="1" si="59"/>
        <v/>
      </c>
      <c r="AF127" s="1" t="str">
        <f t="shared" ca="1" si="59"/>
        <v/>
      </c>
      <c r="AG127" s="1" t="str">
        <f t="shared" ca="1" si="59"/>
        <v/>
      </c>
    </row>
    <row r="128" spans="2:33" hidden="1" outlineLevel="1" x14ac:dyDescent="0.2">
      <c r="B128" s="35"/>
      <c r="C128" s="1" t="str">
        <f t="shared" ca="1" si="50"/>
        <v/>
      </c>
      <c r="D128" s="1" t="str">
        <f t="shared" ca="1" si="57"/>
        <v/>
      </c>
      <c r="E128" s="1" t="str">
        <f t="shared" ca="1" si="57"/>
        <v/>
      </c>
      <c r="F128" s="1" t="str">
        <f t="shared" ca="1" si="57"/>
        <v/>
      </c>
      <c r="G128" s="1" t="str">
        <f t="shared" ca="1" si="57"/>
        <v/>
      </c>
      <c r="H128" s="1" t="str">
        <f t="shared" ca="1" si="57"/>
        <v/>
      </c>
      <c r="I128" s="1" t="str">
        <f t="shared" ca="1" si="57"/>
        <v/>
      </c>
      <c r="J128" s="1" t="str">
        <f t="shared" ca="1" si="57"/>
        <v/>
      </c>
      <c r="K128" s="1" t="str">
        <f t="shared" ca="1" si="57"/>
        <v/>
      </c>
      <c r="L128" s="1" t="str">
        <f t="shared" ca="1" si="57"/>
        <v/>
      </c>
      <c r="M128" s="1" t="str">
        <f t="shared" ca="1" si="57"/>
        <v/>
      </c>
      <c r="N128" s="1" t="str">
        <f t="shared" ca="1" si="58"/>
        <v/>
      </c>
      <c r="O128" s="1" t="str">
        <f t="shared" ca="1" si="58"/>
        <v/>
      </c>
      <c r="P128" s="1" t="str">
        <f t="shared" ca="1" si="58"/>
        <v/>
      </c>
      <c r="Q128" s="1" t="str">
        <f t="shared" ca="1" si="58"/>
        <v/>
      </c>
      <c r="R128" s="1" t="str">
        <f t="shared" ca="1" si="58"/>
        <v/>
      </c>
      <c r="S128" s="1" t="str">
        <f t="shared" ca="1" si="58"/>
        <v/>
      </c>
      <c r="T128" s="1" t="str">
        <f t="shared" ca="1" si="58"/>
        <v/>
      </c>
      <c r="U128" s="1" t="str">
        <f t="shared" ca="1" si="58"/>
        <v/>
      </c>
      <c r="V128" s="1" t="str">
        <f t="shared" ca="1" si="58"/>
        <v/>
      </c>
      <c r="W128" s="1" t="str">
        <f t="shared" ca="1" si="58"/>
        <v/>
      </c>
      <c r="X128" s="1" t="str">
        <f t="shared" ca="1" si="59"/>
        <v/>
      </c>
      <c r="Y128" s="1" t="str">
        <f t="shared" ca="1" si="59"/>
        <v/>
      </c>
      <c r="Z128" s="1" t="str">
        <f t="shared" ca="1" si="59"/>
        <v/>
      </c>
      <c r="AA128" s="1" t="str">
        <f t="shared" ca="1" si="59"/>
        <v/>
      </c>
      <c r="AB128" s="1" t="str">
        <f t="shared" ca="1" si="59"/>
        <v/>
      </c>
      <c r="AC128" s="1" t="str">
        <f t="shared" ca="1" si="59"/>
        <v/>
      </c>
      <c r="AD128" s="1" t="str">
        <f t="shared" ca="1" si="59"/>
        <v/>
      </c>
      <c r="AE128" s="1" t="str">
        <f t="shared" ca="1" si="59"/>
        <v/>
      </c>
      <c r="AF128" s="1" t="str">
        <f t="shared" ca="1" si="59"/>
        <v/>
      </c>
      <c r="AG128" s="1" t="str">
        <f t="shared" ca="1" si="59"/>
        <v/>
      </c>
    </row>
    <row r="129" spans="2:33" hidden="1" outlineLevel="1" x14ac:dyDescent="0.2">
      <c r="B129" s="35"/>
      <c r="C129" s="1" t="str">
        <f t="shared" ca="1" si="50"/>
        <v/>
      </c>
      <c r="D129" s="1" t="str">
        <f t="shared" ca="1" si="57"/>
        <v/>
      </c>
      <c r="E129" s="1" t="str">
        <f t="shared" ca="1" si="57"/>
        <v/>
      </c>
      <c r="F129" s="1" t="str">
        <f t="shared" ca="1" si="57"/>
        <v/>
      </c>
      <c r="G129" s="1" t="str">
        <f t="shared" ca="1" si="57"/>
        <v/>
      </c>
      <c r="H129" s="1" t="str">
        <f t="shared" ca="1" si="57"/>
        <v/>
      </c>
      <c r="I129" s="1" t="str">
        <f t="shared" ca="1" si="57"/>
        <v/>
      </c>
      <c r="J129" s="1" t="str">
        <f t="shared" ca="1" si="57"/>
        <v/>
      </c>
      <c r="K129" s="1" t="str">
        <f t="shared" ca="1" si="57"/>
        <v/>
      </c>
      <c r="L129" s="1" t="str">
        <f t="shared" ca="1" si="57"/>
        <v/>
      </c>
      <c r="M129" s="1" t="str">
        <f t="shared" ca="1" si="57"/>
        <v/>
      </c>
      <c r="N129" s="1" t="str">
        <f t="shared" ca="1" si="58"/>
        <v/>
      </c>
      <c r="O129" s="1" t="str">
        <f t="shared" ca="1" si="58"/>
        <v/>
      </c>
      <c r="P129" s="1" t="str">
        <f t="shared" ca="1" si="58"/>
        <v/>
      </c>
      <c r="Q129" s="1" t="str">
        <f t="shared" ca="1" si="58"/>
        <v/>
      </c>
      <c r="R129" s="1" t="str">
        <f t="shared" ca="1" si="58"/>
        <v/>
      </c>
      <c r="S129" s="1" t="str">
        <f t="shared" ca="1" si="58"/>
        <v/>
      </c>
      <c r="T129" s="1" t="str">
        <f t="shared" ca="1" si="58"/>
        <v/>
      </c>
      <c r="U129" s="1" t="str">
        <f t="shared" ca="1" si="58"/>
        <v/>
      </c>
      <c r="V129" s="1" t="str">
        <f t="shared" ca="1" si="58"/>
        <v/>
      </c>
      <c r="W129" s="1" t="str">
        <f t="shared" ca="1" si="58"/>
        <v/>
      </c>
      <c r="X129" s="1" t="str">
        <f t="shared" ca="1" si="59"/>
        <v/>
      </c>
      <c r="Y129" s="1" t="str">
        <f t="shared" ca="1" si="59"/>
        <v/>
      </c>
      <c r="Z129" s="1" t="str">
        <f t="shared" ca="1" si="59"/>
        <v/>
      </c>
      <c r="AA129" s="1" t="str">
        <f t="shared" ca="1" si="59"/>
        <v/>
      </c>
      <c r="AB129" s="1" t="str">
        <f t="shared" ca="1" si="59"/>
        <v/>
      </c>
      <c r="AC129" s="1" t="str">
        <f t="shared" ca="1" si="59"/>
        <v/>
      </c>
      <c r="AD129" s="1" t="str">
        <f t="shared" ca="1" si="59"/>
        <v/>
      </c>
      <c r="AE129" s="1" t="str">
        <f t="shared" ca="1" si="59"/>
        <v/>
      </c>
      <c r="AF129" s="1" t="str">
        <f t="shared" ca="1" si="59"/>
        <v/>
      </c>
      <c r="AG129" s="1" t="str">
        <f t="shared" ca="1" si="59"/>
        <v/>
      </c>
    </row>
    <row r="130" spans="2:33" hidden="1" outlineLevel="1" x14ac:dyDescent="0.2">
      <c r="B130" s="35"/>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2:33" hidden="1" outlineLevel="1" x14ac:dyDescent="0.2">
      <c r="B131" s="35"/>
      <c r="C131" s="1"/>
      <c r="D131" s="1"/>
      <c r="E131" s="1"/>
      <c r="F131" s="1"/>
      <c r="G131" s="1"/>
      <c r="H131" s="1"/>
      <c r="I131" s="1"/>
      <c r="J131" s="1"/>
      <c r="K131" s="1"/>
      <c r="L131" s="1"/>
      <c r="M131" s="1"/>
      <c r="N131" s="1"/>
      <c r="O131" s="1"/>
      <c r="P131" s="1"/>
      <c r="Q131" s="1"/>
      <c r="R131" s="1"/>
      <c r="S131" s="1"/>
      <c r="T131" s="1"/>
      <c r="U131" s="1"/>
      <c r="V131" s="1"/>
      <c r="W131" s="1"/>
      <c r="X131" s="1"/>
      <c r="Y131" s="1"/>
      <c r="Z131" s="38"/>
    </row>
    <row r="132" spans="2:33" hidden="1" outlineLevel="1" x14ac:dyDescent="0.2">
      <c r="B132" s="35"/>
      <c r="C132" s="75" t="s">
        <v>121</v>
      </c>
      <c r="D132" s="1"/>
      <c r="E132" s="1"/>
      <c r="F132" s="1"/>
      <c r="G132" s="1"/>
      <c r="H132" s="1"/>
      <c r="I132" s="1"/>
      <c r="J132" s="1"/>
      <c r="K132" s="1"/>
      <c r="L132" s="1"/>
      <c r="M132" s="1"/>
      <c r="N132" s="1"/>
      <c r="O132" s="1"/>
      <c r="P132" s="1"/>
      <c r="Q132" s="1"/>
      <c r="R132" s="1"/>
      <c r="S132" s="1"/>
      <c r="T132" s="1"/>
      <c r="U132" s="1"/>
      <c r="V132" s="1"/>
      <c r="W132" s="1"/>
      <c r="X132" s="1"/>
      <c r="Y132" s="1"/>
      <c r="Z132" s="38"/>
    </row>
    <row r="133" spans="2:33" hidden="1" outlineLevel="1" x14ac:dyDescent="0.2">
      <c r="B133" s="35"/>
      <c r="C133" s="1"/>
      <c r="D133" s="1" t="str">
        <f t="shared" ref="D133:AA133" si="60">IF(E19&gt;0,E19,"")</f>
        <v/>
      </c>
      <c r="E133" s="1" t="str">
        <f t="shared" si="60"/>
        <v/>
      </c>
      <c r="F133" s="1" t="str">
        <f t="shared" si="60"/>
        <v/>
      </c>
      <c r="G133" s="1" t="str">
        <f t="shared" si="60"/>
        <v/>
      </c>
      <c r="H133" s="1" t="str">
        <f t="shared" si="60"/>
        <v/>
      </c>
      <c r="I133" s="1" t="str">
        <f t="shared" si="60"/>
        <v/>
      </c>
      <c r="J133" s="1" t="str">
        <f t="shared" si="60"/>
        <v/>
      </c>
      <c r="K133" s="1" t="str">
        <f t="shared" si="60"/>
        <v/>
      </c>
      <c r="L133" s="1" t="str">
        <f t="shared" si="60"/>
        <v/>
      </c>
      <c r="M133" s="1" t="str">
        <f t="shared" si="60"/>
        <v/>
      </c>
      <c r="N133" s="1" t="str">
        <f t="shared" si="60"/>
        <v/>
      </c>
      <c r="O133" s="1" t="str">
        <f t="shared" si="60"/>
        <v/>
      </c>
      <c r="P133" s="1" t="str">
        <f t="shared" si="60"/>
        <v/>
      </c>
      <c r="Q133" s="1" t="str">
        <f t="shared" si="60"/>
        <v/>
      </c>
      <c r="R133" s="1" t="str">
        <f t="shared" si="60"/>
        <v/>
      </c>
      <c r="S133" s="1" t="str">
        <f t="shared" si="60"/>
        <v/>
      </c>
      <c r="T133" s="1" t="str">
        <f t="shared" si="60"/>
        <v/>
      </c>
      <c r="U133" s="1" t="str">
        <f t="shared" si="60"/>
        <v/>
      </c>
      <c r="V133" s="1" t="str">
        <f t="shared" si="60"/>
        <v/>
      </c>
      <c r="W133" s="1" t="str">
        <f t="shared" si="60"/>
        <v/>
      </c>
      <c r="X133" s="1" t="str">
        <f t="shared" si="60"/>
        <v/>
      </c>
      <c r="Y133" s="1" t="str">
        <f t="shared" si="60"/>
        <v/>
      </c>
      <c r="Z133" s="38" t="str">
        <f t="shared" si="60"/>
        <v/>
      </c>
      <c r="AA133" s="38" t="str">
        <f t="shared" si="60"/>
        <v/>
      </c>
      <c r="AB133" s="38" t="str">
        <f t="shared" ref="AB133" si="61">IF(AC19&gt;0,AC19,"")</f>
        <v/>
      </c>
      <c r="AC133" s="38" t="str">
        <f t="shared" ref="AC133" si="62">IF(AD19&gt;0,AD19,"")</f>
        <v/>
      </c>
      <c r="AD133" s="38" t="str">
        <f t="shared" ref="AD133" si="63">IF(AE19&gt;0,AE19,"")</f>
        <v/>
      </c>
      <c r="AE133" s="38" t="str">
        <f t="shared" ref="AE133" si="64">IF(AF19&gt;0,AF19,"")</f>
        <v/>
      </c>
      <c r="AF133" s="38" t="str">
        <f t="shared" ref="AF133" si="65">IF(AG19&gt;0,AG19,"")</f>
        <v/>
      </c>
      <c r="AG133" s="38" t="str">
        <f t="shared" ref="AG133" si="66">IF(AH19&gt;0,AH19,"")</f>
        <v/>
      </c>
    </row>
    <row r="134" spans="2:33" hidden="1" outlineLevel="1" x14ac:dyDescent="0.2">
      <c r="B134" s="35"/>
      <c r="C134" s="1" t="str">
        <f t="shared" ref="C134:C163" ca="1" si="67">IF(OFFSET($E$19,0,ROW()-ROW($C$134))&gt;0,OFFSET($E$19,0,ROW()-ROW($C$134)),"")</f>
        <v/>
      </c>
      <c r="D134" s="1" t="str">
        <f t="shared" ref="D134:D163" si="68">IF(OR(ROW()-ROW($D$134)&gt;=COLUMN()-COLUMN($D$134),D133=""),"",INDEX($E$20:$AH$20,1,MATCH(D$133,$E$19:$AH$19,0))-INDEX($E$20:$AH$20,1,MATCH($C134,$E$19:$AH$19,0)))</f>
        <v/>
      </c>
      <c r="E134" s="1" t="str">
        <f t="shared" ref="E134:E163" si="69">IF(OR(ROW()-ROW($D$134)&gt;=COLUMN()-COLUMN($D$134),E133=""),"",INDEX($E$20:$AH$20,1,MATCH(E$133,$E$19:$AH$19,0))-INDEX($E$20:$AH$20,1,MATCH($C134,$E$19:$AH$19,0)))</f>
        <v/>
      </c>
      <c r="F134" s="1" t="str">
        <f t="shared" ref="F134:F163" si="70">IF(OR(ROW()-ROW($D$134)&gt;=COLUMN()-COLUMN($D$134),F133=""),"",INDEX($E$20:$AH$20,1,MATCH(F$133,$E$19:$AH$19,0))-INDEX($E$20:$AH$20,1,MATCH($C134,$E$19:$AH$19,0)))</f>
        <v/>
      </c>
      <c r="G134" s="1" t="str">
        <f t="shared" ref="G134:G163" si="71">IF(OR(ROW()-ROW($D$134)&gt;=COLUMN()-COLUMN($D$134),G133=""),"",INDEX($E$20:$AH$20,1,MATCH(G$133,$E$19:$AH$19,0))-INDEX($E$20:$AH$20,1,MATCH($C134,$E$19:$AH$19,0)))</f>
        <v/>
      </c>
      <c r="H134" s="1" t="str">
        <f t="shared" ref="H134:H163" si="72">IF(OR(ROW()-ROW($D$134)&gt;=COLUMN()-COLUMN($D$134),H133=""),"",INDEX($E$20:$AH$20,1,MATCH(H$133,$E$19:$AH$19,0))-INDEX($E$20:$AH$20,1,MATCH($C134,$E$19:$AH$19,0)))</f>
        <v/>
      </c>
      <c r="I134" s="1" t="str">
        <f t="shared" ref="I134:I163" si="73">IF(OR(ROW()-ROW($D$134)&gt;=COLUMN()-COLUMN($D$134),I133=""),"",INDEX($E$20:$AH$20,1,MATCH(I$133,$E$19:$AH$19,0))-INDEX($E$20:$AH$20,1,MATCH($C134,$E$19:$AH$19,0)))</f>
        <v/>
      </c>
      <c r="J134" s="1" t="str">
        <f t="shared" ref="J134:J163" si="74">IF(OR(ROW()-ROW($D$134)&gt;=COLUMN()-COLUMN($D$134),J133=""),"",INDEX($E$20:$AH$20,1,MATCH(J$133,$E$19:$AH$19,0))-INDEX($E$20:$AH$20,1,MATCH($C134,$E$19:$AH$19,0)))</f>
        <v/>
      </c>
      <c r="K134" s="1" t="str">
        <f t="shared" ref="K134:K163" si="75">IF(OR(ROW()-ROW($D$134)&gt;=COLUMN()-COLUMN($D$134),K133=""),"",INDEX($E$20:$AH$20,1,MATCH(K$133,$E$19:$AH$19,0))-INDEX($E$20:$AH$20,1,MATCH($C134,$E$19:$AH$19,0)))</f>
        <v/>
      </c>
      <c r="L134" s="1" t="str">
        <f t="shared" ref="L134:L163" si="76">IF(OR(ROW()-ROW($D$134)&gt;=COLUMN()-COLUMN($D$134),L133=""),"",INDEX($E$20:$AH$20,1,MATCH(L$133,$E$19:$AH$19,0))-INDEX($E$20:$AH$20,1,MATCH($C134,$E$19:$AH$19,0)))</f>
        <v/>
      </c>
      <c r="M134" s="1" t="str">
        <f t="shared" ref="M134:M163" si="77">IF(OR(ROW()-ROW($D$134)&gt;=COLUMN()-COLUMN($D$134),M133=""),"",INDEX($E$20:$AH$20,1,MATCH(M$133,$E$19:$AH$19,0))-INDEX($E$20:$AH$20,1,MATCH($C134,$E$19:$AH$19,0)))</f>
        <v/>
      </c>
      <c r="N134" s="1" t="str">
        <f t="shared" ref="N134:N163" si="78">IF(OR(ROW()-ROW($D$134)&gt;=COLUMN()-COLUMN($D$134),N133=""),"",INDEX($E$20:$AH$20,1,MATCH(N$133,$E$19:$AH$19,0))-INDEX($E$20:$AH$20,1,MATCH($C134,$E$19:$AH$19,0)))</f>
        <v/>
      </c>
      <c r="O134" s="1" t="str">
        <f t="shared" ref="O134:O163" si="79">IF(OR(ROW()-ROW($D$134)&gt;=COLUMN()-COLUMN($D$134),O133=""),"",INDEX($E$20:$AH$20,1,MATCH(O$133,$E$19:$AH$19,0))-INDEX($E$20:$AH$20,1,MATCH($C134,$E$19:$AH$19,0)))</f>
        <v/>
      </c>
      <c r="P134" s="1" t="str">
        <f t="shared" ref="P134:P163" si="80">IF(OR(ROW()-ROW($D$134)&gt;=COLUMN()-COLUMN($D$134),P133=""),"",INDEX($E$20:$AH$20,1,MATCH(P$133,$E$19:$AH$19,0))-INDEX($E$20:$AH$20,1,MATCH($C134,$E$19:$AH$19,0)))</f>
        <v/>
      </c>
      <c r="Q134" s="1" t="str">
        <f t="shared" ref="Q134:Q163" si="81">IF(OR(ROW()-ROW($D$134)&gt;=COLUMN()-COLUMN($D$134),Q133=""),"",INDEX($E$20:$AH$20,1,MATCH(Q$133,$E$19:$AH$19,0))-INDEX($E$20:$AH$20,1,MATCH($C134,$E$19:$AH$19,0)))</f>
        <v/>
      </c>
      <c r="R134" s="1" t="str">
        <f t="shared" ref="R134:R163" si="82">IF(OR(ROW()-ROW($D$134)&gt;=COLUMN()-COLUMN($D$134),R133=""),"",INDEX($E$20:$AH$20,1,MATCH(R$133,$E$19:$AH$19,0))-INDEX($E$20:$AH$20,1,MATCH($C134,$E$19:$AH$19,0)))</f>
        <v/>
      </c>
      <c r="S134" s="1" t="str">
        <f t="shared" ref="S134:S163" si="83">IF(OR(ROW()-ROW($D$134)&gt;=COLUMN()-COLUMN($D$134),S133=""),"",INDEX($E$20:$AH$20,1,MATCH(S$133,$E$19:$AH$19,0))-INDEX($E$20:$AH$20,1,MATCH($C134,$E$19:$AH$19,0)))</f>
        <v/>
      </c>
      <c r="T134" s="1" t="str">
        <f t="shared" ref="T134:T163" si="84">IF(OR(ROW()-ROW($D$134)&gt;=COLUMN()-COLUMN($D$134),T133=""),"",INDEX($E$20:$AH$20,1,MATCH(T$133,$E$19:$AH$19,0))-INDEX($E$20:$AH$20,1,MATCH($C134,$E$19:$AH$19,0)))</f>
        <v/>
      </c>
      <c r="U134" s="1" t="str">
        <f t="shared" ref="U134:U163" si="85">IF(OR(ROW()-ROW($D$134)&gt;=COLUMN()-COLUMN($D$134),U133=""),"",INDEX($E$20:$AH$20,1,MATCH(U$133,$E$19:$AH$19,0))-INDEX($E$20:$AH$20,1,MATCH($C134,$E$19:$AH$19,0)))</f>
        <v/>
      </c>
      <c r="V134" s="1" t="str">
        <f t="shared" ref="V134:V163" si="86">IF(OR(ROW()-ROW($D$134)&gt;=COLUMN()-COLUMN($D$134),V133=""),"",INDEX($E$20:$AH$20,1,MATCH(V$133,$E$19:$AH$19,0))-INDEX($E$20:$AH$20,1,MATCH($C134,$E$19:$AH$19,0)))</f>
        <v/>
      </c>
      <c r="W134" s="1" t="str">
        <f t="shared" ref="W134:W163" si="87">IF(OR(ROW()-ROW($D$134)&gt;=COLUMN()-COLUMN($D$134),W133=""),"",INDEX($E$20:$AH$20,1,MATCH(W$133,$E$19:$AH$19,0))-INDEX($E$20:$AH$20,1,MATCH($C134,$E$19:$AH$19,0)))</f>
        <v/>
      </c>
      <c r="X134" s="1" t="str">
        <f t="shared" ref="X134:X163" si="88">IF(OR(ROW()-ROW($D$134)&gt;=COLUMN()-COLUMN($D$134),X133=""),"",INDEX($E$20:$AH$20,1,MATCH(X$133,$E$19:$AH$19,0))-INDEX($E$20:$AH$20,1,MATCH($C134,$E$19:$AH$19,0)))</f>
        <v/>
      </c>
      <c r="Y134" s="1" t="str">
        <f t="shared" ref="Y134:Y163" si="89">IF(OR(ROW()-ROW($D$134)&gt;=COLUMN()-COLUMN($D$134),Y133=""),"",INDEX($E$20:$AH$20,1,MATCH(Y$133,$E$19:$AH$19,0))-INDEX($E$20:$AH$20,1,MATCH($C134,$E$19:$AH$19,0)))</f>
        <v/>
      </c>
      <c r="Z134" s="1" t="str">
        <f t="shared" ref="Z134:Z163" si="90">IF(OR(ROW()-ROW($D$134)&gt;=COLUMN()-COLUMN($D$134),Z133=""),"",INDEX($E$20:$AH$20,1,MATCH(Z$133,$E$19:$AH$19,0))-INDEX($E$20:$AH$20,1,MATCH($C134,$E$19:$AH$19,0)))</f>
        <v/>
      </c>
      <c r="AA134" s="1" t="str">
        <f t="shared" ref="AA134:AA163" si="91">IF(OR(ROW()-ROW($D$134)&gt;=COLUMN()-COLUMN($D$134),AA133=""),"",INDEX($E$20:$AH$20,1,MATCH(AA$133,$E$19:$AH$19,0))-INDEX($E$20:$AH$20,1,MATCH($C134,$E$19:$AH$19,0)))</f>
        <v/>
      </c>
      <c r="AB134" s="1" t="str">
        <f t="shared" ref="AB134:AB163" si="92">IF(OR(ROW()-ROW($D$134)&gt;=COLUMN()-COLUMN($D$134),AB133=""),"",INDEX($E$20:$AH$20,1,MATCH(AB$133,$E$19:$AH$19,0))-INDEX($E$20:$AH$20,1,MATCH($C134,$E$19:$AH$19,0)))</f>
        <v/>
      </c>
      <c r="AC134" s="1" t="str">
        <f t="shared" ref="AC134:AC163" si="93">IF(OR(ROW()-ROW($D$134)&gt;=COLUMN()-COLUMN($D$134),AC133=""),"",INDEX($E$20:$AH$20,1,MATCH(AC$133,$E$19:$AH$19,0))-INDEX($E$20:$AH$20,1,MATCH($C134,$E$19:$AH$19,0)))</f>
        <v/>
      </c>
      <c r="AD134" s="1" t="str">
        <f t="shared" ref="AD134:AD163" si="94">IF(OR(ROW()-ROW($D$134)&gt;=COLUMN()-COLUMN($D$134),AD133=""),"",INDEX($E$20:$AH$20,1,MATCH(AD$133,$E$19:$AH$19,0))-INDEX($E$20:$AH$20,1,MATCH($C134,$E$19:$AH$19,0)))</f>
        <v/>
      </c>
      <c r="AE134" s="1" t="str">
        <f t="shared" ref="AE134:AE163" si="95">IF(OR(ROW()-ROW($D$134)&gt;=COLUMN()-COLUMN($D$134),AE133=""),"",INDEX($E$20:$AH$20,1,MATCH(AE$133,$E$19:$AH$19,0))-INDEX($E$20:$AH$20,1,MATCH($C134,$E$19:$AH$19,0)))</f>
        <v/>
      </c>
      <c r="AF134" s="1" t="str">
        <f t="shared" ref="AF134:AF163" si="96">IF(OR(ROW()-ROW($D$134)&gt;=COLUMN()-COLUMN($D$134),AF133=""),"",INDEX($E$20:$AH$20,1,MATCH(AF$133,$E$19:$AH$19,0))-INDEX($E$20:$AH$20,1,MATCH($C134,$E$19:$AH$19,0)))</f>
        <v/>
      </c>
      <c r="AG134" s="1" t="str">
        <f t="shared" ref="AG134:AG163" si="97">IF(OR(ROW()-ROW($D$134)&gt;=COLUMN()-COLUMN($D$134),AG133=""),"",INDEX($E$20:$AH$20,1,MATCH(AG$133,$E$19:$AH$19,0))-INDEX($E$20:$AH$20,1,MATCH($C134,$E$19:$AH$19,0)))</f>
        <v/>
      </c>
    </row>
    <row r="135" spans="2:33" hidden="1" outlineLevel="1" x14ac:dyDescent="0.2">
      <c r="B135" s="35"/>
      <c r="C135" s="1" t="str">
        <f t="shared" ca="1" si="67"/>
        <v/>
      </c>
      <c r="D135" s="1" t="str">
        <f t="shared" si="68"/>
        <v/>
      </c>
      <c r="E135" s="1" t="str">
        <f t="shared" si="69"/>
        <v/>
      </c>
      <c r="F135" s="1" t="str">
        <f t="shared" si="70"/>
        <v/>
      </c>
      <c r="G135" s="1" t="str">
        <f t="shared" si="71"/>
        <v/>
      </c>
      <c r="H135" s="1" t="str">
        <f t="shared" si="72"/>
        <v/>
      </c>
      <c r="I135" s="1" t="str">
        <f t="shared" si="73"/>
        <v/>
      </c>
      <c r="J135" s="1" t="str">
        <f t="shared" si="74"/>
        <v/>
      </c>
      <c r="K135" s="1" t="str">
        <f t="shared" si="75"/>
        <v/>
      </c>
      <c r="L135" s="1" t="str">
        <f t="shared" si="76"/>
        <v/>
      </c>
      <c r="M135" s="1" t="str">
        <f t="shared" si="77"/>
        <v/>
      </c>
      <c r="N135" s="1" t="str">
        <f t="shared" si="78"/>
        <v/>
      </c>
      <c r="O135" s="1" t="str">
        <f t="shared" si="79"/>
        <v/>
      </c>
      <c r="P135" s="1" t="str">
        <f t="shared" si="80"/>
        <v/>
      </c>
      <c r="Q135" s="1" t="str">
        <f t="shared" si="81"/>
        <v/>
      </c>
      <c r="R135" s="1" t="str">
        <f t="shared" si="82"/>
        <v/>
      </c>
      <c r="S135" s="1" t="str">
        <f t="shared" si="83"/>
        <v/>
      </c>
      <c r="T135" s="1" t="str">
        <f t="shared" si="84"/>
        <v/>
      </c>
      <c r="U135" s="1" t="str">
        <f t="shared" si="85"/>
        <v/>
      </c>
      <c r="V135" s="1" t="str">
        <f t="shared" si="86"/>
        <v/>
      </c>
      <c r="W135" s="1" t="str">
        <f t="shared" si="87"/>
        <v/>
      </c>
      <c r="X135" s="1" t="str">
        <f t="shared" si="88"/>
        <v/>
      </c>
      <c r="Y135" s="1" t="str">
        <f t="shared" si="89"/>
        <v/>
      </c>
      <c r="Z135" s="1" t="str">
        <f t="shared" si="90"/>
        <v/>
      </c>
      <c r="AA135" s="1" t="str">
        <f t="shared" si="91"/>
        <v/>
      </c>
      <c r="AB135" s="1" t="str">
        <f t="shared" si="92"/>
        <v/>
      </c>
      <c r="AC135" s="1" t="str">
        <f t="shared" si="93"/>
        <v/>
      </c>
      <c r="AD135" s="1" t="str">
        <f t="shared" si="94"/>
        <v/>
      </c>
      <c r="AE135" s="1" t="str">
        <f t="shared" si="95"/>
        <v/>
      </c>
      <c r="AF135" s="1" t="str">
        <f t="shared" si="96"/>
        <v/>
      </c>
      <c r="AG135" s="1" t="str">
        <f t="shared" si="97"/>
        <v/>
      </c>
    </row>
    <row r="136" spans="2:33" hidden="1" outlineLevel="1" x14ac:dyDescent="0.2">
      <c r="B136" s="35"/>
      <c r="C136" s="1" t="str">
        <f t="shared" ca="1" si="67"/>
        <v/>
      </c>
      <c r="D136" s="1" t="str">
        <f t="shared" si="68"/>
        <v/>
      </c>
      <c r="E136" s="1" t="str">
        <f t="shared" si="69"/>
        <v/>
      </c>
      <c r="F136" s="1" t="str">
        <f t="shared" si="70"/>
        <v/>
      </c>
      <c r="G136" s="1" t="str">
        <f t="shared" si="71"/>
        <v/>
      </c>
      <c r="H136" s="1" t="str">
        <f t="shared" si="72"/>
        <v/>
      </c>
      <c r="I136" s="1" t="str">
        <f t="shared" si="73"/>
        <v/>
      </c>
      <c r="J136" s="1" t="str">
        <f t="shared" si="74"/>
        <v/>
      </c>
      <c r="K136" s="1" t="str">
        <f t="shared" si="75"/>
        <v/>
      </c>
      <c r="L136" s="1" t="str">
        <f t="shared" si="76"/>
        <v/>
      </c>
      <c r="M136" s="1" t="str">
        <f t="shared" si="77"/>
        <v/>
      </c>
      <c r="N136" s="1" t="str">
        <f t="shared" si="78"/>
        <v/>
      </c>
      <c r="O136" s="1" t="str">
        <f t="shared" si="79"/>
        <v/>
      </c>
      <c r="P136" s="1" t="str">
        <f t="shared" si="80"/>
        <v/>
      </c>
      <c r="Q136" s="1" t="str">
        <f t="shared" si="81"/>
        <v/>
      </c>
      <c r="R136" s="1" t="str">
        <f t="shared" si="82"/>
        <v/>
      </c>
      <c r="S136" s="1" t="str">
        <f t="shared" si="83"/>
        <v/>
      </c>
      <c r="T136" s="1" t="str">
        <f t="shared" si="84"/>
        <v/>
      </c>
      <c r="U136" s="1" t="str">
        <f t="shared" si="85"/>
        <v/>
      </c>
      <c r="V136" s="1" t="str">
        <f t="shared" si="86"/>
        <v/>
      </c>
      <c r="W136" s="1" t="str">
        <f t="shared" si="87"/>
        <v/>
      </c>
      <c r="X136" s="1" t="str">
        <f t="shared" si="88"/>
        <v/>
      </c>
      <c r="Y136" s="1" t="str">
        <f t="shared" si="89"/>
        <v/>
      </c>
      <c r="Z136" s="1" t="str">
        <f t="shared" si="90"/>
        <v/>
      </c>
      <c r="AA136" s="1" t="str">
        <f t="shared" si="91"/>
        <v/>
      </c>
      <c r="AB136" s="1" t="str">
        <f t="shared" si="92"/>
        <v/>
      </c>
      <c r="AC136" s="1" t="str">
        <f t="shared" si="93"/>
        <v/>
      </c>
      <c r="AD136" s="1" t="str">
        <f t="shared" si="94"/>
        <v/>
      </c>
      <c r="AE136" s="1" t="str">
        <f t="shared" si="95"/>
        <v/>
      </c>
      <c r="AF136" s="1" t="str">
        <f t="shared" si="96"/>
        <v/>
      </c>
      <c r="AG136" s="1" t="str">
        <f t="shared" si="97"/>
        <v/>
      </c>
    </row>
    <row r="137" spans="2:33" hidden="1" outlineLevel="1" x14ac:dyDescent="0.2">
      <c r="B137" s="35"/>
      <c r="C137" s="1" t="str">
        <f t="shared" ca="1" si="67"/>
        <v/>
      </c>
      <c r="D137" s="1" t="str">
        <f t="shared" si="68"/>
        <v/>
      </c>
      <c r="E137" s="1" t="str">
        <f t="shared" si="69"/>
        <v/>
      </c>
      <c r="F137" s="1" t="str">
        <f t="shared" si="70"/>
        <v/>
      </c>
      <c r="G137" s="1" t="str">
        <f t="shared" si="71"/>
        <v/>
      </c>
      <c r="H137" s="1" t="str">
        <f t="shared" si="72"/>
        <v/>
      </c>
      <c r="I137" s="1" t="str">
        <f t="shared" si="73"/>
        <v/>
      </c>
      <c r="J137" s="1" t="str">
        <f t="shared" si="74"/>
        <v/>
      </c>
      <c r="K137" s="1" t="str">
        <f t="shared" si="75"/>
        <v/>
      </c>
      <c r="L137" s="1" t="str">
        <f t="shared" si="76"/>
        <v/>
      </c>
      <c r="M137" s="1" t="str">
        <f t="shared" si="77"/>
        <v/>
      </c>
      <c r="N137" s="1" t="str">
        <f t="shared" si="78"/>
        <v/>
      </c>
      <c r="O137" s="1" t="str">
        <f t="shared" si="79"/>
        <v/>
      </c>
      <c r="P137" s="1" t="str">
        <f t="shared" si="80"/>
        <v/>
      </c>
      <c r="Q137" s="1" t="str">
        <f t="shared" si="81"/>
        <v/>
      </c>
      <c r="R137" s="1" t="str">
        <f t="shared" si="82"/>
        <v/>
      </c>
      <c r="S137" s="1" t="str">
        <f t="shared" si="83"/>
        <v/>
      </c>
      <c r="T137" s="1" t="str">
        <f t="shared" si="84"/>
        <v/>
      </c>
      <c r="U137" s="1" t="str">
        <f t="shared" si="85"/>
        <v/>
      </c>
      <c r="V137" s="1" t="str">
        <f t="shared" si="86"/>
        <v/>
      </c>
      <c r="W137" s="1" t="str">
        <f t="shared" si="87"/>
        <v/>
      </c>
      <c r="X137" s="1" t="str">
        <f t="shared" si="88"/>
        <v/>
      </c>
      <c r="Y137" s="1" t="str">
        <f t="shared" si="89"/>
        <v/>
      </c>
      <c r="Z137" s="1" t="str">
        <f t="shared" si="90"/>
        <v/>
      </c>
      <c r="AA137" s="1" t="str">
        <f t="shared" si="91"/>
        <v/>
      </c>
      <c r="AB137" s="1" t="str">
        <f t="shared" si="92"/>
        <v/>
      </c>
      <c r="AC137" s="1" t="str">
        <f t="shared" si="93"/>
        <v/>
      </c>
      <c r="AD137" s="1" t="str">
        <f t="shared" si="94"/>
        <v/>
      </c>
      <c r="AE137" s="1" t="str">
        <f t="shared" si="95"/>
        <v/>
      </c>
      <c r="AF137" s="1" t="str">
        <f t="shared" si="96"/>
        <v/>
      </c>
      <c r="AG137" s="1" t="str">
        <f t="shared" si="97"/>
        <v/>
      </c>
    </row>
    <row r="138" spans="2:33" hidden="1" outlineLevel="1" x14ac:dyDescent="0.2">
      <c r="B138" s="35"/>
      <c r="C138" s="1" t="str">
        <f t="shared" ca="1" si="67"/>
        <v/>
      </c>
      <c r="D138" s="1" t="str">
        <f t="shared" si="68"/>
        <v/>
      </c>
      <c r="E138" s="1" t="str">
        <f t="shared" si="69"/>
        <v/>
      </c>
      <c r="F138" s="1" t="str">
        <f t="shared" si="70"/>
        <v/>
      </c>
      <c r="G138" s="1" t="str">
        <f t="shared" si="71"/>
        <v/>
      </c>
      <c r="H138" s="1" t="str">
        <f t="shared" si="72"/>
        <v/>
      </c>
      <c r="I138" s="1" t="str">
        <f t="shared" si="73"/>
        <v/>
      </c>
      <c r="J138" s="1" t="str">
        <f t="shared" si="74"/>
        <v/>
      </c>
      <c r="K138" s="1" t="str">
        <f t="shared" si="75"/>
        <v/>
      </c>
      <c r="L138" s="1" t="str">
        <f t="shared" si="76"/>
        <v/>
      </c>
      <c r="M138" s="1" t="str">
        <f t="shared" si="77"/>
        <v/>
      </c>
      <c r="N138" s="1" t="str">
        <f t="shared" si="78"/>
        <v/>
      </c>
      <c r="O138" s="1" t="str">
        <f t="shared" si="79"/>
        <v/>
      </c>
      <c r="P138" s="1" t="str">
        <f t="shared" si="80"/>
        <v/>
      </c>
      <c r="Q138" s="1" t="str">
        <f t="shared" si="81"/>
        <v/>
      </c>
      <c r="R138" s="1" t="str">
        <f t="shared" si="82"/>
        <v/>
      </c>
      <c r="S138" s="1" t="str">
        <f t="shared" si="83"/>
        <v/>
      </c>
      <c r="T138" s="1" t="str">
        <f t="shared" si="84"/>
        <v/>
      </c>
      <c r="U138" s="1" t="str">
        <f t="shared" si="85"/>
        <v/>
      </c>
      <c r="V138" s="1" t="str">
        <f t="shared" si="86"/>
        <v/>
      </c>
      <c r="W138" s="1" t="str">
        <f t="shared" si="87"/>
        <v/>
      </c>
      <c r="X138" s="1" t="str">
        <f t="shared" si="88"/>
        <v/>
      </c>
      <c r="Y138" s="1" t="str">
        <f t="shared" si="89"/>
        <v/>
      </c>
      <c r="Z138" s="1" t="str">
        <f t="shared" si="90"/>
        <v/>
      </c>
      <c r="AA138" s="1" t="str">
        <f t="shared" si="91"/>
        <v/>
      </c>
      <c r="AB138" s="1" t="str">
        <f t="shared" si="92"/>
        <v/>
      </c>
      <c r="AC138" s="1" t="str">
        <f t="shared" si="93"/>
        <v/>
      </c>
      <c r="AD138" s="1" t="str">
        <f t="shared" si="94"/>
        <v/>
      </c>
      <c r="AE138" s="1" t="str">
        <f t="shared" si="95"/>
        <v/>
      </c>
      <c r="AF138" s="1" t="str">
        <f t="shared" si="96"/>
        <v/>
      </c>
      <c r="AG138" s="1" t="str">
        <f t="shared" si="97"/>
        <v/>
      </c>
    </row>
    <row r="139" spans="2:33" hidden="1" outlineLevel="1" x14ac:dyDescent="0.2">
      <c r="B139" s="35"/>
      <c r="C139" s="1" t="str">
        <f t="shared" ca="1" si="67"/>
        <v/>
      </c>
      <c r="D139" s="1" t="str">
        <f t="shared" si="68"/>
        <v/>
      </c>
      <c r="E139" s="1" t="str">
        <f t="shared" si="69"/>
        <v/>
      </c>
      <c r="F139" s="1" t="str">
        <f t="shared" si="70"/>
        <v/>
      </c>
      <c r="G139" s="1" t="str">
        <f t="shared" si="71"/>
        <v/>
      </c>
      <c r="H139" s="1" t="str">
        <f t="shared" si="72"/>
        <v/>
      </c>
      <c r="I139" s="1" t="str">
        <f t="shared" si="73"/>
        <v/>
      </c>
      <c r="J139" s="1" t="str">
        <f t="shared" si="74"/>
        <v/>
      </c>
      <c r="K139" s="1" t="str">
        <f t="shared" si="75"/>
        <v/>
      </c>
      <c r="L139" s="1" t="str">
        <f t="shared" si="76"/>
        <v/>
      </c>
      <c r="M139" s="1" t="str">
        <f t="shared" si="77"/>
        <v/>
      </c>
      <c r="N139" s="1" t="str">
        <f t="shared" si="78"/>
        <v/>
      </c>
      <c r="O139" s="1" t="str">
        <f t="shared" si="79"/>
        <v/>
      </c>
      <c r="P139" s="1" t="str">
        <f t="shared" si="80"/>
        <v/>
      </c>
      <c r="Q139" s="1" t="str">
        <f t="shared" si="81"/>
        <v/>
      </c>
      <c r="R139" s="1" t="str">
        <f t="shared" si="82"/>
        <v/>
      </c>
      <c r="S139" s="1" t="str">
        <f t="shared" si="83"/>
        <v/>
      </c>
      <c r="T139" s="1" t="str">
        <f t="shared" si="84"/>
        <v/>
      </c>
      <c r="U139" s="1" t="str">
        <f t="shared" si="85"/>
        <v/>
      </c>
      <c r="V139" s="1" t="str">
        <f t="shared" si="86"/>
        <v/>
      </c>
      <c r="W139" s="1" t="str">
        <f t="shared" si="87"/>
        <v/>
      </c>
      <c r="X139" s="1" t="str">
        <f t="shared" si="88"/>
        <v/>
      </c>
      <c r="Y139" s="1" t="str">
        <f t="shared" si="89"/>
        <v/>
      </c>
      <c r="Z139" s="1" t="str">
        <f t="shared" si="90"/>
        <v/>
      </c>
      <c r="AA139" s="1" t="str">
        <f t="shared" si="91"/>
        <v/>
      </c>
      <c r="AB139" s="1" t="str">
        <f t="shared" si="92"/>
        <v/>
      </c>
      <c r="AC139" s="1" t="str">
        <f t="shared" si="93"/>
        <v/>
      </c>
      <c r="AD139" s="1" t="str">
        <f t="shared" si="94"/>
        <v/>
      </c>
      <c r="AE139" s="1" t="str">
        <f t="shared" si="95"/>
        <v/>
      </c>
      <c r="AF139" s="1" t="str">
        <f t="shared" si="96"/>
        <v/>
      </c>
      <c r="AG139" s="1" t="str">
        <f t="shared" si="97"/>
        <v/>
      </c>
    </row>
    <row r="140" spans="2:33" hidden="1" outlineLevel="1" x14ac:dyDescent="0.2">
      <c r="B140" s="35"/>
      <c r="C140" s="1" t="str">
        <f t="shared" ca="1" si="67"/>
        <v/>
      </c>
      <c r="D140" s="1" t="str">
        <f t="shared" si="68"/>
        <v/>
      </c>
      <c r="E140" s="1" t="str">
        <f t="shared" si="69"/>
        <v/>
      </c>
      <c r="F140" s="1" t="str">
        <f t="shared" si="70"/>
        <v/>
      </c>
      <c r="G140" s="1" t="str">
        <f t="shared" si="71"/>
        <v/>
      </c>
      <c r="H140" s="1" t="str">
        <f t="shared" si="72"/>
        <v/>
      </c>
      <c r="I140" s="1" t="str">
        <f t="shared" si="73"/>
        <v/>
      </c>
      <c r="J140" s="1" t="str">
        <f t="shared" si="74"/>
        <v/>
      </c>
      <c r="K140" s="1" t="str">
        <f t="shared" si="75"/>
        <v/>
      </c>
      <c r="L140" s="1" t="str">
        <f t="shared" si="76"/>
        <v/>
      </c>
      <c r="M140" s="1" t="str">
        <f t="shared" si="77"/>
        <v/>
      </c>
      <c r="N140" s="1" t="str">
        <f t="shared" si="78"/>
        <v/>
      </c>
      <c r="O140" s="1" t="str">
        <f t="shared" si="79"/>
        <v/>
      </c>
      <c r="P140" s="1" t="str">
        <f t="shared" si="80"/>
        <v/>
      </c>
      <c r="Q140" s="1" t="str">
        <f t="shared" si="81"/>
        <v/>
      </c>
      <c r="R140" s="1" t="str">
        <f t="shared" si="82"/>
        <v/>
      </c>
      <c r="S140" s="1" t="str">
        <f t="shared" si="83"/>
        <v/>
      </c>
      <c r="T140" s="1" t="str">
        <f t="shared" si="84"/>
        <v/>
      </c>
      <c r="U140" s="1" t="str">
        <f t="shared" si="85"/>
        <v/>
      </c>
      <c r="V140" s="1" t="str">
        <f t="shared" si="86"/>
        <v/>
      </c>
      <c r="W140" s="1" t="str">
        <f t="shared" si="87"/>
        <v/>
      </c>
      <c r="X140" s="1" t="str">
        <f t="shared" si="88"/>
        <v/>
      </c>
      <c r="Y140" s="1" t="str">
        <f t="shared" si="89"/>
        <v/>
      </c>
      <c r="Z140" s="1" t="str">
        <f t="shared" si="90"/>
        <v/>
      </c>
      <c r="AA140" s="1" t="str">
        <f t="shared" si="91"/>
        <v/>
      </c>
      <c r="AB140" s="1" t="str">
        <f t="shared" si="92"/>
        <v/>
      </c>
      <c r="AC140" s="1" t="str">
        <f t="shared" si="93"/>
        <v/>
      </c>
      <c r="AD140" s="1" t="str">
        <f t="shared" si="94"/>
        <v/>
      </c>
      <c r="AE140" s="1" t="str">
        <f t="shared" si="95"/>
        <v/>
      </c>
      <c r="AF140" s="1" t="str">
        <f t="shared" si="96"/>
        <v/>
      </c>
      <c r="AG140" s="1" t="str">
        <f t="shared" si="97"/>
        <v/>
      </c>
    </row>
    <row r="141" spans="2:33" hidden="1" outlineLevel="1" x14ac:dyDescent="0.2">
      <c r="B141" s="35"/>
      <c r="C141" s="1" t="str">
        <f t="shared" ca="1" si="67"/>
        <v/>
      </c>
      <c r="D141" s="1" t="str">
        <f t="shared" si="68"/>
        <v/>
      </c>
      <c r="E141" s="1" t="str">
        <f t="shared" si="69"/>
        <v/>
      </c>
      <c r="F141" s="1" t="str">
        <f t="shared" si="70"/>
        <v/>
      </c>
      <c r="G141" s="1" t="str">
        <f t="shared" si="71"/>
        <v/>
      </c>
      <c r="H141" s="1" t="str">
        <f t="shared" si="72"/>
        <v/>
      </c>
      <c r="I141" s="1" t="str">
        <f t="shared" si="73"/>
        <v/>
      </c>
      <c r="J141" s="1" t="str">
        <f t="shared" si="74"/>
        <v/>
      </c>
      <c r="K141" s="1" t="str">
        <f t="shared" si="75"/>
        <v/>
      </c>
      <c r="L141" s="1" t="str">
        <f t="shared" si="76"/>
        <v/>
      </c>
      <c r="M141" s="1" t="str">
        <f t="shared" si="77"/>
        <v/>
      </c>
      <c r="N141" s="1" t="str">
        <f t="shared" si="78"/>
        <v/>
      </c>
      <c r="O141" s="1" t="str">
        <f t="shared" si="79"/>
        <v/>
      </c>
      <c r="P141" s="1" t="str">
        <f t="shared" si="80"/>
        <v/>
      </c>
      <c r="Q141" s="1" t="str">
        <f t="shared" si="81"/>
        <v/>
      </c>
      <c r="R141" s="1" t="str">
        <f t="shared" si="82"/>
        <v/>
      </c>
      <c r="S141" s="1" t="str">
        <f t="shared" si="83"/>
        <v/>
      </c>
      <c r="T141" s="1" t="str">
        <f t="shared" si="84"/>
        <v/>
      </c>
      <c r="U141" s="1" t="str">
        <f t="shared" si="85"/>
        <v/>
      </c>
      <c r="V141" s="1" t="str">
        <f t="shared" si="86"/>
        <v/>
      </c>
      <c r="W141" s="1" t="str">
        <f t="shared" si="87"/>
        <v/>
      </c>
      <c r="X141" s="1" t="str">
        <f t="shared" si="88"/>
        <v/>
      </c>
      <c r="Y141" s="1" t="str">
        <f t="shared" si="89"/>
        <v/>
      </c>
      <c r="Z141" s="1" t="str">
        <f t="shared" si="90"/>
        <v/>
      </c>
      <c r="AA141" s="1" t="str">
        <f t="shared" si="91"/>
        <v/>
      </c>
      <c r="AB141" s="1" t="str">
        <f t="shared" si="92"/>
        <v/>
      </c>
      <c r="AC141" s="1" t="str">
        <f t="shared" si="93"/>
        <v/>
      </c>
      <c r="AD141" s="1" t="str">
        <f t="shared" si="94"/>
        <v/>
      </c>
      <c r="AE141" s="1" t="str">
        <f t="shared" si="95"/>
        <v/>
      </c>
      <c r="AF141" s="1" t="str">
        <f t="shared" si="96"/>
        <v/>
      </c>
      <c r="AG141" s="1" t="str">
        <f t="shared" si="97"/>
        <v/>
      </c>
    </row>
    <row r="142" spans="2:33" hidden="1" outlineLevel="1" x14ac:dyDescent="0.2">
      <c r="B142" s="35"/>
      <c r="C142" s="1" t="str">
        <f t="shared" ca="1" si="67"/>
        <v/>
      </c>
      <c r="D142" s="1" t="str">
        <f t="shared" si="68"/>
        <v/>
      </c>
      <c r="E142" s="1" t="str">
        <f t="shared" si="69"/>
        <v/>
      </c>
      <c r="F142" s="1" t="str">
        <f t="shared" si="70"/>
        <v/>
      </c>
      <c r="G142" s="1" t="str">
        <f t="shared" si="71"/>
        <v/>
      </c>
      <c r="H142" s="1" t="str">
        <f t="shared" si="72"/>
        <v/>
      </c>
      <c r="I142" s="1" t="str">
        <f t="shared" si="73"/>
        <v/>
      </c>
      <c r="J142" s="1" t="str">
        <f t="shared" si="74"/>
        <v/>
      </c>
      <c r="K142" s="1" t="str">
        <f t="shared" si="75"/>
        <v/>
      </c>
      <c r="L142" s="1" t="str">
        <f t="shared" si="76"/>
        <v/>
      </c>
      <c r="M142" s="1" t="str">
        <f t="shared" si="77"/>
        <v/>
      </c>
      <c r="N142" s="1" t="str">
        <f t="shared" si="78"/>
        <v/>
      </c>
      <c r="O142" s="1" t="str">
        <f t="shared" si="79"/>
        <v/>
      </c>
      <c r="P142" s="1" t="str">
        <f t="shared" si="80"/>
        <v/>
      </c>
      <c r="Q142" s="1" t="str">
        <f t="shared" si="81"/>
        <v/>
      </c>
      <c r="R142" s="1" t="str">
        <f t="shared" si="82"/>
        <v/>
      </c>
      <c r="S142" s="1" t="str">
        <f t="shared" si="83"/>
        <v/>
      </c>
      <c r="T142" s="1" t="str">
        <f t="shared" si="84"/>
        <v/>
      </c>
      <c r="U142" s="1" t="str">
        <f t="shared" si="85"/>
        <v/>
      </c>
      <c r="V142" s="1" t="str">
        <f t="shared" si="86"/>
        <v/>
      </c>
      <c r="W142" s="1" t="str">
        <f t="shared" si="87"/>
        <v/>
      </c>
      <c r="X142" s="1" t="str">
        <f t="shared" si="88"/>
        <v/>
      </c>
      <c r="Y142" s="1" t="str">
        <f t="shared" si="89"/>
        <v/>
      </c>
      <c r="Z142" s="1" t="str">
        <f t="shared" si="90"/>
        <v/>
      </c>
      <c r="AA142" s="1" t="str">
        <f t="shared" si="91"/>
        <v/>
      </c>
      <c r="AB142" s="1" t="str">
        <f t="shared" si="92"/>
        <v/>
      </c>
      <c r="AC142" s="1" t="str">
        <f t="shared" si="93"/>
        <v/>
      </c>
      <c r="AD142" s="1" t="str">
        <f t="shared" si="94"/>
        <v/>
      </c>
      <c r="AE142" s="1" t="str">
        <f t="shared" si="95"/>
        <v/>
      </c>
      <c r="AF142" s="1" t="str">
        <f t="shared" si="96"/>
        <v/>
      </c>
      <c r="AG142" s="1" t="str">
        <f t="shared" si="97"/>
        <v/>
      </c>
    </row>
    <row r="143" spans="2:33" hidden="1" outlineLevel="1" x14ac:dyDescent="0.2">
      <c r="B143" s="35"/>
      <c r="C143" s="1" t="str">
        <f t="shared" ca="1" si="67"/>
        <v/>
      </c>
      <c r="D143" s="1" t="str">
        <f t="shared" si="68"/>
        <v/>
      </c>
      <c r="E143" s="1" t="str">
        <f t="shared" si="69"/>
        <v/>
      </c>
      <c r="F143" s="1" t="str">
        <f t="shared" si="70"/>
        <v/>
      </c>
      <c r="G143" s="1" t="str">
        <f t="shared" si="71"/>
        <v/>
      </c>
      <c r="H143" s="1" t="str">
        <f t="shared" si="72"/>
        <v/>
      </c>
      <c r="I143" s="1" t="str">
        <f t="shared" si="73"/>
        <v/>
      </c>
      <c r="J143" s="1" t="str">
        <f t="shared" si="74"/>
        <v/>
      </c>
      <c r="K143" s="1" t="str">
        <f t="shared" si="75"/>
        <v/>
      </c>
      <c r="L143" s="1" t="str">
        <f t="shared" si="76"/>
        <v/>
      </c>
      <c r="M143" s="1" t="str">
        <f t="shared" si="77"/>
        <v/>
      </c>
      <c r="N143" s="1" t="str">
        <f t="shared" si="78"/>
        <v/>
      </c>
      <c r="O143" s="1" t="str">
        <f t="shared" si="79"/>
        <v/>
      </c>
      <c r="P143" s="1" t="str">
        <f t="shared" si="80"/>
        <v/>
      </c>
      <c r="Q143" s="1" t="str">
        <f t="shared" si="81"/>
        <v/>
      </c>
      <c r="R143" s="1" t="str">
        <f t="shared" si="82"/>
        <v/>
      </c>
      <c r="S143" s="1" t="str">
        <f t="shared" si="83"/>
        <v/>
      </c>
      <c r="T143" s="1" t="str">
        <f t="shared" si="84"/>
        <v/>
      </c>
      <c r="U143" s="1" t="str">
        <f t="shared" si="85"/>
        <v/>
      </c>
      <c r="V143" s="1" t="str">
        <f t="shared" si="86"/>
        <v/>
      </c>
      <c r="W143" s="1" t="str">
        <f t="shared" si="87"/>
        <v/>
      </c>
      <c r="X143" s="1" t="str">
        <f t="shared" si="88"/>
        <v/>
      </c>
      <c r="Y143" s="1" t="str">
        <f t="shared" si="89"/>
        <v/>
      </c>
      <c r="Z143" s="1" t="str">
        <f t="shared" si="90"/>
        <v/>
      </c>
      <c r="AA143" s="1" t="str">
        <f t="shared" si="91"/>
        <v/>
      </c>
      <c r="AB143" s="1" t="str">
        <f t="shared" si="92"/>
        <v/>
      </c>
      <c r="AC143" s="1" t="str">
        <f t="shared" si="93"/>
        <v/>
      </c>
      <c r="AD143" s="1" t="str">
        <f t="shared" si="94"/>
        <v/>
      </c>
      <c r="AE143" s="1" t="str">
        <f t="shared" si="95"/>
        <v/>
      </c>
      <c r="AF143" s="1" t="str">
        <f t="shared" si="96"/>
        <v/>
      </c>
      <c r="AG143" s="1" t="str">
        <f t="shared" si="97"/>
        <v/>
      </c>
    </row>
    <row r="144" spans="2:33" hidden="1" outlineLevel="1" x14ac:dyDescent="0.2">
      <c r="B144" s="35"/>
      <c r="C144" s="1" t="str">
        <f t="shared" ca="1" si="67"/>
        <v/>
      </c>
      <c r="D144" s="1" t="str">
        <f t="shared" si="68"/>
        <v/>
      </c>
      <c r="E144" s="1" t="str">
        <f t="shared" si="69"/>
        <v/>
      </c>
      <c r="F144" s="1" t="str">
        <f t="shared" si="70"/>
        <v/>
      </c>
      <c r="G144" s="1" t="str">
        <f t="shared" si="71"/>
        <v/>
      </c>
      <c r="H144" s="1" t="str">
        <f t="shared" si="72"/>
        <v/>
      </c>
      <c r="I144" s="1" t="str">
        <f t="shared" si="73"/>
        <v/>
      </c>
      <c r="J144" s="1" t="str">
        <f t="shared" si="74"/>
        <v/>
      </c>
      <c r="K144" s="1" t="str">
        <f t="shared" si="75"/>
        <v/>
      </c>
      <c r="L144" s="1" t="str">
        <f t="shared" si="76"/>
        <v/>
      </c>
      <c r="M144" s="1" t="str">
        <f t="shared" si="77"/>
        <v/>
      </c>
      <c r="N144" s="1" t="str">
        <f t="shared" si="78"/>
        <v/>
      </c>
      <c r="O144" s="1" t="str">
        <f t="shared" si="79"/>
        <v/>
      </c>
      <c r="P144" s="1" t="str">
        <f t="shared" si="80"/>
        <v/>
      </c>
      <c r="Q144" s="1" t="str">
        <f t="shared" si="81"/>
        <v/>
      </c>
      <c r="R144" s="1" t="str">
        <f t="shared" si="82"/>
        <v/>
      </c>
      <c r="S144" s="1" t="str">
        <f t="shared" si="83"/>
        <v/>
      </c>
      <c r="T144" s="1" t="str">
        <f t="shared" si="84"/>
        <v/>
      </c>
      <c r="U144" s="1" t="str">
        <f t="shared" si="85"/>
        <v/>
      </c>
      <c r="V144" s="1" t="str">
        <f t="shared" si="86"/>
        <v/>
      </c>
      <c r="W144" s="1" t="str">
        <f t="shared" si="87"/>
        <v/>
      </c>
      <c r="X144" s="1" t="str">
        <f t="shared" si="88"/>
        <v/>
      </c>
      <c r="Y144" s="1" t="str">
        <f t="shared" si="89"/>
        <v/>
      </c>
      <c r="Z144" s="1" t="str">
        <f t="shared" si="90"/>
        <v/>
      </c>
      <c r="AA144" s="1" t="str">
        <f t="shared" si="91"/>
        <v/>
      </c>
      <c r="AB144" s="1" t="str">
        <f t="shared" si="92"/>
        <v/>
      </c>
      <c r="AC144" s="1" t="str">
        <f t="shared" si="93"/>
        <v/>
      </c>
      <c r="AD144" s="1" t="str">
        <f t="shared" si="94"/>
        <v/>
      </c>
      <c r="AE144" s="1" t="str">
        <f t="shared" si="95"/>
        <v/>
      </c>
      <c r="AF144" s="1" t="str">
        <f t="shared" si="96"/>
        <v/>
      </c>
      <c r="AG144" s="1" t="str">
        <f t="shared" si="97"/>
        <v/>
      </c>
    </row>
    <row r="145" spans="2:33" hidden="1" outlineLevel="1" x14ac:dyDescent="0.2">
      <c r="B145" s="35"/>
      <c r="C145" s="1" t="str">
        <f t="shared" ca="1" si="67"/>
        <v/>
      </c>
      <c r="D145" s="1" t="str">
        <f t="shared" si="68"/>
        <v/>
      </c>
      <c r="E145" s="1" t="str">
        <f t="shared" si="69"/>
        <v/>
      </c>
      <c r="F145" s="1" t="str">
        <f t="shared" si="70"/>
        <v/>
      </c>
      <c r="G145" s="1" t="str">
        <f t="shared" si="71"/>
        <v/>
      </c>
      <c r="H145" s="1" t="str">
        <f t="shared" si="72"/>
        <v/>
      </c>
      <c r="I145" s="1" t="str">
        <f t="shared" si="73"/>
        <v/>
      </c>
      <c r="J145" s="1" t="str">
        <f t="shared" si="74"/>
        <v/>
      </c>
      <c r="K145" s="1" t="str">
        <f t="shared" si="75"/>
        <v/>
      </c>
      <c r="L145" s="1" t="str">
        <f t="shared" si="76"/>
        <v/>
      </c>
      <c r="M145" s="1" t="str">
        <f t="shared" si="77"/>
        <v/>
      </c>
      <c r="N145" s="1" t="str">
        <f t="shared" si="78"/>
        <v/>
      </c>
      <c r="O145" s="1" t="str">
        <f t="shared" si="79"/>
        <v/>
      </c>
      <c r="P145" s="1" t="str">
        <f t="shared" si="80"/>
        <v/>
      </c>
      <c r="Q145" s="1" t="str">
        <f t="shared" si="81"/>
        <v/>
      </c>
      <c r="R145" s="1" t="str">
        <f t="shared" si="82"/>
        <v/>
      </c>
      <c r="S145" s="1" t="str">
        <f t="shared" si="83"/>
        <v/>
      </c>
      <c r="T145" s="1" t="str">
        <f t="shared" si="84"/>
        <v/>
      </c>
      <c r="U145" s="1" t="str">
        <f t="shared" si="85"/>
        <v/>
      </c>
      <c r="V145" s="1" t="str">
        <f t="shared" si="86"/>
        <v/>
      </c>
      <c r="W145" s="1" t="str">
        <f t="shared" si="87"/>
        <v/>
      </c>
      <c r="X145" s="1" t="str">
        <f t="shared" si="88"/>
        <v/>
      </c>
      <c r="Y145" s="1" t="str">
        <f t="shared" si="89"/>
        <v/>
      </c>
      <c r="Z145" s="1" t="str">
        <f t="shared" si="90"/>
        <v/>
      </c>
      <c r="AA145" s="1" t="str">
        <f t="shared" si="91"/>
        <v/>
      </c>
      <c r="AB145" s="1" t="str">
        <f t="shared" si="92"/>
        <v/>
      </c>
      <c r="AC145" s="1" t="str">
        <f t="shared" si="93"/>
        <v/>
      </c>
      <c r="AD145" s="1" t="str">
        <f t="shared" si="94"/>
        <v/>
      </c>
      <c r="AE145" s="1" t="str">
        <f t="shared" si="95"/>
        <v/>
      </c>
      <c r="AF145" s="1" t="str">
        <f t="shared" si="96"/>
        <v/>
      </c>
      <c r="AG145" s="1" t="str">
        <f t="shared" si="97"/>
        <v/>
      </c>
    </row>
    <row r="146" spans="2:33" hidden="1" outlineLevel="1" x14ac:dyDescent="0.2">
      <c r="B146" s="35"/>
      <c r="C146" s="1" t="str">
        <f t="shared" ca="1" si="67"/>
        <v/>
      </c>
      <c r="D146" s="1" t="str">
        <f t="shared" si="68"/>
        <v/>
      </c>
      <c r="E146" s="1" t="str">
        <f t="shared" si="69"/>
        <v/>
      </c>
      <c r="F146" s="1" t="str">
        <f t="shared" si="70"/>
        <v/>
      </c>
      <c r="G146" s="1" t="str">
        <f t="shared" si="71"/>
        <v/>
      </c>
      <c r="H146" s="1" t="str">
        <f t="shared" si="72"/>
        <v/>
      </c>
      <c r="I146" s="1" t="str">
        <f t="shared" si="73"/>
        <v/>
      </c>
      <c r="J146" s="1" t="str">
        <f t="shared" si="74"/>
        <v/>
      </c>
      <c r="K146" s="1" t="str">
        <f t="shared" si="75"/>
        <v/>
      </c>
      <c r="L146" s="1" t="str">
        <f t="shared" si="76"/>
        <v/>
      </c>
      <c r="M146" s="1" t="str">
        <f t="shared" si="77"/>
        <v/>
      </c>
      <c r="N146" s="1" t="str">
        <f t="shared" si="78"/>
        <v/>
      </c>
      <c r="O146" s="1" t="str">
        <f t="shared" si="79"/>
        <v/>
      </c>
      <c r="P146" s="1" t="str">
        <f t="shared" si="80"/>
        <v/>
      </c>
      <c r="Q146" s="1" t="str">
        <f t="shared" si="81"/>
        <v/>
      </c>
      <c r="R146" s="1" t="str">
        <f t="shared" si="82"/>
        <v/>
      </c>
      <c r="S146" s="1" t="str">
        <f t="shared" si="83"/>
        <v/>
      </c>
      <c r="T146" s="1" t="str">
        <f t="shared" si="84"/>
        <v/>
      </c>
      <c r="U146" s="1" t="str">
        <f t="shared" si="85"/>
        <v/>
      </c>
      <c r="V146" s="1" t="str">
        <f t="shared" si="86"/>
        <v/>
      </c>
      <c r="W146" s="1" t="str">
        <f t="shared" si="87"/>
        <v/>
      </c>
      <c r="X146" s="1" t="str">
        <f t="shared" si="88"/>
        <v/>
      </c>
      <c r="Y146" s="1" t="str">
        <f t="shared" si="89"/>
        <v/>
      </c>
      <c r="Z146" s="1" t="str">
        <f t="shared" si="90"/>
        <v/>
      </c>
      <c r="AA146" s="1" t="str">
        <f t="shared" si="91"/>
        <v/>
      </c>
      <c r="AB146" s="1" t="str">
        <f t="shared" si="92"/>
        <v/>
      </c>
      <c r="AC146" s="1" t="str">
        <f t="shared" si="93"/>
        <v/>
      </c>
      <c r="AD146" s="1" t="str">
        <f t="shared" si="94"/>
        <v/>
      </c>
      <c r="AE146" s="1" t="str">
        <f t="shared" si="95"/>
        <v/>
      </c>
      <c r="AF146" s="1" t="str">
        <f t="shared" si="96"/>
        <v/>
      </c>
      <c r="AG146" s="1" t="str">
        <f t="shared" si="97"/>
        <v/>
      </c>
    </row>
    <row r="147" spans="2:33" hidden="1" outlineLevel="1" x14ac:dyDescent="0.2">
      <c r="B147" s="35"/>
      <c r="C147" s="1" t="str">
        <f t="shared" ca="1" si="67"/>
        <v/>
      </c>
      <c r="D147" s="1" t="str">
        <f t="shared" si="68"/>
        <v/>
      </c>
      <c r="E147" s="1" t="str">
        <f t="shared" si="69"/>
        <v/>
      </c>
      <c r="F147" s="1" t="str">
        <f t="shared" si="70"/>
        <v/>
      </c>
      <c r="G147" s="1" t="str">
        <f t="shared" si="71"/>
        <v/>
      </c>
      <c r="H147" s="1" t="str">
        <f t="shared" si="72"/>
        <v/>
      </c>
      <c r="I147" s="1" t="str">
        <f t="shared" si="73"/>
        <v/>
      </c>
      <c r="J147" s="1" t="str">
        <f t="shared" si="74"/>
        <v/>
      </c>
      <c r="K147" s="1" t="str">
        <f t="shared" si="75"/>
        <v/>
      </c>
      <c r="L147" s="1" t="str">
        <f t="shared" si="76"/>
        <v/>
      </c>
      <c r="M147" s="1" t="str">
        <f t="shared" si="77"/>
        <v/>
      </c>
      <c r="N147" s="1" t="str">
        <f t="shared" si="78"/>
        <v/>
      </c>
      <c r="O147" s="1" t="str">
        <f t="shared" si="79"/>
        <v/>
      </c>
      <c r="P147" s="1" t="str">
        <f t="shared" si="80"/>
        <v/>
      </c>
      <c r="Q147" s="1" t="str">
        <f t="shared" si="81"/>
        <v/>
      </c>
      <c r="R147" s="1" t="str">
        <f t="shared" si="82"/>
        <v/>
      </c>
      <c r="S147" s="1" t="str">
        <f t="shared" si="83"/>
        <v/>
      </c>
      <c r="T147" s="1" t="str">
        <f t="shared" si="84"/>
        <v/>
      </c>
      <c r="U147" s="1" t="str">
        <f t="shared" si="85"/>
        <v/>
      </c>
      <c r="V147" s="1" t="str">
        <f t="shared" si="86"/>
        <v/>
      </c>
      <c r="W147" s="1" t="str">
        <f t="shared" si="87"/>
        <v/>
      </c>
      <c r="X147" s="1" t="str">
        <f t="shared" si="88"/>
        <v/>
      </c>
      <c r="Y147" s="1" t="str">
        <f t="shared" si="89"/>
        <v/>
      </c>
      <c r="Z147" s="1" t="str">
        <f t="shared" si="90"/>
        <v/>
      </c>
      <c r="AA147" s="1" t="str">
        <f t="shared" si="91"/>
        <v/>
      </c>
      <c r="AB147" s="1" t="str">
        <f t="shared" si="92"/>
        <v/>
      </c>
      <c r="AC147" s="1" t="str">
        <f t="shared" si="93"/>
        <v/>
      </c>
      <c r="AD147" s="1" t="str">
        <f t="shared" si="94"/>
        <v/>
      </c>
      <c r="AE147" s="1" t="str">
        <f t="shared" si="95"/>
        <v/>
      </c>
      <c r="AF147" s="1" t="str">
        <f t="shared" si="96"/>
        <v/>
      </c>
      <c r="AG147" s="1" t="str">
        <f t="shared" si="97"/>
        <v/>
      </c>
    </row>
    <row r="148" spans="2:33" hidden="1" outlineLevel="1" x14ac:dyDescent="0.2">
      <c r="B148" s="35"/>
      <c r="C148" s="1" t="str">
        <f t="shared" ca="1" si="67"/>
        <v/>
      </c>
      <c r="D148" s="1" t="str">
        <f t="shared" si="68"/>
        <v/>
      </c>
      <c r="E148" s="1" t="str">
        <f t="shared" si="69"/>
        <v/>
      </c>
      <c r="F148" s="1" t="str">
        <f t="shared" si="70"/>
        <v/>
      </c>
      <c r="G148" s="1" t="str">
        <f t="shared" si="71"/>
        <v/>
      </c>
      <c r="H148" s="1" t="str">
        <f t="shared" si="72"/>
        <v/>
      </c>
      <c r="I148" s="1" t="str">
        <f t="shared" si="73"/>
        <v/>
      </c>
      <c r="J148" s="1" t="str">
        <f t="shared" si="74"/>
        <v/>
      </c>
      <c r="K148" s="1" t="str">
        <f t="shared" si="75"/>
        <v/>
      </c>
      <c r="L148" s="1" t="str">
        <f t="shared" si="76"/>
        <v/>
      </c>
      <c r="M148" s="1" t="str">
        <f t="shared" si="77"/>
        <v/>
      </c>
      <c r="N148" s="1" t="str">
        <f t="shared" si="78"/>
        <v/>
      </c>
      <c r="O148" s="1" t="str">
        <f t="shared" si="79"/>
        <v/>
      </c>
      <c r="P148" s="1" t="str">
        <f t="shared" si="80"/>
        <v/>
      </c>
      <c r="Q148" s="1" t="str">
        <f t="shared" si="81"/>
        <v/>
      </c>
      <c r="R148" s="1" t="str">
        <f t="shared" si="82"/>
        <v/>
      </c>
      <c r="S148" s="1" t="str">
        <f t="shared" si="83"/>
        <v/>
      </c>
      <c r="T148" s="1" t="str">
        <f t="shared" si="84"/>
        <v/>
      </c>
      <c r="U148" s="1" t="str">
        <f t="shared" si="85"/>
        <v/>
      </c>
      <c r="V148" s="1" t="str">
        <f t="shared" si="86"/>
        <v/>
      </c>
      <c r="W148" s="1" t="str">
        <f t="shared" si="87"/>
        <v/>
      </c>
      <c r="X148" s="1" t="str">
        <f t="shared" si="88"/>
        <v/>
      </c>
      <c r="Y148" s="1" t="str">
        <f t="shared" si="89"/>
        <v/>
      </c>
      <c r="Z148" s="1" t="str">
        <f t="shared" si="90"/>
        <v/>
      </c>
      <c r="AA148" s="1" t="str">
        <f t="shared" si="91"/>
        <v/>
      </c>
      <c r="AB148" s="1" t="str">
        <f t="shared" si="92"/>
        <v/>
      </c>
      <c r="AC148" s="1" t="str">
        <f t="shared" si="93"/>
        <v/>
      </c>
      <c r="AD148" s="1" t="str">
        <f t="shared" si="94"/>
        <v/>
      </c>
      <c r="AE148" s="1" t="str">
        <f t="shared" si="95"/>
        <v/>
      </c>
      <c r="AF148" s="1" t="str">
        <f t="shared" si="96"/>
        <v/>
      </c>
      <c r="AG148" s="1" t="str">
        <f t="shared" si="97"/>
        <v/>
      </c>
    </row>
    <row r="149" spans="2:33" hidden="1" outlineLevel="1" x14ac:dyDescent="0.2">
      <c r="B149" s="35"/>
      <c r="C149" s="1" t="str">
        <f t="shared" ca="1" si="67"/>
        <v/>
      </c>
      <c r="D149" s="1" t="str">
        <f t="shared" si="68"/>
        <v/>
      </c>
      <c r="E149" s="1" t="str">
        <f t="shared" si="69"/>
        <v/>
      </c>
      <c r="F149" s="1" t="str">
        <f t="shared" si="70"/>
        <v/>
      </c>
      <c r="G149" s="1" t="str">
        <f t="shared" si="71"/>
        <v/>
      </c>
      <c r="H149" s="1" t="str">
        <f t="shared" si="72"/>
        <v/>
      </c>
      <c r="I149" s="1" t="str">
        <f t="shared" si="73"/>
        <v/>
      </c>
      <c r="J149" s="1" t="str">
        <f t="shared" si="74"/>
        <v/>
      </c>
      <c r="K149" s="1" t="str">
        <f t="shared" si="75"/>
        <v/>
      </c>
      <c r="L149" s="1" t="str">
        <f t="shared" si="76"/>
        <v/>
      </c>
      <c r="M149" s="1" t="str">
        <f t="shared" si="77"/>
        <v/>
      </c>
      <c r="N149" s="1" t="str">
        <f t="shared" si="78"/>
        <v/>
      </c>
      <c r="O149" s="1" t="str">
        <f t="shared" si="79"/>
        <v/>
      </c>
      <c r="P149" s="1" t="str">
        <f t="shared" si="80"/>
        <v/>
      </c>
      <c r="Q149" s="1" t="str">
        <f t="shared" si="81"/>
        <v/>
      </c>
      <c r="R149" s="1" t="str">
        <f t="shared" si="82"/>
        <v/>
      </c>
      <c r="S149" s="1" t="str">
        <f t="shared" si="83"/>
        <v/>
      </c>
      <c r="T149" s="1" t="str">
        <f t="shared" si="84"/>
        <v/>
      </c>
      <c r="U149" s="1" t="str">
        <f t="shared" si="85"/>
        <v/>
      </c>
      <c r="V149" s="1" t="str">
        <f t="shared" si="86"/>
        <v/>
      </c>
      <c r="W149" s="1" t="str">
        <f t="shared" si="87"/>
        <v/>
      </c>
      <c r="X149" s="1" t="str">
        <f t="shared" si="88"/>
        <v/>
      </c>
      <c r="Y149" s="1" t="str">
        <f t="shared" si="89"/>
        <v/>
      </c>
      <c r="Z149" s="1" t="str">
        <f t="shared" si="90"/>
        <v/>
      </c>
      <c r="AA149" s="1" t="str">
        <f t="shared" si="91"/>
        <v/>
      </c>
      <c r="AB149" s="1" t="str">
        <f t="shared" si="92"/>
        <v/>
      </c>
      <c r="AC149" s="1" t="str">
        <f t="shared" si="93"/>
        <v/>
      </c>
      <c r="AD149" s="1" t="str">
        <f t="shared" si="94"/>
        <v/>
      </c>
      <c r="AE149" s="1" t="str">
        <f t="shared" si="95"/>
        <v/>
      </c>
      <c r="AF149" s="1" t="str">
        <f t="shared" si="96"/>
        <v/>
      </c>
      <c r="AG149" s="1" t="str">
        <f t="shared" si="97"/>
        <v/>
      </c>
    </row>
    <row r="150" spans="2:33" hidden="1" outlineLevel="1" x14ac:dyDescent="0.2">
      <c r="B150" s="35"/>
      <c r="C150" s="1" t="str">
        <f t="shared" ca="1" si="67"/>
        <v/>
      </c>
      <c r="D150" s="1" t="str">
        <f t="shared" si="68"/>
        <v/>
      </c>
      <c r="E150" s="1" t="str">
        <f t="shared" si="69"/>
        <v/>
      </c>
      <c r="F150" s="1" t="str">
        <f t="shared" si="70"/>
        <v/>
      </c>
      <c r="G150" s="1" t="str">
        <f t="shared" si="71"/>
        <v/>
      </c>
      <c r="H150" s="1" t="str">
        <f t="shared" si="72"/>
        <v/>
      </c>
      <c r="I150" s="1" t="str">
        <f t="shared" si="73"/>
        <v/>
      </c>
      <c r="J150" s="1" t="str">
        <f t="shared" si="74"/>
        <v/>
      </c>
      <c r="K150" s="1" t="str">
        <f t="shared" si="75"/>
        <v/>
      </c>
      <c r="L150" s="1" t="str">
        <f t="shared" si="76"/>
        <v/>
      </c>
      <c r="M150" s="1" t="str">
        <f t="shared" si="77"/>
        <v/>
      </c>
      <c r="N150" s="1" t="str">
        <f t="shared" si="78"/>
        <v/>
      </c>
      <c r="O150" s="1" t="str">
        <f t="shared" si="79"/>
        <v/>
      </c>
      <c r="P150" s="1" t="str">
        <f t="shared" si="80"/>
        <v/>
      </c>
      <c r="Q150" s="1" t="str">
        <f t="shared" si="81"/>
        <v/>
      </c>
      <c r="R150" s="1" t="str">
        <f t="shared" si="82"/>
        <v/>
      </c>
      <c r="S150" s="1" t="str">
        <f t="shared" si="83"/>
        <v/>
      </c>
      <c r="T150" s="1" t="str">
        <f t="shared" si="84"/>
        <v/>
      </c>
      <c r="U150" s="1" t="str">
        <f t="shared" si="85"/>
        <v/>
      </c>
      <c r="V150" s="1" t="str">
        <f t="shared" si="86"/>
        <v/>
      </c>
      <c r="W150" s="1" t="str">
        <f t="shared" si="87"/>
        <v/>
      </c>
      <c r="X150" s="1" t="str">
        <f t="shared" si="88"/>
        <v/>
      </c>
      <c r="Y150" s="1" t="str">
        <f t="shared" si="89"/>
        <v/>
      </c>
      <c r="Z150" s="1" t="str">
        <f t="shared" si="90"/>
        <v/>
      </c>
      <c r="AA150" s="1" t="str">
        <f t="shared" si="91"/>
        <v/>
      </c>
      <c r="AB150" s="1" t="str">
        <f t="shared" si="92"/>
        <v/>
      </c>
      <c r="AC150" s="1" t="str">
        <f t="shared" si="93"/>
        <v/>
      </c>
      <c r="AD150" s="1" t="str">
        <f t="shared" si="94"/>
        <v/>
      </c>
      <c r="AE150" s="1" t="str">
        <f t="shared" si="95"/>
        <v/>
      </c>
      <c r="AF150" s="1" t="str">
        <f t="shared" si="96"/>
        <v/>
      </c>
      <c r="AG150" s="1" t="str">
        <f t="shared" si="97"/>
        <v/>
      </c>
    </row>
    <row r="151" spans="2:33" hidden="1" outlineLevel="1" x14ac:dyDescent="0.2">
      <c r="B151" s="35"/>
      <c r="C151" s="1" t="str">
        <f t="shared" ca="1" si="67"/>
        <v/>
      </c>
      <c r="D151" s="1" t="str">
        <f t="shared" si="68"/>
        <v/>
      </c>
      <c r="E151" s="1" t="str">
        <f t="shared" si="69"/>
        <v/>
      </c>
      <c r="F151" s="1" t="str">
        <f t="shared" si="70"/>
        <v/>
      </c>
      <c r="G151" s="1" t="str">
        <f t="shared" si="71"/>
        <v/>
      </c>
      <c r="H151" s="1" t="str">
        <f t="shared" si="72"/>
        <v/>
      </c>
      <c r="I151" s="1" t="str">
        <f t="shared" si="73"/>
        <v/>
      </c>
      <c r="J151" s="1" t="str">
        <f t="shared" si="74"/>
        <v/>
      </c>
      <c r="K151" s="1" t="str">
        <f t="shared" si="75"/>
        <v/>
      </c>
      <c r="L151" s="1" t="str">
        <f t="shared" si="76"/>
        <v/>
      </c>
      <c r="M151" s="1" t="str">
        <f t="shared" si="77"/>
        <v/>
      </c>
      <c r="N151" s="1" t="str">
        <f t="shared" si="78"/>
        <v/>
      </c>
      <c r="O151" s="1" t="str">
        <f t="shared" si="79"/>
        <v/>
      </c>
      <c r="P151" s="1" t="str">
        <f t="shared" si="80"/>
        <v/>
      </c>
      <c r="Q151" s="1" t="str">
        <f t="shared" si="81"/>
        <v/>
      </c>
      <c r="R151" s="1" t="str">
        <f t="shared" si="82"/>
        <v/>
      </c>
      <c r="S151" s="1" t="str">
        <f t="shared" si="83"/>
        <v/>
      </c>
      <c r="T151" s="1" t="str">
        <f t="shared" si="84"/>
        <v/>
      </c>
      <c r="U151" s="1" t="str">
        <f t="shared" si="85"/>
        <v/>
      </c>
      <c r="V151" s="1" t="str">
        <f t="shared" si="86"/>
        <v/>
      </c>
      <c r="W151" s="1" t="str">
        <f t="shared" si="87"/>
        <v/>
      </c>
      <c r="X151" s="1" t="str">
        <f t="shared" si="88"/>
        <v/>
      </c>
      <c r="Y151" s="1" t="str">
        <f t="shared" si="89"/>
        <v/>
      </c>
      <c r="Z151" s="1" t="str">
        <f t="shared" si="90"/>
        <v/>
      </c>
      <c r="AA151" s="1" t="str">
        <f t="shared" si="91"/>
        <v/>
      </c>
      <c r="AB151" s="1" t="str">
        <f t="shared" si="92"/>
        <v/>
      </c>
      <c r="AC151" s="1" t="str">
        <f t="shared" si="93"/>
        <v/>
      </c>
      <c r="AD151" s="1" t="str">
        <f t="shared" si="94"/>
        <v/>
      </c>
      <c r="AE151" s="1" t="str">
        <f t="shared" si="95"/>
        <v/>
      </c>
      <c r="AF151" s="1" t="str">
        <f t="shared" si="96"/>
        <v/>
      </c>
      <c r="AG151" s="1" t="str">
        <f t="shared" si="97"/>
        <v/>
      </c>
    </row>
    <row r="152" spans="2:33" hidden="1" outlineLevel="1" x14ac:dyDescent="0.2">
      <c r="B152" s="35"/>
      <c r="C152" s="1" t="str">
        <f t="shared" ca="1" si="67"/>
        <v/>
      </c>
      <c r="D152" s="1" t="str">
        <f t="shared" si="68"/>
        <v/>
      </c>
      <c r="E152" s="1" t="str">
        <f t="shared" si="69"/>
        <v/>
      </c>
      <c r="F152" s="1" t="str">
        <f t="shared" si="70"/>
        <v/>
      </c>
      <c r="G152" s="1" t="str">
        <f t="shared" si="71"/>
        <v/>
      </c>
      <c r="H152" s="1" t="str">
        <f t="shared" si="72"/>
        <v/>
      </c>
      <c r="I152" s="1" t="str">
        <f t="shared" si="73"/>
        <v/>
      </c>
      <c r="J152" s="1" t="str">
        <f t="shared" si="74"/>
        <v/>
      </c>
      <c r="K152" s="1" t="str">
        <f t="shared" si="75"/>
        <v/>
      </c>
      <c r="L152" s="1" t="str">
        <f t="shared" si="76"/>
        <v/>
      </c>
      <c r="M152" s="1" t="str">
        <f t="shared" si="77"/>
        <v/>
      </c>
      <c r="N152" s="1" t="str">
        <f t="shared" si="78"/>
        <v/>
      </c>
      <c r="O152" s="1" t="str">
        <f t="shared" si="79"/>
        <v/>
      </c>
      <c r="P152" s="1" t="str">
        <f t="shared" si="80"/>
        <v/>
      </c>
      <c r="Q152" s="1" t="str">
        <f t="shared" si="81"/>
        <v/>
      </c>
      <c r="R152" s="1" t="str">
        <f t="shared" si="82"/>
        <v/>
      </c>
      <c r="S152" s="1" t="str">
        <f t="shared" si="83"/>
        <v/>
      </c>
      <c r="T152" s="1" t="str">
        <f t="shared" si="84"/>
        <v/>
      </c>
      <c r="U152" s="1" t="str">
        <f t="shared" si="85"/>
        <v/>
      </c>
      <c r="V152" s="1" t="str">
        <f t="shared" si="86"/>
        <v/>
      </c>
      <c r="W152" s="1" t="str">
        <f t="shared" si="87"/>
        <v/>
      </c>
      <c r="X152" s="1" t="str">
        <f t="shared" si="88"/>
        <v/>
      </c>
      <c r="Y152" s="1" t="str">
        <f t="shared" si="89"/>
        <v/>
      </c>
      <c r="Z152" s="1" t="str">
        <f t="shared" si="90"/>
        <v/>
      </c>
      <c r="AA152" s="1" t="str">
        <f t="shared" si="91"/>
        <v/>
      </c>
      <c r="AB152" s="1" t="str">
        <f t="shared" si="92"/>
        <v/>
      </c>
      <c r="AC152" s="1" t="str">
        <f t="shared" si="93"/>
        <v/>
      </c>
      <c r="AD152" s="1" t="str">
        <f t="shared" si="94"/>
        <v/>
      </c>
      <c r="AE152" s="1" t="str">
        <f t="shared" si="95"/>
        <v/>
      </c>
      <c r="AF152" s="1" t="str">
        <f t="shared" si="96"/>
        <v/>
      </c>
      <c r="AG152" s="1" t="str">
        <f t="shared" si="97"/>
        <v/>
      </c>
    </row>
    <row r="153" spans="2:33" hidden="1" outlineLevel="1" x14ac:dyDescent="0.2">
      <c r="B153" s="35"/>
      <c r="C153" s="1" t="str">
        <f t="shared" ca="1" si="67"/>
        <v/>
      </c>
      <c r="D153" s="1" t="str">
        <f t="shared" si="68"/>
        <v/>
      </c>
      <c r="E153" s="1" t="str">
        <f t="shared" si="69"/>
        <v/>
      </c>
      <c r="F153" s="1" t="str">
        <f t="shared" si="70"/>
        <v/>
      </c>
      <c r="G153" s="1" t="str">
        <f t="shared" si="71"/>
        <v/>
      </c>
      <c r="H153" s="1" t="str">
        <f t="shared" si="72"/>
        <v/>
      </c>
      <c r="I153" s="1" t="str">
        <f t="shared" si="73"/>
        <v/>
      </c>
      <c r="J153" s="1" t="str">
        <f t="shared" si="74"/>
        <v/>
      </c>
      <c r="K153" s="1" t="str">
        <f t="shared" si="75"/>
        <v/>
      </c>
      <c r="L153" s="1" t="str">
        <f t="shared" si="76"/>
        <v/>
      </c>
      <c r="M153" s="1" t="str">
        <f t="shared" si="77"/>
        <v/>
      </c>
      <c r="N153" s="1" t="str">
        <f t="shared" si="78"/>
        <v/>
      </c>
      <c r="O153" s="1" t="str">
        <f t="shared" si="79"/>
        <v/>
      </c>
      <c r="P153" s="1" t="str">
        <f t="shared" si="80"/>
        <v/>
      </c>
      <c r="Q153" s="1" t="str">
        <f t="shared" si="81"/>
        <v/>
      </c>
      <c r="R153" s="1" t="str">
        <f t="shared" si="82"/>
        <v/>
      </c>
      <c r="S153" s="1" t="str">
        <f t="shared" si="83"/>
        <v/>
      </c>
      <c r="T153" s="1" t="str">
        <f t="shared" si="84"/>
        <v/>
      </c>
      <c r="U153" s="1" t="str">
        <f t="shared" si="85"/>
        <v/>
      </c>
      <c r="V153" s="1" t="str">
        <f t="shared" si="86"/>
        <v/>
      </c>
      <c r="W153" s="1" t="str">
        <f t="shared" si="87"/>
        <v/>
      </c>
      <c r="X153" s="1" t="str">
        <f t="shared" si="88"/>
        <v/>
      </c>
      <c r="Y153" s="1" t="str">
        <f t="shared" si="89"/>
        <v/>
      </c>
      <c r="Z153" s="1" t="str">
        <f t="shared" si="90"/>
        <v/>
      </c>
      <c r="AA153" s="1" t="str">
        <f t="shared" si="91"/>
        <v/>
      </c>
      <c r="AB153" s="1" t="str">
        <f t="shared" si="92"/>
        <v/>
      </c>
      <c r="AC153" s="1" t="str">
        <f t="shared" si="93"/>
        <v/>
      </c>
      <c r="AD153" s="1" t="str">
        <f t="shared" si="94"/>
        <v/>
      </c>
      <c r="AE153" s="1" t="str">
        <f t="shared" si="95"/>
        <v/>
      </c>
      <c r="AF153" s="1" t="str">
        <f t="shared" si="96"/>
        <v/>
      </c>
      <c r="AG153" s="1" t="str">
        <f t="shared" si="97"/>
        <v/>
      </c>
    </row>
    <row r="154" spans="2:33" hidden="1" outlineLevel="1" x14ac:dyDescent="0.2">
      <c r="B154" s="35"/>
      <c r="C154" s="1" t="str">
        <f t="shared" ca="1" si="67"/>
        <v/>
      </c>
      <c r="D154" s="1" t="str">
        <f t="shared" si="68"/>
        <v/>
      </c>
      <c r="E154" s="1" t="str">
        <f t="shared" si="69"/>
        <v/>
      </c>
      <c r="F154" s="1" t="str">
        <f t="shared" si="70"/>
        <v/>
      </c>
      <c r="G154" s="1" t="str">
        <f t="shared" si="71"/>
        <v/>
      </c>
      <c r="H154" s="1" t="str">
        <f t="shared" si="72"/>
        <v/>
      </c>
      <c r="I154" s="1" t="str">
        <f t="shared" si="73"/>
        <v/>
      </c>
      <c r="J154" s="1" t="str">
        <f t="shared" si="74"/>
        <v/>
      </c>
      <c r="K154" s="1" t="str">
        <f t="shared" si="75"/>
        <v/>
      </c>
      <c r="L154" s="1" t="str">
        <f t="shared" si="76"/>
        <v/>
      </c>
      <c r="M154" s="1" t="str">
        <f t="shared" si="77"/>
        <v/>
      </c>
      <c r="N154" s="1" t="str">
        <f t="shared" si="78"/>
        <v/>
      </c>
      <c r="O154" s="1" t="str">
        <f t="shared" si="79"/>
        <v/>
      </c>
      <c r="P154" s="1" t="str">
        <f t="shared" si="80"/>
        <v/>
      </c>
      <c r="Q154" s="1" t="str">
        <f t="shared" si="81"/>
        <v/>
      </c>
      <c r="R154" s="1" t="str">
        <f t="shared" si="82"/>
        <v/>
      </c>
      <c r="S154" s="1" t="str">
        <f t="shared" si="83"/>
        <v/>
      </c>
      <c r="T154" s="1" t="str">
        <f t="shared" si="84"/>
        <v/>
      </c>
      <c r="U154" s="1" t="str">
        <f t="shared" si="85"/>
        <v/>
      </c>
      <c r="V154" s="1" t="str">
        <f t="shared" si="86"/>
        <v/>
      </c>
      <c r="W154" s="1" t="str">
        <f t="shared" si="87"/>
        <v/>
      </c>
      <c r="X154" s="1" t="str">
        <f t="shared" si="88"/>
        <v/>
      </c>
      <c r="Y154" s="1" t="str">
        <f t="shared" si="89"/>
        <v/>
      </c>
      <c r="Z154" s="1" t="str">
        <f t="shared" si="90"/>
        <v/>
      </c>
      <c r="AA154" s="1" t="str">
        <f t="shared" si="91"/>
        <v/>
      </c>
      <c r="AB154" s="1" t="str">
        <f t="shared" si="92"/>
        <v/>
      </c>
      <c r="AC154" s="1" t="str">
        <f t="shared" si="93"/>
        <v/>
      </c>
      <c r="AD154" s="1" t="str">
        <f t="shared" si="94"/>
        <v/>
      </c>
      <c r="AE154" s="1" t="str">
        <f t="shared" si="95"/>
        <v/>
      </c>
      <c r="AF154" s="1" t="str">
        <f t="shared" si="96"/>
        <v/>
      </c>
      <c r="AG154" s="1" t="str">
        <f t="shared" si="97"/>
        <v/>
      </c>
    </row>
    <row r="155" spans="2:33" hidden="1" outlineLevel="1" x14ac:dyDescent="0.2">
      <c r="B155" s="35"/>
      <c r="C155" s="1" t="str">
        <f t="shared" ca="1" si="67"/>
        <v/>
      </c>
      <c r="D155" s="1" t="str">
        <f t="shared" si="68"/>
        <v/>
      </c>
      <c r="E155" s="1" t="str">
        <f t="shared" si="69"/>
        <v/>
      </c>
      <c r="F155" s="1" t="str">
        <f t="shared" si="70"/>
        <v/>
      </c>
      <c r="G155" s="1" t="str">
        <f t="shared" si="71"/>
        <v/>
      </c>
      <c r="H155" s="1" t="str">
        <f t="shared" si="72"/>
        <v/>
      </c>
      <c r="I155" s="1" t="str">
        <f t="shared" si="73"/>
        <v/>
      </c>
      <c r="J155" s="1" t="str">
        <f t="shared" si="74"/>
        <v/>
      </c>
      <c r="K155" s="1" t="str">
        <f t="shared" si="75"/>
        <v/>
      </c>
      <c r="L155" s="1" t="str">
        <f t="shared" si="76"/>
        <v/>
      </c>
      <c r="M155" s="1" t="str">
        <f t="shared" si="77"/>
        <v/>
      </c>
      <c r="N155" s="1" t="str">
        <f t="shared" si="78"/>
        <v/>
      </c>
      <c r="O155" s="1" t="str">
        <f t="shared" si="79"/>
        <v/>
      </c>
      <c r="P155" s="1" t="str">
        <f t="shared" si="80"/>
        <v/>
      </c>
      <c r="Q155" s="1" t="str">
        <f t="shared" si="81"/>
        <v/>
      </c>
      <c r="R155" s="1" t="str">
        <f t="shared" si="82"/>
        <v/>
      </c>
      <c r="S155" s="1" t="str">
        <f t="shared" si="83"/>
        <v/>
      </c>
      <c r="T155" s="1" t="str">
        <f t="shared" si="84"/>
        <v/>
      </c>
      <c r="U155" s="1" t="str">
        <f t="shared" si="85"/>
        <v/>
      </c>
      <c r="V155" s="1" t="str">
        <f t="shared" si="86"/>
        <v/>
      </c>
      <c r="W155" s="1" t="str">
        <f t="shared" si="87"/>
        <v/>
      </c>
      <c r="X155" s="1" t="str">
        <f t="shared" si="88"/>
        <v/>
      </c>
      <c r="Y155" s="1" t="str">
        <f t="shared" si="89"/>
        <v/>
      </c>
      <c r="Z155" s="1" t="str">
        <f t="shared" si="90"/>
        <v/>
      </c>
      <c r="AA155" s="1" t="str">
        <f t="shared" si="91"/>
        <v/>
      </c>
      <c r="AB155" s="1" t="str">
        <f t="shared" si="92"/>
        <v/>
      </c>
      <c r="AC155" s="1" t="str">
        <f t="shared" si="93"/>
        <v/>
      </c>
      <c r="AD155" s="1" t="str">
        <f t="shared" si="94"/>
        <v/>
      </c>
      <c r="AE155" s="1" t="str">
        <f t="shared" si="95"/>
        <v/>
      </c>
      <c r="AF155" s="1" t="str">
        <f t="shared" si="96"/>
        <v/>
      </c>
      <c r="AG155" s="1" t="str">
        <f t="shared" si="97"/>
        <v/>
      </c>
    </row>
    <row r="156" spans="2:33" hidden="1" outlineLevel="1" x14ac:dyDescent="0.2">
      <c r="B156" s="35"/>
      <c r="C156" s="1" t="str">
        <f t="shared" ca="1" si="67"/>
        <v/>
      </c>
      <c r="D156" s="1" t="str">
        <f t="shared" si="68"/>
        <v/>
      </c>
      <c r="E156" s="1" t="str">
        <f t="shared" si="69"/>
        <v/>
      </c>
      <c r="F156" s="1" t="str">
        <f t="shared" si="70"/>
        <v/>
      </c>
      <c r="G156" s="1" t="str">
        <f t="shared" si="71"/>
        <v/>
      </c>
      <c r="H156" s="1" t="str">
        <f t="shared" si="72"/>
        <v/>
      </c>
      <c r="I156" s="1" t="str">
        <f t="shared" si="73"/>
        <v/>
      </c>
      <c r="J156" s="1" t="str">
        <f t="shared" si="74"/>
        <v/>
      </c>
      <c r="K156" s="1" t="str">
        <f t="shared" si="75"/>
        <v/>
      </c>
      <c r="L156" s="1" t="str">
        <f t="shared" si="76"/>
        <v/>
      </c>
      <c r="M156" s="1" t="str">
        <f t="shared" si="77"/>
        <v/>
      </c>
      <c r="N156" s="1" t="str">
        <f t="shared" si="78"/>
        <v/>
      </c>
      <c r="O156" s="1" t="str">
        <f t="shared" si="79"/>
        <v/>
      </c>
      <c r="P156" s="1" t="str">
        <f t="shared" si="80"/>
        <v/>
      </c>
      <c r="Q156" s="1" t="str">
        <f t="shared" si="81"/>
        <v/>
      </c>
      <c r="R156" s="1" t="str">
        <f t="shared" si="82"/>
        <v/>
      </c>
      <c r="S156" s="1" t="str">
        <f t="shared" si="83"/>
        <v/>
      </c>
      <c r="T156" s="1" t="str">
        <f t="shared" si="84"/>
        <v/>
      </c>
      <c r="U156" s="1" t="str">
        <f t="shared" si="85"/>
        <v/>
      </c>
      <c r="V156" s="1" t="str">
        <f t="shared" si="86"/>
        <v/>
      </c>
      <c r="W156" s="1" t="str">
        <f t="shared" si="87"/>
        <v/>
      </c>
      <c r="X156" s="1" t="str">
        <f t="shared" si="88"/>
        <v/>
      </c>
      <c r="Y156" s="1" t="str">
        <f t="shared" si="89"/>
        <v/>
      </c>
      <c r="Z156" s="1" t="str">
        <f t="shared" si="90"/>
        <v/>
      </c>
      <c r="AA156" s="1" t="str">
        <f t="shared" si="91"/>
        <v/>
      </c>
      <c r="AB156" s="1" t="str">
        <f t="shared" si="92"/>
        <v/>
      </c>
      <c r="AC156" s="1" t="str">
        <f t="shared" si="93"/>
        <v/>
      </c>
      <c r="AD156" s="1" t="str">
        <f t="shared" si="94"/>
        <v/>
      </c>
      <c r="AE156" s="1" t="str">
        <f t="shared" si="95"/>
        <v/>
      </c>
      <c r="AF156" s="1" t="str">
        <f t="shared" si="96"/>
        <v/>
      </c>
      <c r="AG156" s="1" t="str">
        <f t="shared" si="97"/>
        <v/>
      </c>
    </row>
    <row r="157" spans="2:33" hidden="1" outlineLevel="1" x14ac:dyDescent="0.2">
      <c r="B157" s="35"/>
      <c r="C157" s="1" t="str">
        <f t="shared" ca="1" si="67"/>
        <v/>
      </c>
      <c r="D157" s="1" t="str">
        <f t="shared" si="68"/>
        <v/>
      </c>
      <c r="E157" s="1" t="str">
        <f t="shared" si="69"/>
        <v/>
      </c>
      <c r="F157" s="1" t="str">
        <f t="shared" si="70"/>
        <v/>
      </c>
      <c r="G157" s="1" t="str">
        <f t="shared" si="71"/>
        <v/>
      </c>
      <c r="H157" s="1" t="str">
        <f t="shared" si="72"/>
        <v/>
      </c>
      <c r="I157" s="1" t="str">
        <f t="shared" si="73"/>
        <v/>
      </c>
      <c r="J157" s="1" t="str">
        <f t="shared" si="74"/>
        <v/>
      </c>
      <c r="K157" s="1" t="str">
        <f t="shared" si="75"/>
        <v/>
      </c>
      <c r="L157" s="1" t="str">
        <f t="shared" si="76"/>
        <v/>
      </c>
      <c r="M157" s="1" t="str">
        <f t="shared" si="77"/>
        <v/>
      </c>
      <c r="N157" s="1" t="str">
        <f t="shared" si="78"/>
        <v/>
      </c>
      <c r="O157" s="1" t="str">
        <f t="shared" si="79"/>
        <v/>
      </c>
      <c r="P157" s="1" t="str">
        <f t="shared" si="80"/>
        <v/>
      </c>
      <c r="Q157" s="1" t="str">
        <f t="shared" si="81"/>
        <v/>
      </c>
      <c r="R157" s="1" t="str">
        <f t="shared" si="82"/>
        <v/>
      </c>
      <c r="S157" s="1" t="str">
        <f t="shared" si="83"/>
        <v/>
      </c>
      <c r="T157" s="1" t="str">
        <f t="shared" si="84"/>
        <v/>
      </c>
      <c r="U157" s="1" t="str">
        <f t="shared" si="85"/>
        <v/>
      </c>
      <c r="V157" s="1" t="str">
        <f t="shared" si="86"/>
        <v/>
      </c>
      <c r="W157" s="1" t="str">
        <f t="shared" si="87"/>
        <v/>
      </c>
      <c r="X157" s="1" t="str">
        <f t="shared" si="88"/>
        <v/>
      </c>
      <c r="Y157" s="1" t="str">
        <f t="shared" si="89"/>
        <v/>
      </c>
      <c r="Z157" s="1" t="str">
        <f t="shared" si="90"/>
        <v/>
      </c>
      <c r="AA157" s="1" t="str">
        <f t="shared" si="91"/>
        <v/>
      </c>
      <c r="AB157" s="1" t="str">
        <f t="shared" si="92"/>
        <v/>
      </c>
      <c r="AC157" s="1" t="str">
        <f t="shared" si="93"/>
        <v/>
      </c>
      <c r="AD157" s="1" t="str">
        <f t="shared" si="94"/>
        <v/>
      </c>
      <c r="AE157" s="1" t="str">
        <f t="shared" si="95"/>
        <v/>
      </c>
      <c r="AF157" s="1" t="str">
        <f t="shared" si="96"/>
        <v/>
      </c>
      <c r="AG157" s="1" t="str">
        <f t="shared" si="97"/>
        <v/>
      </c>
    </row>
    <row r="158" spans="2:33" hidden="1" outlineLevel="1" x14ac:dyDescent="0.2">
      <c r="B158" s="35"/>
      <c r="C158" s="1" t="str">
        <f t="shared" ca="1" si="67"/>
        <v/>
      </c>
      <c r="D158" s="1" t="str">
        <f t="shared" si="68"/>
        <v/>
      </c>
      <c r="E158" s="1" t="str">
        <f t="shared" si="69"/>
        <v/>
      </c>
      <c r="F158" s="1" t="str">
        <f t="shared" si="70"/>
        <v/>
      </c>
      <c r="G158" s="1" t="str">
        <f t="shared" si="71"/>
        <v/>
      </c>
      <c r="H158" s="1" t="str">
        <f t="shared" si="72"/>
        <v/>
      </c>
      <c r="I158" s="1" t="str">
        <f t="shared" si="73"/>
        <v/>
      </c>
      <c r="J158" s="1" t="str">
        <f t="shared" si="74"/>
        <v/>
      </c>
      <c r="K158" s="1" t="str">
        <f t="shared" si="75"/>
        <v/>
      </c>
      <c r="L158" s="1" t="str">
        <f t="shared" si="76"/>
        <v/>
      </c>
      <c r="M158" s="1" t="str">
        <f t="shared" si="77"/>
        <v/>
      </c>
      <c r="N158" s="1" t="str">
        <f t="shared" si="78"/>
        <v/>
      </c>
      <c r="O158" s="1" t="str">
        <f t="shared" si="79"/>
        <v/>
      </c>
      <c r="P158" s="1" t="str">
        <f t="shared" si="80"/>
        <v/>
      </c>
      <c r="Q158" s="1" t="str">
        <f t="shared" si="81"/>
        <v/>
      </c>
      <c r="R158" s="1" t="str">
        <f t="shared" si="82"/>
        <v/>
      </c>
      <c r="S158" s="1" t="str">
        <f t="shared" si="83"/>
        <v/>
      </c>
      <c r="T158" s="1" t="str">
        <f t="shared" si="84"/>
        <v/>
      </c>
      <c r="U158" s="1" t="str">
        <f t="shared" si="85"/>
        <v/>
      </c>
      <c r="V158" s="1" t="str">
        <f t="shared" si="86"/>
        <v/>
      </c>
      <c r="W158" s="1" t="str">
        <f t="shared" si="87"/>
        <v/>
      </c>
      <c r="X158" s="1" t="str">
        <f t="shared" si="88"/>
        <v/>
      </c>
      <c r="Y158" s="1" t="str">
        <f t="shared" si="89"/>
        <v/>
      </c>
      <c r="Z158" s="1" t="str">
        <f t="shared" si="90"/>
        <v/>
      </c>
      <c r="AA158" s="1" t="str">
        <f t="shared" si="91"/>
        <v/>
      </c>
      <c r="AB158" s="1" t="str">
        <f t="shared" si="92"/>
        <v/>
      </c>
      <c r="AC158" s="1" t="str">
        <f t="shared" si="93"/>
        <v/>
      </c>
      <c r="AD158" s="1" t="str">
        <f t="shared" si="94"/>
        <v/>
      </c>
      <c r="AE158" s="1" t="str">
        <f t="shared" si="95"/>
        <v/>
      </c>
      <c r="AF158" s="1" t="str">
        <f t="shared" si="96"/>
        <v/>
      </c>
      <c r="AG158" s="1" t="str">
        <f t="shared" si="97"/>
        <v/>
      </c>
    </row>
    <row r="159" spans="2:33" hidden="1" outlineLevel="1" x14ac:dyDescent="0.2">
      <c r="B159" s="35"/>
      <c r="C159" s="1" t="str">
        <f t="shared" ca="1" si="67"/>
        <v/>
      </c>
      <c r="D159" s="1" t="str">
        <f t="shared" si="68"/>
        <v/>
      </c>
      <c r="E159" s="1" t="str">
        <f t="shared" si="69"/>
        <v/>
      </c>
      <c r="F159" s="1" t="str">
        <f t="shared" si="70"/>
        <v/>
      </c>
      <c r="G159" s="1" t="str">
        <f t="shared" si="71"/>
        <v/>
      </c>
      <c r="H159" s="1" t="str">
        <f t="shared" si="72"/>
        <v/>
      </c>
      <c r="I159" s="1" t="str">
        <f t="shared" si="73"/>
        <v/>
      </c>
      <c r="J159" s="1" t="str">
        <f t="shared" si="74"/>
        <v/>
      </c>
      <c r="K159" s="1" t="str">
        <f t="shared" si="75"/>
        <v/>
      </c>
      <c r="L159" s="1" t="str">
        <f t="shared" si="76"/>
        <v/>
      </c>
      <c r="M159" s="1" t="str">
        <f t="shared" si="77"/>
        <v/>
      </c>
      <c r="N159" s="1" t="str">
        <f t="shared" si="78"/>
        <v/>
      </c>
      <c r="O159" s="1" t="str">
        <f t="shared" si="79"/>
        <v/>
      </c>
      <c r="P159" s="1" t="str">
        <f t="shared" si="80"/>
        <v/>
      </c>
      <c r="Q159" s="1" t="str">
        <f t="shared" si="81"/>
        <v/>
      </c>
      <c r="R159" s="1" t="str">
        <f t="shared" si="82"/>
        <v/>
      </c>
      <c r="S159" s="1" t="str">
        <f t="shared" si="83"/>
        <v/>
      </c>
      <c r="T159" s="1" t="str">
        <f t="shared" si="84"/>
        <v/>
      </c>
      <c r="U159" s="1" t="str">
        <f t="shared" si="85"/>
        <v/>
      </c>
      <c r="V159" s="1" t="str">
        <f t="shared" si="86"/>
        <v/>
      </c>
      <c r="W159" s="1" t="str">
        <f t="shared" si="87"/>
        <v/>
      </c>
      <c r="X159" s="1" t="str">
        <f t="shared" si="88"/>
        <v/>
      </c>
      <c r="Y159" s="1" t="str">
        <f t="shared" si="89"/>
        <v/>
      </c>
      <c r="Z159" s="1" t="str">
        <f t="shared" si="90"/>
        <v/>
      </c>
      <c r="AA159" s="1" t="str">
        <f t="shared" si="91"/>
        <v/>
      </c>
      <c r="AB159" s="1" t="str">
        <f t="shared" si="92"/>
        <v/>
      </c>
      <c r="AC159" s="1" t="str">
        <f t="shared" si="93"/>
        <v/>
      </c>
      <c r="AD159" s="1" t="str">
        <f t="shared" si="94"/>
        <v/>
      </c>
      <c r="AE159" s="1" t="str">
        <f t="shared" si="95"/>
        <v/>
      </c>
      <c r="AF159" s="1" t="str">
        <f t="shared" si="96"/>
        <v/>
      </c>
      <c r="AG159" s="1" t="str">
        <f t="shared" si="97"/>
        <v/>
      </c>
    </row>
    <row r="160" spans="2:33" hidden="1" outlineLevel="1" x14ac:dyDescent="0.2">
      <c r="B160" s="35"/>
      <c r="C160" s="1" t="str">
        <f t="shared" ca="1" si="67"/>
        <v/>
      </c>
      <c r="D160" s="1" t="str">
        <f t="shared" si="68"/>
        <v/>
      </c>
      <c r="E160" s="1" t="str">
        <f t="shared" si="69"/>
        <v/>
      </c>
      <c r="F160" s="1" t="str">
        <f t="shared" si="70"/>
        <v/>
      </c>
      <c r="G160" s="1" t="str">
        <f t="shared" si="71"/>
        <v/>
      </c>
      <c r="H160" s="1" t="str">
        <f t="shared" si="72"/>
        <v/>
      </c>
      <c r="I160" s="1" t="str">
        <f t="shared" si="73"/>
        <v/>
      </c>
      <c r="J160" s="1" t="str">
        <f t="shared" si="74"/>
        <v/>
      </c>
      <c r="K160" s="1" t="str">
        <f t="shared" si="75"/>
        <v/>
      </c>
      <c r="L160" s="1" t="str">
        <f t="shared" si="76"/>
        <v/>
      </c>
      <c r="M160" s="1" t="str">
        <f t="shared" si="77"/>
        <v/>
      </c>
      <c r="N160" s="1" t="str">
        <f t="shared" si="78"/>
        <v/>
      </c>
      <c r="O160" s="1" t="str">
        <f t="shared" si="79"/>
        <v/>
      </c>
      <c r="P160" s="1" t="str">
        <f t="shared" si="80"/>
        <v/>
      </c>
      <c r="Q160" s="1" t="str">
        <f t="shared" si="81"/>
        <v/>
      </c>
      <c r="R160" s="1" t="str">
        <f t="shared" si="82"/>
        <v/>
      </c>
      <c r="S160" s="1" t="str">
        <f t="shared" si="83"/>
        <v/>
      </c>
      <c r="T160" s="1" t="str">
        <f t="shared" si="84"/>
        <v/>
      </c>
      <c r="U160" s="1" t="str">
        <f t="shared" si="85"/>
        <v/>
      </c>
      <c r="V160" s="1" t="str">
        <f t="shared" si="86"/>
        <v/>
      </c>
      <c r="W160" s="1" t="str">
        <f t="shared" si="87"/>
        <v/>
      </c>
      <c r="X160" s="1" t="str">
        <f t="shared" si="88"/>
        <v/>
      </c>
      <c r="Y160" s="1" t="str">
        <f t="shared" si="89"/>
        <v/>
      </c>
      <c r="Z160" s="1" t="str">
        <f t="shared" si="90"/>
        <v/>
      </c>
      <c r="AA160" s="1" t="str">
        <f t="shared" si="91"/>
        <v/>
      </c>
      <c r="AB160" s="1" t="str">
        <f t="shared" si="92"/>
        <v/>
      </c>
      <c r="AC160" s="1" t="str">
        <f t="shared" si="93"/>
        <v/>
      </c>
      <c r="AD160" s="1" t="str">
        <f t="shared" si="94"/>
        <v/>
      </c>
      <c r="AE160" s="1" t="str">
        <f t="shared" si="95"/>
        <v/>
      </c>
      <c r="AF160" s="1" t="str">
        <f t="shared" si="96"/>
        <v/>
      </c>
      <c r="AG160" s="1" t="str">
        <f t="shared" si="97"/>
        <v/>
      </c>
    </row>
    <row r="161" spans="2:33" hidden="1" outlineLevel="1" x14ac:dyDescent="0.2">
      <c r="B161" s="35"/>
      <c r="C161" s="1" t="str">
        <f t="shared" ca="1" si="67"/>
        <v/>
      </c>
      <c r="D161" s="1" t="str">
        <f t="shared" si="68"/>
        <v/>
      </c>
      <c r="E161" s="1" t="str">
        <f t="shared" si="69"/>
        <v/>
      </c>
      <c r="F161" s="1" t="str">
        <f t="shared" si="70"/>
        <v/>
      </c>
      <c r="G161" s="1" t="str">
        <f t="shared" si="71"/>
        <v/>
      </c>
      <c r="H161" s="1" t="str">
        <f t="shared" si="72"/>
        <v/>
      </c>
      <c r="I161" s="1" t="str">
        <f t="shared" si="73"/>
        <v/>
      </c>
      <c r="J161" s="1" t="str">
        <f t="shared" si="74"/>
        <v/>
      </c>
      <c r="K161" s="1" t="str">
        <f t="shared" si="75"/>
        <v/>
      </c>
      <c r="L161" s="1" t="str">
        <f t="shared" si="76"/>
        <v/>
      </c>
      <c r="M161" s="1" t="str">
        <f t="shared" si="77"/>
        <v/>
      </c>
      <c r="N161" s="1" t="str">
        <f t="shared" si="78"/>
        <v/>
      </c>
      <c r="O161" s="1" t="str">
        <f t="shared" si="79"/>
        <v/>
      </c>
      <c r="P161" s="1" t="str">
        <f t="shared" si="80"/>
        <v/>
      </c>
      <c r="Q161" s="1" t="str">
        <f t="shared" si="81"/>
        <v/>
      </c>
      <c r="R161" s="1" t="str">
        <f t="shared" si="82"/>
        <v/>
      </c>
      <c r="S161" s="1" t="str">
        <f t="shared" si="83"/>
        <v/>
      </c>
      <c r="T161" s="1" t="str">
        <f t="shared" si="84"/>
        <v/>
      </c>
      <c r="U161" s="1" t="str">
        <f t="shared" si="85"/>
        <v/>
      </c>
      <c r="V161" s="1" t="str">
        <f t="shared" si="86"/>
        <v/>
      </c>
      <c r="W161" s="1" t="str">
        <f t="shared" si="87"/>
        <v/>
      </c>
      <c r="X161" s="1" t="str">
        <f t="shared" si="88"/>
        <v/>
      </c>
      <c r="Y161" s="1" t="str">
        <f t="shared" si="89"/>
        <v/>
      </c>
      <c r="Z161" s="1" t="str">
        <f t="shared" si="90"/>
        <v/>
      </c>
      <c r="AA161" s="1" t="str">
        <f t="shared" si="91"/>
        <v/>
      </c>
      <c r="AB161" s="1" t="str">
        <f t="shared" si="92"/>
        <v/>
      </c>
      <c r="AC161" s="1" t="str">
        <f t="shared" si="93"/>
        <v/>
      </c>
      <c r="AD161" s="1" t="str">
        <f t="shared" si="94"/>
        <v/>
      </c>
      <c r="AE161" s="1" t="str">
        <f t="shared" si="95"/>
        <v/>
      </c>
      <c r="AF161" s="1" t="str">
        <f t="shared" si="96"/>
        <v/>
      </c>
      <c r="AG161" s="1" t="str">
        <f t="shared" si="97"/>
        <v/>
      </c>
    </row>
    <row r="162" spans="2:33" hidden="1" outlineLevel="1" x14ac:dyDescent="0.2">
      <c r="B162" s="35"/>
      <c r="C162" s="1" t="str">
        <f t="shared" ca="1" si="67"/>
        <v/>
      </c>
      <c r="D162" s="1" t="str">
        <f t="shared" si="68"/>
        <v/>
      </c>
      <c r="E162" s="1" t="str">
        <f t="shared" si="69"/>
        <v/>
      </c>
      <c r="F162" s="1" t="str">
        <f t="shared" si="70"/>
        <v/>
      </c>
      <c r="G162" s="1" t="str">
        <f t="shared" si="71"/>
        <v/>
      </c>
      <c r="H162" s="1" t="str">
        <f t="shared" si="72"/>
        <v/>
      </c>
      <c r="I162" s="1" t="str">
        <f t="shared" si="73"/>
        <v/>
      </c>
      <c r="J162" s="1" t="str">
        <f t="shared" si="74"/>
        <v/>
      </c>
      <c r="K162" s="1" t="str">
        <f t="shared" si="75"/>
        <v/>
      </c>
      <c r="L162" s="1" t="str">
        <f t="shared" si="76"/>
        <v/>
      </c>
      <c r="M162" s="1" t="str">
        <f t="shared" si="77"/>
        <v/>
      </c>
      <c r="N162" s="1" t="str">
        <f t="shared" si="78"/>
        <v/>
      </c>
      <c r="O162" s="1" t="str">
        <f t="shared" si="79"/>
        <v/>
      </c>
      <c r="P162" s="1" t="str">
        <f t="shared" si="80"/>
        <v/>
      </c>
      <c r="Q162" s="1" t="str">
        <f t="shared" si="81"/>
        <v/>
      </c>
      <c r="R162" s="1" t="str">
        <f t="shared" si="82"/>
        <v/>
      </c>
      <c r="S162" s="1" t="str">
        <f t="shared" si="83"/>
        <v/>
      </c>
      <c r="T162" s="1" t="str">
        <f t="shared" si="84"/>
        <v/>
      </c>
      <c r="U162" s="1" t="str">
        <f t="shared" si="85"/>
        <v/>
      </c>
      <c r="V162" s="1" t="str">
        <f t="shared" si="86"/>
        <v/>
      </c>
      <c r="W162" s="1" t="str">
        <f t="shared" si="87"/>
        <v/>
      </c>
      <c r="X162" s="1" t="str">
        <f t="shared" si="88"/>
        <v/>
      </c>
      <c r="Y162" s="1" t="str">
        <f t="shared" si="89"/>
        <v/>
      </c>
      <c r="Z162" s="1" t="str">
        <f t="shared" si="90"/>
        <v/>
      </c>
      <c r="AA162" s="1" t="str">
        <f t="shared" si="91"/>
        <v/>
      </c>
      <c r="AB162" s="1" t="str">
        <f t="shared" si="92"/>
        <v/>
      </c>
      <c r="AC162" s="1" t="str">
        <f t="shared" si="93"/>
        <v/>
      </c>
      <c r="AD162" s="1" t="str">
        <f t="shared" si="94"/>
        <v/>
      </c>
      <c r="AE162" s="1" t="str">
        <f t="shared" si="95"/>
        <v/>
      </c>
      <c r="AF162" s="1" t="str">
        <f t="shared" si="96"/>
        <v/>
      </c>
      <c r="AG162" s="1" t="str">
        <f t="shared" si="97"/>
        <v/>
      </c>
    </row>
    <row r="163" spans="2:33" hidden="1" outlineLevel="1" x14ac:dyDescent="0.2">
      <c r="B163" s="35"/>
      <c r="C163" s="1" t="str">
        <f t="shared" ca="1" si="67"/>
        <v/>
      </c>
      <c r="D163" s="1" t="str">
        <f t="shared" si="68"/>
        <v/>
      </c>
      <c r="E163" s="1" t="str">
        <f t="shared" si="69"/>
        <v/>
      </c>
      <c r="F163" s="1" t="str">
        <f t="shared" si="70"/>
        <v/>
      </c>
      <c r="G163" s="1" t="str">
        <f t="shared" si="71"/>
        <v/>
      </c>
      <c r="H163" s="1" t="str">
        <f t="shared" si="72"/>
        <v/>
      </c>
      <c r="I163" s="1" t="str">
        <f t="shared" si="73"/>
        <v/>
      </c>
      <c r="J163" s="1" t="str">
        <f t="shared" si="74"/>
        <v/>
      </c>
      <c r="K163" s="1" t="str">
        <f t="shared" si="75"/>
        <v/>
      </c>
      <c r="L163" s="1" t="str">
        <f t="shared" si="76"/>
        <v/>
      </c>
      <c r="M163" s="1" t="str">
        <f t="shared" si="77"/>
        <v/>
      </c>
      <c r="N163" s="1" t="str">
        <f t="shared" si="78"/>
        <v/>
      </c>
      <c r="O163" s="1" t="str">
        <f t="shared" si="79"/>
        <v/>
      </c>
      <c r="P163" s="1" t="str">
        <f t="shared" si="80"/>
        <v/>
      </c>
      <c r="Q163" s="1" t="str">
        <f t="shared" si="81"/>
        <v/>
      </c>
      <c r="R163" s="1" t="str">
        <f t="shared" si="82"/>
        <v/>
      </c>
      <c r="S163" s="1" t="str">
        <f t="shared" si="83"/>
        <v/>
      </c>
      <c r="T163" s="1" t="str">
        <f t="shared" si="84"/>
        <v/>
      </c>
      <c r="U163" s="1" t="str">
        <f t="shared" si="85"/>
        <v/>
      </c>
      <c r="V163" s="1" t="str">
        <f t="shared" si="86"/>
        <v/>
      </c>
      <c r="W163" s="1" t="str">
        <f t="shared" si="87"/>
        <v/>
      </c>
      <c r="X163" s="1" t="str">
        <f t="shared" si="88"/>
        <v/>
      </c>
      <c r="Y163" s="1" t="str">
        <f t="shared" si="89"/>
        <v/>
      </c>
      <c r="Z163" s="1" t="str">
        <f t="shared" si="90"/>
        <v/>
      </c>
      <c r="AA163" s="1" t="str">
        <f t="shared" si="91"/>
        <v/>
      </c>
      <c r="AB163" s="1" t="str">
        <f t="shared" si="92"/>
        <v/>
      </c>
      <c r="AC163" s="1" t="str">
        <f t="shared" si="93"/>
        <v/>
      </c>
      <c r="AD163" s="1" t="str">
        <f t="shared" si="94"/>
        <v/>
      </c>
      <c r="AE163" s="1" t="str">
        <f t="shared" si="95"/>
        <v/>
      </c>
      <c r="AF163" s="1" t="str">
        <f t="shared" si="96"/>
        <v/>
      </c>
      <c r="AG163" s="1" t="str">
        <f t="shared" si="97"/>
        <v/>
      </c>
    </row>
    <row r="164" spans="2:33" hidden="1" outlineLevel="1" x14ac:dyDescent="0.2">
      <c r="B164" s="35"/>
      <c r="C164" s="1"/>
      <c r="D164" s="1"/>
      <c r="E164" s="1"/>
      <c r="F164" s="1"/>
      <c r="G164" s="1"/>
      <c r="H164" s="1"/>
      <c r="I164" s="1"/>
      <c r="J164" s="1"/>
      <c r="K164" s="1"/>
      <c r="L164" s="1"/>
      <c r="M164" s="1"/>
      <c r="N164" s="1"/>
      <c r="O164" s="1"/>
      <c r="P164" s="1"/>
      <c r="Q164" s="1"/>
      <c r="R164" s="1"/>
      <c r="S164" s="1"/>
      <c r="T164" s="1"/>
      <c r="U164" s="1"/>
      <c r="V164" s="1"/>
      <c r="W164" s="1"/>
      <c r="X164" s="1"/>
      <c r="Y164" s="1"/>
      <c r="Z164" s="38"/>
    </row>
    <row r="165" spans="2:33" hidden="1" outlineLevel="1" x14ac:dyDescent="0.2">
      <c r="B165" s="35"/>
      <c r="C165" s="1"/>
      <c r="D165" s="1"/>
      <c r="E165" s="1"/>
      <c r="F165" s="1"/>
      <c r="G165" s="1"/>
      <c r="H165" s="1"/>
      <c r="I165" s="1"/>
      <c r="J165" s="1"/>
      <c r="K165" s="1"/>
      <c r="L165" s="1"/>
      <c r="M165" s="1"/>
      <c r="N165" s="1"/>
      <c r="O165" s="1"/>
      <c r="P165" s="1"/>
      <c r="Q165" s="1"/>
      <c r="R165" s="1"/>
      <c r="S165" s="1"/>
      <c r="T165" s="1"/>
      <c r="U165" s="1"/>
      <c r="V165" s="1"/>
      <c r="W165" s="1"/>
      <c r="X165" s="1"/>
      <c r="Y165" s="1"/>
      <c r="Z165" s="38"/>
    </row>
    <row r="166" spans="2:33" hidden="1" outlineLevel="1" x14ac:dyDescent="0.2">
      <c r="B166" s="35"/>
      <c r="C166" s="75" t="s">
        <v>122</v>
      </c>
      <c r="D166" s="1"/>
      <c r="E166" s="1"/>
      <c r="F166" s="1"/>
      <c r="G166" s="1"/>
      <c r="H166" s="1"/>
      <c r="I166" s="1"/>
      <c r="J166" s="1"/>
      <c r="K166" s="1"/>
      <c r="L166" s="1"/>
      <c r="M166" s="1"/>
      <c r="N166" s="1"/>
      <c r="O166" s="1"/>
      <c r="P166" s="1"/>
      <c r="Q166" s="1"/>
      <c r="R166" s="1"/>
      <c r="S166" s="1"/>
      <c r="T166" s="1"/>
      <c r="U166" s="1"/>
      <c r="V166" s="1"/>
      <c r="W166" s="1"/>
      <c r="X166" s="1"/>
      <c r="Y166" s="1"/>
      <c r="Z166" s="38"/>
    </row>
    <row r="167" spans="2:33" hidden="1" outlineLevel="1" x14ac:dyDescent="0.2">
      <c r="B167" s="35"/>
      <c r="C167" s="1"/>
      <c r="D167" s="1" t="str">
        <f t="shared" ref="D167:Z167" si="98">IF(E19&gt;0,E19,"")</f>
        <v/>
      </c>
      <c r="E167" s="1" t="str">
        <f t="shared" si="98"/>
        <v/>
      </c>
      <c r="F167" s="1" t="str">
        <f t="shared" si="98"/>
        <v/>
      </c>
      <c r="G167" s="1" t="str">
        <f t="shared" si="98"/>
        <v/>
      </c>
      <c r="H167" s="1" t="str">
        <f t="shared" si="98"/>
        <v/>
      </c>
      <c r="I167" s="1" t="str">
        <f t="shared" si="98"/>
        <v/>
      </c>
      <c r="J167" s="1" t="str">
        <f t="shared" si="98"/>
        <v/>
      </c>
      <c r="K167" s="1" t="str">
        <f t="shared" si="98"/>
        <v/>
      </c>
      <c r="L167" s="1" t="str">
        <f t="shared" si="98"/>
        <v/>
      </c>
      <c r="M167" s="1" t="str">
        <f t="shared" si="98"/>
        <v/>
      </c>
      <c r="N167" s="1" t="str">
        <f t="shared" si="98"/>
        <v/>
      </c>
      <c r="O167" s="1" t="str">
        <f t="shared" si="98"/>
        <v/>
      </c>
      <c r="P167" s="1" t="str">
        <f t="shared" si="98"/>
        <v/>
      </c>
      <c r="Q167" s="1" t="str">
        <f t="shared" si="98"/>
        <v/>
      </c>
      <c r="R167" s="1" t="str">
        <f t="shared" si="98"/>
        <v/>
      </c>
      <c r="S167" s="1" t="str">
        <f t="shared" si="98"/>
        <v/>
      </c>
      <c r="T167" s="1" t="str">
        <f t="shared" si="98"/>
        <v/>
      </c>
      <c r="U167" s="1" t="str">
        <f t="shared" si="98"/>
        <v/>
      </c>
      <c r="V167" s="1" t="str">
        <f t="shared" si="98"/>
        <v/>
      </c>
      <c r="W167" s="1" t="str">
        <f t="shared" si="98"/>
        <v/>
      </c>
      <c r="X167" s="1" t="str">
        <f t="shared" si="98"/>
        <v/>
      </c>
      <c r="Y167" s="1" t="str">
        <f t="shared" si="98"/>
        <v/>
      </c>
      <c r="Z167" s="38" t="str">
        <f t="shared" si="98"/>
        <v/>
      </c>
    </row>
    <row r="168" spans="2:33" hidden="1" outlineLevel="1" x14ac:dyDescent="0.2">
      <c r="B168" s="35"/>
      <c r="C168" s="1" t="str">
        <f t="shared" ref="C168:C197" ca="1" si="99">IF(OFFSET($E$19,0,ROW()-ROW($C$168))&gt;0,OFFSET($E$19,0,ROW()-ROW($C$168)),"")</f>
        <v/>
      </c>
      <c r="D168" s="1" t="str">
        <f t="shared" ref="D168:D190" ca="1" si="100">IFERROR(D66+D100,"")</f>
        <v/>
      </c>
      <c r="E168" s="1" t="str">
        <f t="shared" ref="E168:AA168" ca="1" si="101">IFERROR(E66+E100,"")</f>
        <v/>
      </c>
      <c r="F168" s="1" t="str">
        <f t="shared" ca="1" si="101"/>
        <v/>
      </c>
      <c r="G168" s="1" t="str">
        <f t="shared" ca="1" si="101"/>
        <v/>
      </c>
      <c r="H168" s="1" t="str">
        <f t="shared" ca="1" si="101"/>
        <v/>
      </c>
      <c r="I168" s="1" t="str">
        <f t="shared" ca="1" si="101"/>
        <v/>
      </c>
      <c r="J168" s="1" t="str">
        <f t="shared" ca="1" si="101"/>
        <v/>
      </c>
      <c r="K168" s="1" t="str">
        <f t="shared" ca="1" si="101"/>
        <v/>
      </c>
      <c r="L168" s="1" t="str">
        <f t="shared" ca="1" si="101"/>
        <v/>
      </c>
      <c r="M168" s="1" t="str">
        <f t="shared" ca="1" si="101"/>
        <v/>
      </c>
      <c r="N168" s="1" t="str">
        <f t="shared" ca="1" si="101"/>
        <v/>
      </c>
      <c r="O168" s="1" t="str">
        <f t="shared" ca="1" si="101"/>
        <v/>
      </c>
      <c r="P168" s="1" t="str">
        <f t="shared" ca="1" si="101"/>
        <v/>
      </c>
      <c r="Q168" s="1" t="str">
        <f t="shared" ca="1" si="101"/>
        <v/>
      </c>
      <c r="R168" s="1" t="str">
        <f t="shared" ca="1" si="101"/>
        <v/>
      </c>
      <c r="S168" s="1" t="str">
        <f t="shared" ca="1" si="101"/>
        <v/>
      </c>
      <c r="T168" s="1" t="str">
        <f t="shared" ca="1" si="101"/>
        <v/>
      </c>
      <c r="U168" s="1" t="str">
        <f t="shared" ca="1" si="101"/>
        <v/>
      </c>
      <c r="V168" s="1" t="str">
        <f t="shared" ca="1" si="101"/>
        <v/>
      </c>
      <c r="W168" s="1" t="str">
        <f t="shared" ca="1" si="101"/>
        <v/>
      </c>
      <c r="X168" s="1" t="str">
        <f t="shared" ca="1" si="101"/>
        <v/>
      </c>
      <c r="Y168" s="1" t="str">
        <f t="shared" ca="1" si="101"/>
        <v/>
      </c>
      <c r="Z168" s="1" t="str">
        <f t="shared" ca="1" si="101"/>
        <v/>
      </c>
      <c r="AA168" s="1" t="str">
        <f t="shared" ca="1" si="101"/>
        <v/>
      </c>
      <c r="AB168" s="1" t="str">
        <f t="shared" ref="AB168:AG168" ca="1" si="102">IFERROR(AB66+AB100,"")</f>
        <v/>
      </c>
      <c r="AC168" s="1" t="str">
        <f t="shared" ca="1" si="102"/>
        <v/>
      </c>
      <c r="AD168" s="1" t="str">
        <f t="shared" ca="1" si="102"/>
        <v/>
      </c>
      <c r="AE168" s="1" t="str">
        <f t="shared" ca="1" si="102"/>
        <v/>
      </c>
      <c r="AF168" s="1" t="str">
        <f t="shared" ca="1" si="102"/>
        <v/>
      </c>
      <c r="AG168" s="1" t="str">
        <f t="shared" ca="1" si="102"/>
        <v/>
      </c>
    </row>
    <row r="169" spans="2:33" hidden="1" outlineLevel="1" x14ac:dyDescent="0.2">
      <c r="B169" s="35"/>
      <c r="C169" s="1" t="str">
        <f t="shared" ca="1" si="99"/>
        <v/>
      </c>
      <c r="D169" s="1" t="str">
        <f t="shared" ca="1" si="100"/>
        <v/>
      </c>
      <c r="E169" s="1" t="str">
        <f t="shared" ref="E169:AA169" ca="1" si="103">IFERROR(E67+E101,"")</f>
        <v/>
      </c>
      <c r="F169" s="1" t="str">
        <f t="shared" ca="1" si="103"/>
        <v/>
      </c>
      <c r="G169" s="1" t="str">
        <f t="shared" ca="1" si="103"/>
        <v/>
      </c>
      <c r="H169" s="1" t="str">
        <f t="shared" ca="1" si="103"/>
        <v/>
      </c>
      <c r="I169" s="1" t="str">
        <f t="shared" ca="1" si="103"/>
        <v/>
      </c>
      <c r="J169" s="1" t="str">
        <f t="shared" ca="1" si="103"/>
        <v/>
      </c>
      <c r="K169" s="1" t="str">
        <f t="shared" ca="1" si="103"/>
        <v/>
      </c>
      <c r="L169" s="1" t="str">
        <f t="shared" ca="1" si="103"/>
        <v/>
      </c>
      <c r="M169" s="1" t="str">
        <f t="shared" ca="1" si="103"/>
        <v/>
      </c>
      <c r="N169" s="1" t="str">
        <f t="shared" ca="1" si="103"/>
        <v/>
      </c>
      <c r="O169" s="1" t="str">
        <f t="shared" ca="1" si="103"/>
        <v/>
      </c>
      <c r="P169" s="1" t="str">
        <f t="shared" ca="1" si="103"/>
        <v/>
      </c>
      <c r="Q169" s="1" t="str">
        <f t="shared" ca="1" si="103"/>
        <v/>
      </c>
      <c r="R169" s="1" t="str">
        <f t="shared" ca="1" si="103"/>
        <v/>
      </c>
      <c r="S169" s="1" t="str">
        <f t="shared" ca="1" si="103"/>
        <v/>
      </c>
      <c r="T169" s="1" t="str">
        <f t="shared" ca="1" si="103"/>
        <v/>
      </c>
      <c r="U169" s="1" t="str">
        <f t="shared" ca="1" si="103"/>
        <v/>
      </c>
      <c r="V169" s="1" t="str">
        <f t="shared" ca="1" si="103"/>
        <v/>
      </c>
      <c r="W169" s="1" t="str">
        <f t="shared" ca="1" si="103"/>
        <v/>
      </c>
      <c r="X169" s="1" t="str">
        <f t="shared" ca="1" si="103"/>
        <v/>
      </c>
      <c r="Y169" s="1" t="str">
        <f t="shared" ca="1" si="103"/>
        <v/>
      </c>
      <c r="Z169" s="1" t="str">
        <f t="shared" ca="1" si="103"/>
        <v/>
      </c>
      <c r="AA169" s="1" t="str">
        <f t="shared" ca="1" si="103"/>
        <v/>
      </c>
      <c r="AB169" s="1" t="str">
        <f t="shared" ref="AB169:AG169" ca="1" si="104">IFERROR(AB67+AB101,"")</f>
        <v/>
      </c>
      <c r="AC169" s="1" t="str">
        <f t="shared" ca="1" si="104"/>
        <v/>
      </c>
      <c r="AD169" s="1" t="str">
        <f t="shared" ca="1" si="104"/>
        <v/>
      </c>
      <c r="AE169" s="1" t="str">
        <f t="shared" ca="1" si="104"/>
        <v/>
      </c>
      <c r="AF169" s="1" t="str">
        <f t="shared" ca="1" si="104"/>
        <v/>
      </c>
      <c r="AG169" s="1" t="str">
        <f t="shared" ca="1" si="104"/>
        <v/>
      </c>
    </row>
    <row r="170" spans="2:33" hidden="1" outlineLevel="1" x14ac:dyDescent="0.2">
      <c r="B170" s="35"/>
      <c r="C170" s="1" t="str">
        <f t="shared" ca="1" si="99"/>
        <v/>
      </c>
      <c r="D170" s="1" t="str">
        <f t="shared" ca="1" si="100"/>
        <v/>
      </c>
      <c r="E170" s="1" t="str">
        <f t="shared" ref="E170:AA170" ca="1" si="105">IFERROR(E68+E102,"")</f>
        <v/>
      </c>
      <c r="F170" s="1" t="str">
        <f t="shared" ca="1" si="105"/>
        <v/>
      </c>
      <c r="G170" s="1" t="str">
        <f t="shared" ca="1" si="105"/>
        <v/>
      </c>
      <c r="H170" s="1" t="str">
        <f t="shared" ca="1" si="105"/>
        <v/>
      </c>
      <c r="I170" s="1" t="str">
        <f t="shared" ca="1" si="105"/>
        <v/>
      </c>
      <c r="J170" s="1" t="str">
        <f t="shared" ca="1" si="105"/>
        <v/>
      </c>
      <c r="K170" s="1" t="str">
        <f t="shared" ca="1" si="105"/>
        <v/>
      </c>
      <c r="L170" s="1" t="str">
        <f t="shared" ca="1" si="105"/>
        <v/>
      </c>
      <c r="M170" s="1" t="str">
        <f t="shared" ca="1" si="105"/>
        <v/>
      </c>
      <c r="N170" s="1" t="str">
        <f t="shared" ca="1" si="105"/>
        <v/>
      </c>
      <c r="O170" s="1" t="str">
        <f t="shared" ca="1" si="105"/>
        <v/>
      </c>
      <c r="P170" s="1" t="str">
        <f t="shared" ca="1" si="105"/>
        <v/>
      </c>
      <c r="Q170" s="1" t="str">
        <f t="shared" ca="1" si="105"/>
        <v/>
      </c>
      <c r="R170" s="1" t="str">
        <f t="shared" ca="1" si="105"/>
        <v/>
      </c>
      <c r="S170" s="1" t="str">
        <f t="shared" ca="1" si="105"/>
        <v/>
      </c>
      <c r="T170" s="1" t="str">
        <f t="shared" ca="1" si="105"/>
        <v/>
      </c>
      <c r="U170" s="1" t="str">
        <f t="shared" ca="1" si="105"/>
        <v/>
      </c>
      <c r="V170" s="1" t="str">
        <f t="shared" ca="1" si="105"/>
        <v/>
      </c>
      <c r="W170" s="1" t="str">
        <f t="shared" ca="1" si="105"/>
        <v/>
      </c>
      <c r="X170" s="1" t="str">
        <f t="shared" ca="1" si="105"/>
        <v/>
      </c>
      <c r="Y170" s="1" t="str">
        <f t="shared" ca="1" si="105"/>
        <v/>
      </c>
      <c r="Z170" s="1" t="str">
        <f t="shared" ca="1" si="105"/>
        <v/>
      </c>
      <c r="AA170" s="1" t="str">
        <f t="shared" ca="1" si="105"/>
        <v/>
      </c>
      <c r="AB170" s="1" t="str">
        <f t="shared" ref="AB170:AG170" ca="1" si="106">IFERROR(AB68+AB102,"")</f>
        <v/>
      </c>
      <c r="AC170" s="1" t="str">
        <f t="shared" ca="1" si="106"/>
        <v/>
      </c>
      <c r="AD170" s="1" t="str">
        <f t="shared" ca="1" si="106"/>
        <v/>
      </c>
      <c r="AE170" s="1" t="str">
        <f t="shared" ca="1" si="106"/>
        <v/>
      </c>
      <c r="AF170" s="1" t="str">
        <f t="shared" ca="1" si="106"/>
        <v/>
      </c>
      <c r="AG170" s="1" t="str">
        <f t="shared" ca="1" si="106"/>
        <v/>
      </c>
    </row>
    <row r="171" spans="2:33" hidden="1" outlineLevel="1" x14ac:dyDescent="0.2">
      <c r="B171" s="35"/>
      <c r="C171" s="1" t="str">
        <f t="shared" ca="1" si="99"/>
        <v/>
      </c>
      <c r="D171" s="1" t="str">
        <f t="shared" ca="1" si="100"/>
        <v/>
      </c>
      <c r="E171" s="1" t="str">
        <f t="shared" ref="E171:AA171" ca="1" si="107">IFERROR(E69+E103,"")</f>
        <v/>
      </c>
      <c r="F171" s="1" t="str">
        <f t="shared" ca="1" si="107"/>
        <v/>
      </c>
      <c r="G171" s="1" t="str">
        <f t="shared" ca="1" si="107"/>
        <v/>
      </c>
      <c r="H171" s="1" t="str">
        <f t="shared" ca="1" si="107"/>
        <v/>
      </c>
      <c r="I171" s="1" t="str">
        <f t="shared" ca="1" si="107"/>
        <v/>
      </c>
      <c r="J171" s="1" t="str">
        <f t="shared" ca="1" si="107"/>
        <v/>
      </c>
      <c r="K171" s="1" t="str">
        <f t="shared" ca="1" si="107"/>
        <v/>
      </c>
      <c r="L171" s="1" t="str">
        <f t="shared" ca="1" si="107"/>
        <v/>
      </c>
      <c r="M171" s="1" t="str">
        <f t="shared" ca="1" si="107"/>
        <v/>
      </c>
      <c r="N171" s="1" t="str">
        <f t="shared" ca="1" si="107"/>
        <v/>
      </c>
      <c r="O171" s="1" t="str">
        <f t="shared" ca="1" si="107"/>
        <v/>
      </c>
      <c r="P171" s="1" t="str">
        <f t="shared" ca="1" si="107"/>
        <v/>
      </c>
      <c r="Q171" s="1" t="str">
        <f t="shared" ca="1" si="107"/>
        <v/>
      </c>
      <c r="R171" s="1" t="str">
        <f t="shared" ca="1" si="107"/>
        <v/>
      </c>
      <c r="S171" s="1" t="str">
        <f t="shared" ca="1" si="107"/>
        <v/>
      </c>
      <c r="T171" s="1" t="str">
        <f t="shared" ca="1" si="107"/>
        <v/>
      </c>
      <c r="U171" s="1" t="str">
        <f t="shared" ca="1" si="107"/>
        <v/>
      </c>
      <c r="V171" s="1" t="str">
        <f t="shared" ca="1" si="107"/>
        <v/>
      </c>
      <c r="W171" s="1" t="str">
        <f t="shared" ca="1" si="107"/>
        <v/>
      </c>
      <c r="X171" s="1" t="str">
        <f t="shared" ca="1" si="107"/>
        <v/>
      </c>
      <c r="Y171" s="1" t="str">
        <f t="shared" ca="1" si="107"/>
        <v/>
      </c>
      <c r="Z171" s="1" t="str">
        <f t="shared" ca="1" si="107"/>
        <v/>
      </c>
      <c r="AA171" s="1" t="str">
        <f t="shared" ca="1" si="107"/>
        <v/>
      </c>
      <c r="AB171" s="1" t="str">
        <f t="shared" ref="AB171:AG171" ca="1" si="108">IFERROR(AB69+AB103,"")</f>
        <v/>
      </c>
      <c r="AC171" s="1" t="str">
        <f t="shared" ca="1" si="108"/>
        <v/>
      </c>
      <c r="AD171" s="1" t="str">
        <f t="shared" ca="1" si="108"/>
        <v/>
      </c>
      <c r="AE171" s="1" t="str">
        <f t="shared" ca="1" si="108"/>
        <v/>
      </c>
      <c r="AF171" s="1" t="str">
        <f t="shared" ca="1" si="108"/>
        <v/>
      </c>
      <c r="AG171" s="1" t="str">
        <f t="shared" ca="1" si="108"/>
        <v/>
      </c>
    </row>
    <row r="172" spans="2:33" hidden="1" outlineLevel="1" x14ac:dyDescent="0.2">
      <c r="B172" s="35"/>
      <c r="C172" s="1" t="str">
        <f t="shared" ca="1" si="99"/>
        <v/>
      </c>
      <c r="D172" s="1" t="str">
        <f t="shared" ca="1" si="100"/>
        <v/>
      </c>
      <c r="E172" s="1" t="str">
        <f t="shared" ref="E172:AA172" ca="1" si="109">IFERROR(E70+E104,"")</f>
        <v/>
      </c>
      <c r="F172" s="1" t="str">
        <f t="shared" ca="1" si="109"/>
        <v/>
      </c>
      <c r="G172" s="1" t="str">
        <f t="shared" ca="1" si="109"/>
        <v/>
      </c>
      <c r="H172" s="1" t="str">
        <f t="shared" ca="1" si="109"/>
        <v/>
      </c>
      <c r="I172" s="1" t="str">
        <f t="shared" ca="1" si="109"/>
        <v/>
      </c>
      <c r="J172" s="1" t="str">
        <f t="shared" ca="1" si="109"/>
        <v/>
      </c>
      <c r="K172" s="1" t="str">
        <f t="shared" ca="1" si="109"/>
        <v/>
      </c>
      <c r="L172" s="1" t="str">
        <f t="shared" ca="1" si="109"/>
        <v/>
      </c>
      <c r="M172" s="1" t="str">
        <f t="shared" ca="1" si="109"/>
        <v/>
      </c>
      <c r="N172" s="1" t="str">
        <f t="shared" ca="1" si="109"/>
        <v/>
      </c>
      <c r="O172" s="1" t="str">
        <f t="shared" ca="1" si="109"/>
        <v/>
      </c>
      <c r="P172" s="1" t="str">
        <f t="shared" ca="1" si="109"/>
        <v/>
      </c>
      <c r="Q172" s="1" t="str">
        <f t="shared" ca="1" si="109"/>
        <v/>
      </c>
      <c r="R172" s="1" t="str">
        <f t="shared" ca="1" si="109"/>
        <v/>
      </c>
      <c r="S172" s="1" t="str">
        <f t="shared" ca="1" si="109"/>
        <v/>
      </c>
      <c r="T172" s="1" t="str">
        <f t="shared" ca="1" si="109"/>
        <v/>
      </c>
      <c r="U172" s="1" t="str">
        <f t="shared" ca="1" si="109"/>
        <v/>
      </c>
      <c r="V172" s="1" t="str">
        <f t="shared" ca="1" si="109"/>
        <v/>
      </c>
      <c r="W172" s="1" t="str">
        <f t="shared" ca="1" si="109"/>
        <v/>
      </c>
      <c r="X172" s="1" t="str">
        <f t="shared" ca="1" si="109"/>
        <v/>
      </c>
      <c r="Y172" s="1" t="str">
        <f t="shared" ca="1" si="109"/>
        <v/>
      </c>
      <c r="Z172" s="1" t="str">
        <f t="shared" ca="1" si="109"/>
        <v/>
      </c>
      <c r="AA172" s="1" t="str">
        <f t="shared" ca="1" si="109"/>
        <v/>
      </c>
      <c r="AB172" s="1" t="str">
        <f t="shared" ref="AB172:AG172" ca="1" si="110">IFERROR(AB70+AB104,"")</f>
        <v/>
      </c>
      <c r="AC172" s="1" t="str">
        <f t="shared" ca="1" si="110"/>
        <v/>
      </c>
      <c r="AD172" s="1" t="str">
        <f t="shared" ca="1" si="110"/>
        <v/>
      </c>
      <c r="AE172" s="1" t="str">
        <f t="shared" ca="1" si="110"/>
        <v/>
      </c>
      <c r="AF172" s="1" t="str">
        <f t="shared" ca="1" si="110"/>
        <v/>
      </c>
      <c r="AG172" s="1" t="str">
        <f t="shared" ca="1" si="110"/>
        <v/>
      </c>
    </row>
    <row r="173" spans="2:33" hidden="1" outlineLevel="1" x14ac:dyDescent="0.2">
      <c r="B173" s="35"/>
      <c r="C173" s="1" t="str">
        <f t="shared" ca="1" si="99"/>
        <v/>
      </c>
      <c r="D173" s="1" t="str">
        <f t="shared" ca="1" si="100"/>
        <v/>
      </c>
      <c r="E173" s="1" t="str">
        <f t="shared" ref="E173:AA173" ca="1" si="111">IFERROR(E71+E105,"")</f>
        <v/>
      </c>
      <c r="F173" s="1" t="str">
        <f t="shared" ca="1" si="111"/>
        <v/>
      </c>
      <c r="G173" s="1" t="str">
        <f t="shared" ca="1" si="111"/>
        <v/>
      </c>
      <c r="H173" s="1" t="str">
        <f t="shared" ca="1" si="111"/>
        <v/>
      </c>
      <c r="I173" s="1" t="str">
        <f t="shared" ca="1" si="111"/>
        <v/>
      </c>
      <c r="J173" s="1" t="str">
        <f t="shared" ca="1" si="111"/>
        <v/>
      </c>
      <c r="K173" s="1" t="str">
        <f t="shared" ca="1" si="111"/>
        <v/>
      </c>
      <c r="L173" s="1" t="str">
        <f t="shared" ca="1" si="111"/>
        <v/>
      </c>
      <c r="M173" s="1" t="str">
        <f t="shared" ca="1" si="111"/>
        <v/>
      </c>
      <c r="N173" s="1" t="str">
        <f t="shared" ca="1" si="111"/>
        <v/>
      </c>
      <c r="O173" s="1" t="str">
        <f t="shared" ca="1" si="111"/>
        <v/>
      </c>
      <c r="P173" s="1" t="str">
        <f t="shared" ca="1" si="111"/>
        <v/>
      </c>
      <c r="Q173" s="1" t="str">
        <f t="shared" ca="1" si="111"/>
        <v/>
      </c>
      <c r="R173" s="1" t="str">
        <f t="shared" ca="1" si="111"/>
        <v/>
      </c>
      <c r="S173" s="1" t="str">
        <f t="shared" ca="1" si="111"/>
        <v/>
      </c>
      <c r="T173" s="1" t="str">
        <f t="shared" ca="1" si="111"/>
        <v/>
      </c>
      <c r="U173" s="1" t="str">
        <f t="shared" ca="1" si="111"/>
        <v/>
      </c>
      <c r="V173" s="1" t="str">
        <f t="shared" ca="1" si="111"/>
        <v/>
      </c>
      <c r="W173" s="1" t="str">
        <f t="shared" ca="1" si="111"/>
        <v/>
      </c>
      <c r="X173" s="1" t="str">
        <f t="shared" ca="1" si="111"/>
        <v/>
      </c>
      <c r="Y173" s="1" t="str">
        <f t="shared" ca="1" si="111"/>
        <v/>
      </c>
      <c r="Z173" s="1" t="str">
        <f t="shared" ca="1" si="111"/>
        <v/>
      </c>
      <c r="AA173" s="1" t="str">
        <f t="shared" ca="1" si="111"/>
        <v/>
      </c>
      <c r="AB173" s="1" t="str">
        <f t="shared" ref="AB173:AG173" ca="1" si="112">IFERROR(AB71+AB105,"")</f>
        <v/>
      </c>
      <c r="AC173" s="1" t="str">
        <f t="shared" ca="1" si="112"/>
        <v/>
      </c>
      <c r="AD173" s="1" t="str">
        <f t="shared" ca="1" si="112"/>
        <v/>
      </c>
      <c r="AE173" s="1" t="str">
        <f t="shared" ca="1" si="112"/>
        <v/>
      </c>
      <c r="AF173" s="1" t="str">
        <f t="shared" ca="1" si="112"/>
        <v/>
      </c>
      <c r="AG173" s="1" t="str">
        <f t="shared" ca="1" si="112"/>
        <v/>
      </c>
    </row>
    <row r="174" spans="2:33" hidden="1" outlineLevel="1" x14ac:dyDescent="0.2">
      <c r="B174" s="35"/>
      <c r="C174" s="1" t="str">
        <f t="shared" ca="1" si="99"/>
        <v/>
      </c>
      <c r="D174" s="1" t="str">
        <f t="shared" ca="1" si="100"/>
        <v/>
      </c>
      <c r="E174" s="1" t="str">
        <f t="shared" ref="E174:AA174" ca="1" si="113">IFERROR(E72+E106,"")</f>
        <v/>
      </c>
      <c r="F174" s="1" t="str">
        <f t="shared" ca="1" si="113"/>
        <v/>
      </c>
      <c r="G174" s="1" t="str">
        <f t="shared" ca="1" si="113"/>
        <v/>
      </c>
      <c r="H174" s="1" t="str">
        <f t="shared" ca="1" si="113"/>
        <v/>
      </c>
      <c r="I174" s="1" t="str">
        <f t="shared" ca="1" si="113"/>
        <v/>
      </c>
      <c r="J174" s="1" t="str">
        <f t="shared" ca="1" si="113"/>
        <v/>
      </c>
      <c r="K174" s="1" t="str">
        <f t="shared" ca="1" si="113"/>
        <v/>
      </c>
      <c r="L174" s="1" t="str">
        <f t="shared" ca="1" si="113"/>
        <v/>
      </c>
      <c r="M174" s="1" t="str">
        <f t="shared" ca="1" si="113"/>
        <v/>
      </c>
      <c r="N174" s="1" t="str">
        <f t="shared" ca="1" si="113"/>
        <v/>
      </c>
      <c r="O174" s="1" t="str">
        <f t="shared" ca="1" si="113"/>
        <v/>
      </c>
      <c r="P174" s="1" t="str">
        <f t="shared" ca="1" si="113"/>
        <v/>
      </c>
      <c r="Q174" s="1" t="str">
        <f t="shared" ca="1" si="113"/>
        <v/>
      </c>
      <c r="R174" s="1" t="str">
        <f t="shared" ca="1" si="113"/>
        <v/>
      </c>
      <c r="S174" s="1" t="str">
        <f t="shared" ca="1" si="113"/>
        <v/>
      </c>
      <c r="T174" s="1" t="str">
        <f t="shared" ca="1" si="113"/>
        <v/>
      </c>
      <c r="U174" s="1" t="str">
        <f t="shared" ca="1" si="113"/>
        <v/>
      </c>
      <c r="V174" s="1" t="str">
        <f t="shared" ca="1" si="113"/>
        <v/>
      </c>
      <c r="W174" s="1" t="str">
        <f t="shared" ca="1" si="113"/>
        <v/>
      </c>
      <c r="X174" s="1" t="str">
        <f t="shared" ca="1" si="113"/>
        <v/>
      </c>
      <c r="Y174" s="1" t="str">
        <f t="shared" ca="1" si="113"/>
        <v/>
      </c>
      <c r="Z174" s="1" t="str">
        <f t="shared" ca="1" si="113"/>
        <v/>
      </c>
      <c r="AA174" s="1" t="str">
        <f t="shared" ca="1" si="113"/>
        <v/>
      </c>
      <c r="AB174" s="1" t="str">
        <f t="shared" ref="AB174:AG174" ca="1" si="114">IFERROR(AB72+AB106,"")</f>
        <v/>
      </c>
      <c r="AC174" s="1" t="str">
        <f t="shared" ca="1" si="114"/>
        <v/>
      </c>
      <c r="AD174" s="1" t="str">
        <f t="shared" ca="1" si="114"/>
        <v/>
      </c>
      <c r="AE174" s="1" t="str">
        <f t="shared" ca="1" si="114"/>
        <v/>
      </c>
      <c r="AF174" s="1" t="str">
        <f t="shared" ca="1" si="114"/>
        <v/>
      </c>
      <c r="AG174" s="1" t="str">
        <f t="shared" ca="1" si="114"/>
        <v/>
      </c>
    </row>
    <row r="175" spans="2:33" hidden="1" outlineLevel="1" x14ac:dyDescent="0.2">
      <c r="B175" s="35"/>
      <c r="C175" s="1" t="str">
        <f t="shared" ca="1" si="99"/>
        <v/>
      </c>
      <c r="D175" s="1" t="str">
        <f t="shared" ca="1" si="100"/>
        <v/>
      </c>
      <c r="E175" s="1" t="str">
        <f t="shared" ref="E175:AA175" ca="1" si="115">IFERROR(E73+E107,"")</f>
        <v/>
      </c>
      <c r="F175" s="1" t="str">
        <f t="shared" ca="1" si="115"/>
        <v/>
      </c>
      <c r="G175" s="1" t="str">
        <f t="shared" ca="1" si="115"/>
        <v/>
      </c>
      <c r="H175" s="1" t="str">
        <f t="shared" ca="1" si="115"/>
        <v/>
      </c>
      <c r="I175" s="1" t="str">
        <f t="shared" ca="1" si="115"/>
        <v/>
      </c>
      <c r="J175" s="1" t="str">
        <f t="shared" ca="1" si="115"/>
        <v/>
      </c>
      <c r="K175" s="1" t="str">
        <f t="shared" ca="1" si="115"/>
        <v/>
      </c>
      <c r="L175" s="1" t="str">
        <f t="shared" ca="1" si="115"/>
        <v/>
      </c>
      <c r="M175" s="1" t="str">
        <f t="shared" ca="1" si="115"/>
        <v/>
      </c>
      <c r="N175" s="1" t="str">
        <f t="shared" ca="1" si="115"/>
        <v/>
      </c>
      <c r="O175" s="1" t="str">
        <f t="shared" ca="1" si="115"/>
        <v/>
      </c>
      <c r="P175" s="1" t="str">
        <f t="shared" ca="1" si="115"/>
        <v/>
      </c>
      <c r="Q175" s="1" t="str">
        <f t="shared" ca="1" si="115"/>
        <v/>
      </c>
      <c r="R175" s="1" t="str">
        <f t="shared" ca="1" si="115"/>
        <v/>
      </c>
      <c r="S175" s="1" t="str">
        <f t="shared" ca="1" si="115"/>
        <v/>
      </c>
      <c r="T175" s="1" t="str">
        <f t="shared" ca="1" si="115"/>
        <v/>
      </c>
      <c r="U175" s="1" t="str">
        <f t="shared" ca="1" si="115"/>
        <v/>
      </c>
      <c r="V175" s="1" t="str">
        <f t="shared" ca="1" si="115"/>
        <v/>
      </c>
      <c r="W175" s="1" t="str">
        <f t="shared" ca="1" si="115"/>
        <v/>
      </c>
      <c r="X175" s="1" t="str">
        <f t="shared" ca="1" si="115"/>
        <v/>
      </c>
      <c r="Y175" s="1" t="str">
        <f t="shared" ca="1" si="115"/>
        <v/>
      </c>
      <c r="Z175" s="1" t="str">
        <f t="shared" ca="1" si="115"/>
        <v/>
      </c>
      <c r="AA175" s="1" t="str">
        <f t="shared" ca="1" si="115"/>
        <v/>
      </c>
      <c r="AB175" s="1" t="str">
        <f t="shared" ref="AB175:AG175" ca="1" si="116">IFERROR(AB73+AB107,"")</f>
        <v/>
      </c>
      <c r="AC175" s="1" t="str">
        <f t="shared" ca="1" si="116"/>
        <v/>
      </c>
      <c r="AD175" s="1" t="str">
        <f t="shared" ca="1" si="116"/>
        <v/>
      </c>
      <c r="AE175" s="1" t="str">
        <f t="shared" ca="1" si="116"/>
        <v/>
      </c>
      <c r="AF175" s="1" t="str">
        <f t="shared" ca="1" si="116"/>
        <v/>
      </c>
      <c r="AG175" s="1" t="str">
        <f t="shared" ca="1" si="116"/>
        <v/>
      </c>
    </row>
    <row r="176" spans="2:33" hidden="1" outlineLevel="1" x14ac:dyDescent="0.2">
      <c r="B176" s="35"/>
      <c r="C176" s="1" t="str">
        <f t="shared" ca="1" si="99"/>
        <v/>
      </c>
      <c r="D176" s="1" t="str">
        <f t="shared" ca="1" si="100"/>
        <v/>
      </c>
      <c r="E176" s="1" t="str">
        <f t="shared" ref="E176:AA176" ca="1" si="117">IFERROR(E74+E108,"")</f>
        <v/>
      </c>
      <c r="F176" s="1" t="str">
        <f t="shared" ca="1" si="117"/>
        <v/>
      </c>
      <c r="G176" s="1" t="str">
        <f t="shared" ca="1" si="117"/>
        <v/>
      </c>
      <c r="H176" s="1" t="str">
        <f t="shared" ca="1" si="117"/>
        <v/>
      </c>
      <c r="I176" s="1" t="str">
        <f t="shared" ca="1" si="117"/>
        <v/>
      </c>
      <c r="J176" s="1" t="str">
        <f t="shared" ca="1" si="117"/>
        <v/>
      </c>
      <c r="K176" s="1" t="str">
        <f t="shared" ca="1" si="117"/>
        <v/>
      </c>
      <c r="L176" s="1" t="str">
        <f t="shared" ca="1" si="117"/>
        <v/>
      </c>
      <c r="M176" s="1" t="str">
        <f t="shared" ca="1" si="117"/>
        <v/>
      </c>
      <c r="N176" s="1" t="str">
        <f t="shared" ca="1" si="117"/>
        <v/>
      </c>
      <c r="O176" s="1" t="str">
        <f t="shared" ca="1" si="117"/>
        <v/>
      </c>
      <c r="P176" s="1" t="str">
        <f t="shared" ca="1" si="117"/>
        <v/>
      </c>
      <c r="Q176" s="1" t="str">
        <f t="shared" ca="1" si="117"/>
        <v/>
      </c>
      <c r="R176" s="1" t="str">
        <f t="shared" ca="1" si="117"/>
        <v/>
      </c>
      <c r="S176" s="1" t="str">
        <f t="shared" ca="1" si="117"/>
        <v/>
      </c>
      <c r="T176" s="1" t="str">
        <f t="shared" ca="1" si="117"/>
        <v/>
      </c>
      <c r="U176" s="1" t="str">
        <f t="shared" ca="1" si="117"/>
        <v/>
      </c>
      <c r="V176" s="1" t="str">
        <f t="shared" ca="1" si="117"/>
        <v/>
      </c>
      <c r="W176" s="1" t="str">
        <f t="shared" ca="1" si="117"/>
        <v/>
      </c>
      <c r="X176" s="1" t="str">
        <f t="shared" ca="1" si="117"/>
        <v/>
      </c>
      <c r="Y176" s="1" t="str">
        <f t="shared" ca="1" si="117"/>
        <v/>
      </c>
      <c r="Z176" s="1" t="str">
        <f t="shared" ca="1" si="117"/>
        <v/>
      </c>
      <c r="AA176" s="1" t="str">
        <f t="shared" ca="1" si="117"/>
        <v/>
      </c>
      <c r="AB176" s="1" t="str">
        <f t="shared" ref="AB176:AG176" ca="1" si="118">IFERROR(AB74+AB108,"")</f>
        <v/>
      </c>
      <c r="AC176" s="1" t="str">
        <f t="shared" ca="1" si="118"/>
        <v/>
      </c>
      <c r="AD176" s="1" t="str">
        <f t="shared" ca="1" si="118"/>
        <v/>
      </c>
      <c r="AE176" s="1" t="str">
        <f t="shared" ca="1" si="118"/>
        <v/>
      </c>
      <c r="AF176" s="1" t="str">
        <f t="shared" ca="1" si="118"/>
        <v/>
      </c>
      <c r="AG176" s="1" t="str">
        <f t="shared" ca="1" si="118"/>
        <v/>
      </c>
    </row>
    <row r="177" spans="2:33" hidden="1" outlineLevel="1" x14ac:dyDescent="0.2">
      <c r="B177" s="35"/>
      <c r="C177" s="1" t="str">
        <f t="shared" ca="1" si="99"/>
        <v/>
      </c>
      <c r="D177" s="1" t="str">
        <f t="shared" ca="1" si="100"/>
        <v/>
      </c>
      <c r="E177" s="1" t="str">
        <f t="shared" ref="E177:AA177" ca="1" si="119">IFERROR(E75+E109,"")</f>
        <v/>
      </c>
      <c r="F177" s="1" t="str">
        <f t="shared" ca="1" si="119"/>
        <v/>
      </c>
      <c r="G177" s="1" t="str">
        <f t="shared" ca="1" si="119"/>
        <v/>
      </c>
      <c r="H177" s="1" t="str">
        <f t="shared" ca="1" si="119"/>
        <v/>
      </c>
      <c r="I177" s="1" t="str">
        <f t="shared" ca="1" si="119"/>
        <v/>
      </c>
      <c r="J177" s="1" t="str">
        <f t="shared" ca="1" si="119"/>
        <v/>
      </c>
      <c r="K177" s="1" t="str">
        <f t="shared" ca="1" si="119"/>
        <v/>
      </c>
      <c r="L177" s="1" t="str">
        <f t="shared" ca="1" si="119"/>
        <v/>
      </c>
      <c r="M177" s="1" t="str">
        <f t="shared" ca="1" si="119"/>
        <v/>
      </c>
      <c r="N177" s="1" t="str">
        <f t="shared" ca="1" si="119"/>
        <v/>
      </c>
      <c r="O177" s="1" t="str">
        <f t="shared" ca="1" si="119"/>
        <v/>
      </c>
      <c r="P177" s="1" t="str">
        <f t="shared" ca="1" si="119"/>
        <v/>
      </c>
      <c r="Q177" s="1" t="str">
        <f t="shared" ca="1" si="119"/>
        <v/>
      </c>
      <c r="R177" s="1" t="str">
        <f t="shared" ca="1" si="119"/>
        <v/>
      </c>
      <c r="S177" s="1" t="str">
        <f t="shared" ca="1" si="119"/>
        <v/>
      </c>
      <c r="T177" s="1" t="str">
        <f t="shared" ca="1" si="119"/>
        <v/>
      </c>
      <c r="U177" s="1" t="str">
        <f t="shared" ca="1" si="119"/>
        <v/>
      </c>
      <c r="V177" s="1" t="str">
        <f t="shared" ca="1" si="119"/>
        <v/>
      </c>
      <c r="W177" s="1" t="str">
        <f t="shared" ca="1" si="119"/>
        <v/>
      </c>
      <c r="X177" s="1" t="str">
        <f t="shared" ca="1" si="119"/>
        <v/>
      </c>
      <c r="Y177" s="1" t="str">
        <f t="shared" ca="1" si="119"/>
        <v/>
      </c>
      <c r="Z177" s="1" t="str">
        <f t="shared" ca="1" si="119"/>
        <v/>
      </c>
      <c r="AA177" s="1" t="str">
        <f t="shared" ca="1" si="119"/>
        <v/>
      </c>
      <c r="AB177" s="1" t="str">
        <f t="shared" ref="AB177:AG177" ca="1" si="120">IFERROR(AB75+AB109,"")</f>
        <v/>
      </c>
      <c r="AC177" s="1" t="str">
        <f t="shared" ca="1" si="120"/>
        <v/>
      </c>
      <c r="AD177" s="1" t="str">
        <f t="shared" ca="1" si="120"/>
        <v/>
      </c>
      <c r="AE177" s="1" t="str">
        <f t="shared" ca="1" si="120"/>
        <v/>
      </c>
      <c r="AF177" s="1" t="str">
        <f t="shared" ca="1" si="120"/>
        <v/>
      </c>
      <c r="AG177" s="1" t="str">
        <f t="shared" ca="1" si="120"/>
        <v/>
      </c>
    </row>
    <row r="178" spans="2:33" hidden="1" outlineLevel="1" x14ac:dyDescent="0.2">
      <c r="B178" s="35"/>
      <c r="C178" s="1" t="str">
        <f t="shared" ca="1" si="99"/>
        <v/>
      </c>
      <c r="D178" s="1" t="str">
        <f t="shared" ca="1" si="100"/>
        <v/>
      </c>
      <c r="E178" s="1" t="str">
        <f t="shared" ref="E178:AA178" ca="1" si="121">IFERROR(E76+E110,"")</f>
        <v/>
      </c>
      <c r="F178" s="1" t="str">
        <f t="shared" ca="1" si="121"/>
        <v/>
      </c>
      <c r="G178" s="1" t="str">
        <f t="shared" ca="1" si="121"/>
        <v/>
      </c>
      <c r="H178" s="1" t="str">
        <f t="shared" ca="1" si="121"/>
        <v/>
      </c>
      <c r="I178" s="1" t="str">
        <f t="shared" ca="1" si="121"/>
        <v/>
      </c>
      <c r="J178" s="1" t="str">
        <f t="shared" ca="1" si="121"/>
        <v/>
      </c>
      <c r="K178" s="1" t="str">
        <f t="shared" ca="1" si="121"/>
        <v/>
      </c>
      <c r="L178" s="1" t="str">
        <f t="shared" ca="1" si="121"/>
        <v/>
      </c>
      <c r="M178" s="1" t="str">
        <f t="shared" ca="1" si="121"/>
        <v/>
      </c>
      <c r="N178" s="1" t="str">
        <f t="shared" ca="1" si="121"/>
        <v/>
      </c>
      <c r="O178" s="1" t="str">
        <f t="shared" ca="1" si="121"/>
        <v/>
      </c>
      <c r="P178" s="1" t="str">
        <f t="shared" ca="1" si="121"/>
        <v/>
      </c>
      <c r="Q178" s="1" t="str">
        <f t="shared" ca="1" si="121"/>
        <v/>
      </c>
      <c r="R178" s="1" t="str">
        <f t="shared" ca="1" si="121"/>
        <v/>
      </c>
      <c r="S178" s="1" t="str">
        <f t="shared" ca="1" si="121"/>
        <v/>
      </c>
      <c r="T178" s="1" t="str">
        <f t="shared" ca="1" si="121"/>
        <v/>
      </c>
      <c r="U178" s="1" t="str">
        <f t="shared" ca="1" si="121"/>
        <v/>
      </c>
      <c r="V178" s="1" t="str">
        <f t="shared" ca="1" si="121"/>
        <v/>
      </c>
      <c r="W178" s="1" t="str">
        <f t="shared" ca="1" si="121"/>
        <v/>
      </c>
      <c r="X178" s="1" t="str">
        <f t="shared" ca="1" si="121"/>
        <v/>
      </c>
      <c r="Y178" s="1" t="str">
        <f t="shared" ca="1" si="121"/>
        <v/>
      </c>
      <c r="Z178" s="1" t="str">
        <f t="shared" ca="1" si="121"/>
        <v/>
      </c>
      <c r="AA178" s="1" t="str">
        <f t="shared" ca="1" si="121"/>
        <v/>
      </c>
      <c r="AB178" s="1" t="str">
        <f t="shared" ref="AB178:AG178" ca="1" si="122">IFERROR(AB76+AB110,"")</f>
        <v/>
      </c>
      <c r="AC178" s="1" t="str">
        <f t="shared" ca="1" si="122"/>
        <v/>
      </c>
      <c r="AD178" s="1" t="str">
        <f t="shared" ca="1" si="122"/>
        <v/>
      </c>
      <c r="AE178" s="1" t="str">
        <f t="shared" ca="1" si="122"/>
        <v/>
      </c>
      <c r="AF178" s="1" t="str">
        <f t="shared" ca="1" si="122"/>
        <v/>
      </c>
      <c r="AG178" s="1" t="str">
        <f t="shared" ca="1" si="122"/>
        <v/>
      </c>
    </row>
    <row r="179" spans="2:33" hidden="1" outlineLevel="1" x14ac:dyDescent="0.2">
      <c r="B179" s="35"/>
      <c r="C179" s="1" t="str">
        <f t="shared" ca="1" si="99"/>
        <v/>
      </c>
      <c r="D179" s="1" t="str">
        <f t="shared" ca="1" si="100"/>
        <v/>
      </c>
      <c r="E179" s="1" t="str">
        <f t="shared" ref="E179:R179" ca="1" si="123">IFERROR(E77+E111,"")</f>
        <v/>
      </c>
      <c r="F179" s="1" t="str">
        <f t="shared" ca="1" si="123"/>
        <v/>
      </c>
      <c r="G179" s="1" t="str">
        <f t="shared" ca="1" si="123"/>
        <v/>
      </c>
      <c r="H179" s="1" t="str">
        <f t="shared" ca="1" si="123"/>
        <v/>
      </c>
      <c r="I179" s="1" t="str">
        <f t="shared" ca="1" si="123"/>
        <v/>
      </c>
      <c r="J179" s="1" t="str">
        <f t="shared" ca="1" si="123"/>
        <v/>
      </c>
      <c r="K179" s="1" t="str">
        <f t="shared" ca="1" si="123"/>
        <v/>
      </c>
      <c r="L179" s="1" t="str">
        <f t="shared" ca="1" si="123"/>
        <v/>
      </c>
      <c r="M179" s="1" t="str">
        <f t="shared" ca="1" si="123"/>
        <v/>
      </c>
      <c r="N179" s="1" t="str">
        <f t="shared" ca="1" si="123"/>
        <v/>
      </c>
      <c r="O179" s="1" t="str">
        <f t="shared" ca="1" si="123"/>
        <v/>
      </c>
      <c r="P179" s="1" t="str">
        <f t="shared" ca="1" si="123"/>
        <v/>
      </c>
      <c r="Q179" s="1" t="str">
        <f t="shared" ca="1" si="123"/>
        <v/>
      </c>
      <c r="R179" s="1" t="str">
        <f t="shared" ca="1" si="123"/>
        <v/>
      </c>
      <c r="S179" s="1" t="str">
        <f t="shared" ref="S179:AA179" ca="1" si="124">IFERROR(S77+S111,"")</f>
        <v/>
      </c>
      <c r="T179" s="1" t="str">
        <f t="shared" ca="1" si="124"/>
        <v/>
      </c>
      <c r="U179" s="1" t="str">
        <f t="shared" ca="1" si="124"/>
        <v/>
      </c>
      <c r="V179" s="1" t="str">
        <f t="shared" ca="1" si="124"/>
        <v/>
      </c>
      <c r="W179" s="1" t="str">
        <f t="shared" ca="1" si="124"/>
        <v/>
      </c>
      <c r="X179" s="1" t="str">
        <f t="shared" ca="1" si="124"/>
        <v/>
      </c>
      <c r="Y179" s="1" t="str">
        <f t="shared" ca="1" si="124"/>
        <v/>
      </c>
      <c r="Z179" s="1" t="str">
        <f t="shared" ca="1" si="124"/>
        <v/>
      </c>
      <c r="AA179" s="1" t="str">
        <f t="shared" ca="1" si="124"/>
        <v/>
      </c>
      <c r="AB179" s="1" t="str">
        <f t="shared" ref="AB179:AG179" ca="1" si="125">IFERROR(AB77+AB111,"")</f>
        <v/>
      </c>
      <c r="AC179" s="1" t="str">
        <f t="shared" ca="1" si="125"/>
        <v/>
      </c>
      <c r="AD179" s="1" t="str">
        <f t="shared" ca="1" si="125"/>
        <v/>
      </c>
      <c r="AE179" s="1" t="str">
        <f t="shared" ca="1" si="125"/>
        <v/>
      </c>
      <c r="AF179" s="1" t="str">
        <f t="shared" ca="1" si="125"/>
        <v/>
      </c>
      <c r="AG179" s="1" t="str">
        <f t="shared" ca="1" si="125"/>
        <v/>
      </c>
    </row>
    <row r="180" spans="2:33" hidden="1" outlineLevel="1" x14ac:dyDescent="0.2">
      <c r="B180" s="35"/>
      <c r="C180" s="1" t="str">
        <f t="shared" ca="1" si="99"/>
        <v/>
      </c>
      <c r="D180" s="1" t="str">
        <f t="shared" ca="1" si="100"/>
        <v/>
      </c>
      <c r="E180" s="1" t="str">
        <f t="shared" ref="E180:R180" ca="1" si="126">IFERROR(E78+E112,"")</f>
        <v/>
      </c>
      <c r="F180" s="1" t="str">
        <f t="shared" ca="1" si="126"/>
        <v/>
      </c>
      <c r="G180" s="1" t="str">
        <f t="shared" ca="1" si="126"/>
        <v/>
      </c>
      <c r="H180" s="1" t="str">
        <f t="shared" ca="1" si="126"/>
        <v/>
      </c>
      <c r="I180" s="1" t="str">
        <f t="shared" ca="1" si="126"/>
        <v/>
      </c>
      <c r="J180" s="1" t="str">
        <f t="shared" ca="1" si="126"/>
        <v/>
      </c>
      <c r="K180" s="1" t="str">
        <f t="shared" ca="1" si="126"/>
        <v/>
      </c>
      <c r="L180" s="1" t="str">
        <f t="shared" ca="1" si="126"/>
        <v/>
      </c>
      <c r="M180" s="1" t="str">
        <f t="shared" ca="1" si="126"/>
        <v/>
      </c>
      <c r="N180" s="1" t="str">
        <f t="shared" ca="1" si="126"/>
        <v/>
      </c>
      <c r="O180" s="1" t="str">
        <f t="shared" ca="1" si="126"/>
        <v/>
      </c>
      <c r="P180" s="1" t="str">
        <f t="shared" ca="1" si="126"/>
        <v/>
      </c>
      <c r="Q180" s="1" t="str">
        <f t="shared" ca="1" si="126"/>
        <v/>
      </c>
      <c r="R180" s="1" t="str">
        <f t="shared" ca="1" si="126"/>
        <v/>
      </c>
      <c r="S180" s="1" t="str">
        <f t="shared" ref="S180:AA180" ca="1" si="127">IFERROR(S78+S112,"")</f>
        <v/>
      </c>
      <c r="T180" s="1" t="str">
        <f t="shared" ca="1" si="127"/>
        <v/>
      </c>
      <c r="U180" s="1" t="str">
        <f t="shared" ca="1" si="127"/>
        <v/>
      </c>
      <c r="V180" s="1" t="str">
        <f t="shared" ca="1" si="127"/>
        <v/>
      </c>
      <c r="W180" s="1" t="str">
        <f t="shared" ca="1" si="127"/>
        <v/>
      </c>
      <c r="X180" s="1" t="str">
        <f t="shared" ca="1" si="127"/>
        <v/>
      </c>
      <c r="Y180" s="1" t="str">
        <f t="shared" ca="1" si="127"/>
        <v/>
      </c>
      <c r="Z180" s="1" t="str">
        <f t="shared" ca="1" si="127"/>
        <v/>
      </c>
      <c r="AA180" s="1" t="str">
        <f t="shared" ca="1" si="127"/>
        <v/>
      </c>
      <c r="AB180" s="1" t="str">
        <f t="shared" ref="AB180:AG180" ca="1" si="128">IFERROR(AB78+AB112,"")</f>
        <v/>
      </c>
      <c r="AC180" s="1" t="str">
        <f t="shared" ca="1" si="128"/>
        <v/>
      </c>
      <c r="AD180" s="1" t="str">
        <f t="shared" ca="1" si="128"/>
        <v/>
      </c>
      <c r="AE180" s="1" t="str">
        <f t="shared" ca="1" si="128"/>
        <v/>
      </c>
      <c r="AF180" s="1" t="str">
        <f t="shared" ca="1" si="128"/>
        <v/>
      </c>
      <c r="AG180" s="1" t="str">
        <f t="shared" ca="1" si="128"/>
        <v/>
      </c>
    </row>
    <row r="181" spans="2:33" hidden="1" outlineLevel="1" x14ac:dyDescent="0.2">
      <c r="B181" s="35"/>
      <c r="C181" s="1" t="str">
        <f t="shared" ca="1" si="99"/>
        <v/>
      </c>
      <c r="D181" s="1" t="str">
        <f t="shared" ca="1" si="100"/>
        <v/>
      </c>
      <c r="E181" s="1" t="str">
        <f t="shared" ref="E181:R181" ca="1" si="129">IFERROR(E79+E113,"")</f>
        <v/>
      </c>
      <c r="F181" s="1" t="str">
        <f t="shared" ca="1" si="129"/>
        <v/>
      </c>
      <c r="G181" s="1" t="str">
        <f t="shared" ca="1" si="129"/>
        <v/>
      </c>
      <c r="H181" s="1" t="str">
        <f t="shared" ca="1" si="129"/>
        <v/>
      </c>
      <c r="I181" s="1" t="str">
        <f t="shared" ca="1" si="129"/>
        <v/>
      </c>
      <c r="J181" s="1" t="str">
        <f t="shared" ca="1" si="129"/>
        <v/>
      </c>
      <c r="K181" s="1" t="str">
        <f t="shared" ca="1" si="129"/>
        <v/>
      </c>
      <c r="L181" s="1" t="str">
        <f t="shared" ca="1" si="129"/>
        <v/>
      </c>
      <c r="M181" s="1" t="str">
        <f t="shared" ca="1" si="129"/>
        <v/>
      </c>
      <c r="N181" s="1" t="str">
        <f t="shared" ca="1" si="129"/>
        <v/>
      </c>
      <c r="O181" s="1" t="str">
        <f t="shared" ca="1" si="129"/>
        <v/>
      </c>
      <c r="P181" s="1" t="str">
        <f t="shared" ca="1" si="129"/>
        <v/>
      </c>
      <c r="Q181" s="1" t="str">
        <f t="shared" ca="1" si="129"/>
        <v/>
      </c>
      <c r="R181" s="1" t="str">
        <f t="shared" ca="1" si="129"/>
        <v/>
      </c>
      <c r="S181" s="1" t="str">
        <f t="shared" ref="S181:AA181" ca="1" si="130">IFERROR(S79+S113,"")</f>
        <v/>
      </c>
      <c r="T181" s="1" t="str">
        <f t="shared" ca="1" si="130"/>
        <v/>
      </c>
      <c r="U181" s="1" t="str">
        <f t="shared" ca="1" si="130"/>
        <v/>
      </c>
      <c r="V181" s="1" t="str">
        <f t="shared" ca="1" si="130"/>
        <v/>
      </c>
      <c r="W181" s="1" t="str">
        <f t="shared" ca="1" si="130"/>
        <v/>
      </c>
      <c r="X181" s="1" t="str">
        <f t="shared" ca="1" si="130"/>
        <v/>
      </c>
      <c r="Y181" s="1" t="str">
        <f t="shared" ca="1" si="130"/>
        <v/>
      </c>
      <c r="Z181" s="1" t="str">
        <f t="shared" ca="1" si="130"/>
        <v/>
      </c>
      <c r="AA181" s="1" t="str">
        <f t="shared" ca="1" si="130"/>
        <v/>
      </c>
      <c r="AB181" s="1" t="str">
        <f t="shared" ref="AB181:AG181" ca="1" si="131">IFERROR(AB79+AB113,"")</f>
        <v/>
      </c>
      <c r="AC181" s="1" t="str">
        <f t="shared" ca="1" si="131"/>
        <v/>
      </c>
      <c r="AD181" s="1" t="str">
        <f t="shared" ca="1" si="131"/>
        <v/>
      </c>
      <c r="AE181" s="1" t="str">
        <f t="shared" ca="1" si="131"/>
        <v/>
      </c>
      <c r="AF181" s="1" t="str">
        <f t="shared" ca="1" si="131"/>
        <v/>
      </c>
      <c r="AG181" s="1" t="str">
        <f t="shared" ca="1" si="131"/>
        <v/>
      </c>
    </row>
    <row r="182" spans="2:33" hidden="1" outlineLevel="1" x14ac:dyDescent="0.2">
      <c r="B182" s="35"/>
      <c r="C182" s="1" t="str">
        <f t="shared" ca="1" si="99"/>
        <v/>
      </c>
      <c r="D182" s="1" t="str">
        <f t="shared" ca="1" si="100"/>
        <v/>
      </c>
      <c r="E182" s="1" t="str">
        <f t="shared" ref="E182:R182" ca="1" si="132">IFERROR(E80+E114,"")</f>
        <v/>
      </c>
      <c r="F182" s="1" t="str">
        <f t="shared" ca="1" si="132"/>
        <v/>
      </c>
      <c r="G182" s="1" t="str">
        <f t="shared" ca="1" si="132"/>
        <v/>
      </c>
      <c r="H182" s="1" t="str">
        <f t="shared" ca="1" si="132"/>
        <v/>
      </c>
      <c r="I182" s="1" t="str">
        <f t="shared" ca="1" si="132"/>
        <v/>
      </c>
      <c r="J182" s="1" t="str">
        <f t="shared" ca="1" si="132"/>
        <v/>
      </c>
      <c r="K182" s="1" t="str">
        <f t="shared" ca="1" si="132"/>
        <v/>
      </c>
      <c r="L182" s="1" t="str">
        <f t="shared" ca="1" si="132"/>
        <v/>
      </c>
      <c r="M182" s="1" t="str">
        <f t="shared" ca="1" si="132"/>
        <v/>
      </c>
      <c r="N182" s="1" t="str">
        <f t="shared" ca="1" si="132"/>
        <v/>
      </c>
      <c r="O182" s="1" t="str">
        <f t="shared" ca="1" si="132"/>
        <v/>
      </c>
      <c r="P182" s="1" t="str">
        <f t="shared" ca="1" si="132"/>
        <v/>
      </c>
      <c r="Q182" s="1" t="str">
        <f t="shared" ca="1" si="132"/>
        <v/>
      </c>
      <c r="R182" s="1" t="str">
        <f t="shared" ca="1" si="132"/>
        <v/>
      </c>
      <c r="S182" s="1" t="str">
        <f t="shared" ref="S182:AA182" ca="1" si="133">IFERROR(S80+S114,"")</f>
        <v/>
      </c>
      <c r="T182" s="1" t="str">
        <f t="shared" ca="1" si="133"/>
        <v/>
      </c>
      <c r="U182" s="1" t="str">
        <f t="shared" ca="1" si="133"/>
        <v/>
      </c>
      <c r="V182" s="1" t="str">
        <f t="shared" ca="1" si="133"/>
        <v/>
      </c>
      <c r="W182" s="1" t="str">
        <f t="shared" ca="1" si="133"/>
        <v/>
      </c>
      <c r="X182" s="1" t="str">
        <f t="shared" ca="1" si="133"/>
        <v/>
      </c>
      <c r="Y182" s="1" t="str">
        <f t="shared" ca="1" si="133"/>
        <v/>
      </c>
      <c r="Z182" s="1" t="str">
        <f t="shared" ca="1" si="133"/>
        <v/>
      </c>
      <c r="AA182" s="1" t="str">
        <f t="shared" ca="1" si="133"/>
        <v/>
      </c>
      <c r="AB182" s="1" t="str">
        <f t="shared" ref="AB182:AG182" ca="1" si="134">IFERROR(AB80+AB114,"")</f>
        <v/>
      </c>
      <c r="AC182" s="1" t="str">
        <f t="shared" ca="1" si="134"/>
        <v/>
      </c>
      <c r="AD182" s="1" t="str">
        <f t="shared" ca="1" si="134"/>
        <v/>
      </c>
      <c r="AE182" s="1" t="str">
        <f t="shared" ca="1" si="134"/>
        <v/>
      </c>
      <c r="AF182" s="1" t="str">
        <f t="shared" ca="1" si="134"/>
        <v/>
      </c>
      <c r="AG182" s="1" t="str">
        <f t="shared" ca="1" si="134"/>
        <v/>
      </c>
    </row>
    <row r="183" spans="2:33" hidden="1" outlineLevel="1" x14ac:dyDescent="0.2">
      <c r="B183" s="35"/>
      <c r="C183" s="1" t="str">
        <f t="shared" ca="1" si="99"/>
        <v/>
      </c>
      <c r="D183" s="1" t="str">
        <f t="shared" ca="1" si="100"/>
        <v/>
      </c>
      <c r="E183" s="1" t="str">
        <f t="shared" ref="E183:R183" ca="1" si="135">IFERROR(E81+E115,"")</f>
        <v/>
      </c>
      <c r="F183" s="1" t="str">
        <f t="shared" ca="1" si="135"/>
        <v/>
      </c>
      <c r="G183" s="1" t="str">
        <f t="shared" ca="1" si="135"/>
        <v/>
      </c>
      <c r="H183" s="1" t="str">
        <f t="shared" ca="1" si="135"/>
        <v/>
      </c>
      <c r="I183" s="1" t="str">
        <f t="shared" ca="1" si="135"/>
        <v/>
      </c>
      <c r="J183" s="1" t="str">
        <f t="shared" ca="1" si="135"/>
        <v/>
      </c>
      <c r="K183" s="1" t="str">
        <f t="shared" ca="1" si="135"/>
        <v/>
      </c>
      <c r="L183" s="1" t="str">
        <f t="shared" ca="1" si="135"/>
        <v/>
      </c>
      <c r="M183" s="1" t="str">
        <f t="shared" ca="1" si="135"/>
        <v/>
      </c>
      <c r="N183" s="1" t="str">
        <f t="shared" ca="1" si="135"/>
        <v/>
      </c>
      <c r="O183" s="1" t="str">
        <f t="shared" ca="1" si="135"/>
        <v/>
      </c>
      <c r="P183" s="1" t="str">
        <f t="shared" ca="1" si="135"/>
        <v/>
      </c>
      <c r="Q183" s="1" t="str">
        <f t="shared" ca="1" si="135"/>
        <v/>
      </c>
      <c r="R183" s="1" t="str">
        <f t="shared" ca="1" si="135"/>
        <v/>
      </c>
      <c r="S183" s="1" t="str">
        <f t="shared" ref="S183:AA183" ca="1" si="136">IFERROR(S81+S115,"")</f>
        <v/>
      </c>
      <c r="T183" s="1" t="str">
        <f t="shared" ca="1" si="136"/>
        <v/>
      </c>
      <c r="U183" s="1" t="str">
        <f t="shared" ca="1" si="136"/>
        <v/>
      </c>
      <c r="V183" s="1" t="str">
        <f t="shared" ca="1" si="136"/>
        <v/>
      </c>
      <c r="W183" s="1" t="str">
        <f t="shared" ca="1" si="136"/>
        <v/>
      </c>
      <c r="X183" s="1" t="str">
        <f t="shared" ca="1" si="136"/>
        <v/>
      </c>
      <c r="Y183" s="1" t="str">
        <f t="shared" ca="1" si="136"/>
        <v/>
      </c>
      <c r="Z183" s="1" t="str">
        <f t="shared" ca="1" si="136"/>
        <v/>
      </c>
      <c r="AA183" s="1" t="str">
        <f t="shared" ca="1" si="136"/>
        <v/>
      </c>
      <c r="AB183" s="1" t="str">
        <f t="shared" ref="AB183:AG183" ca="1" si="137">IFERROR(AB81+AB115,"")</f>
        <v/>
      </c>
      <c r="AC183" s="1" t="str">
        <f t="shared" ca="1" si="137"/>
        <v/>
      </c>
      <c r="AD183" s="1" t="str">
        <f t="shared" ca="1" si="137"/>
        <v/>
      </c>
      <c r="AE183" s="1" t="str">
        <f t="shared" ca="1" si="137"/>
        <v/>
      </c>
      <c r="AF183" s="1" t="str">
        <f t="shared" ca="1" si="137"/>
        <v/>
      </c>
      <c r="AG183" s="1" t="str">
        <f t="shared" ca="1" si="137"/>
        <v/>
      </c>
    </row>
    <row r="184" spans="2:33" hidden="1" outlineLevel="1" x14ac:dyDescent="0.2">
      <c r="B184" s="35"/>
      <c r="C184" s="1" t="str">
        <f t="shared" ca="1" si="99"/>
        <v/>
      </c>
      <c r="D184" s="1" t="str">
        <f t="shared" ca="1" si="100"/>
        <v/>
      </c>
      <c r="E184" s="1" t="str">
        <f t="shared" ref="E184:R184" ca="1" si="138">IFERROR(E82+E116,"")</f>
        <v/>
      </c>
      <c r="F184" s="1" t="str">
        <f t="shared" ca="1" si="138"/>
        <v/>
      </c>
      <c r="G184" s="1" t="str">
        <f t="shared" ca="1" si="138"/>
        <v/>
      </c>
      <c r="H184" s="1" t="str">
        <f t="shared" ca="1" si="138"/>
        <v/>
      </c>
      <c r="I184" s="1" t="str">
        <f t="shared" ca="1" si="138"/>
        <v/>
      </c>
      <c r="J184" s="1" t="str">
        <f t="shared" ca="1" si="138"/>
        <v/>
      </c>
      <c r="K184" s="1" t="str">
        <f t="shared" ca="1" si="138"/>
        <v/>
      </c>
      <c r="L184" s="1" t="str">
        <f t="shared" ca="1" si="138"/>
        <v/>
      </c>
      <c r="M184" s="1" t="str">
        <f t="shared" ca="1" si="138"/>
        <v/>
      </c>
      <c r="N184" s="1" t="str">
        <f t="shared" ca="1" si="138"/>
        <v/>
      </c>
      <c r="O184" s="1" t="str">
        <f t="shared" ca="1" si="138"/>
        <v/>
      </c>
      <c r="P184" s="1" t="str">
        <f t="shared" ca="1" si="138"/>
        <v/>
      </c>
      <c r="Q184" s="1" t="str">
        <f t="shared" ca="1" si="138"/>
        <v/>
      </c>
      <c r="R184" s="1" t="str">
        <f t="shared" ca="1" si="138"/>
        <v/>
      </c>
      <c r="S184" s="1" t="str">
        <f t="shared" ref="S184:AA184" ca="1" si="139">IFERROR(S82+S116,"")</f>
        <v/>
      </c>
      <c r="T184" s="1" t="str">
        <f t="shared" ca="1" si="139"/>
        <v/>
      </c>
      <c r="U184" s="1" t="str">
        <f t="shared" ca="1" si="139"/>
        <v/>
      </c>
      <c r="V184" s="1" t="str">
        <f t="shared" ca="1" si="139"/>
        <v/>
      </c>
      <c r="W184" s="1" t="str">
        <f t="shared" ca="1" si="139"/>
        <v/>
      </c>
      <c r="X184" s="1" t="str">
        <f t="shared" ca="1" si="139"/>
        <v/>
      </c>
      <c r="Y184" s="1" t="str">
        <f t="shared" ca="1" si="139"/>
        <v/>
      </c>
      <c r="Z184" s="1" t="str">
        <f t="shared" ca="1" si="139"/>
        <v/>
      </c>
      <c r="AA184" s="1" t="str">
        <f t="shared" ca="1" si="139"/>
        <v/>
      </c>
      <c r="AB184" s="1" t="str">
        <f t="shared" ref="AB184:AG184" ca="1" si="140">IFERROR(AB82+AB116,"")</f>
        <v/>
      </c>
      <c r="AC184" s="1" t="str">
        <f t="shared" ca="1" si="140"/>
        <v/>
      </c>
      <c r="AD184" s="1" t="str">
        <f t="shared" ca="1" si="140"/>
        <v/>
      </c>
      <c r="AE184" s="1" t="str">
        <f t="shared" ca="1" si="140"/>
        <v/>
      </c>
      <c r="AF184" s="1" t="str">
        <f t="shared" ca="1" si="140"/>
        <v/>
      </c>
      <c r="AG184" s="1" t="str">
        <f t="shared" ca="1" si="140"/>
        <v/>
      </c>
    </row>
    <row r="185" spans="2:33" hidden="1" outlineLevel="1" x14ac:dyDescent="0.2">
      <c r="B185" s="35"/>
      <c r="C185" s="1" t="str">
        <f t="shared" ca="1" si="99"/>
        <v/>
      </c>
      <c r="D185" s="1" t="str">
        <f t="shared" ca="1" si="100"/>
        <v/>
      </c>
      <c r="E185" s="1" t="str">
        <f t="shared" ref="E185:R185" ca="1" si="141">IFERROR(E83+E117,"")</f>
        <v/>
      </c>
      <c r="F185" s="1" t="str">
        <f t="shared" ca="1" si="141"/>
        <v/>
      </c>
      <c r="G185" s="1" t="str">
        <f t="shared" ca="1" si="141"/>
        <v/>
      </c>
      <c r="H185" s="1" t="str">
        <f t="shared" ca="1" si="141"/>
        <v/>
      </c>
      <c r="I185" s="1" t="str">
        <f t="shared" ca="1" si="141"/>
        <v/>
      </c>
      <c r="J185" s="1" t="str">
        <f t="shared" ca="1" si="141"/>
        <v/>
      </c>
      <c r="K185" s="1" t="str">
        <f t="shared" ca="1" si="141"/>
        <v/>
      </c>
      <c r="L185" s="1" t="str">
        <f t="shared" ca="1" si="141"/>
        <v/>
      </c>
      <c r="M185" s="1" t="str">
        <f t="shared" ca="1" si="141"/>
        <v/>
      </c>
      <c r="N185" s="1" t="str">
        <f t="shared" ca="1" si="141"/>
        <v/>
      </c>
      <c r="O185" s="1" t="str">
        <f t="shared" ca="1" si="141"/>
        <v/>
      </c>
      <c r="P185" s="1" t="str">
        <f t="shared" ca="1" si="141"/>
        <v/>
      </c>
      <c r="Q185" s="1" t="str">
        <f t="shared" ca="1" si="141"/>
        <v/>
      </c>
      <c r="R185" s="1" t="str">
        <f t="shared" ca="1" si="141"/>
        <v/>
      </c>
      <c r="S185" s="1" t="str">
        <f t="shared" ref="S185:AA185" ca="1" si="142">IFERROR(S83+S117,"")</f>
        <v/>
      </c>
      <c r="T185" s="1" t="str">
        <f t="shared" ca="1" si="142"/>
        <v/>
      </c>
      <c r="U185" s="1" t="str">
        <f t="shared" ca="1" si="142"/>
        <v/>
      </c>
      <c r="V185" s="1" t="str">
        <f t="shared" ca="1" si="142"/>
        <v/>
      </c>
      <c r="W185" s="1" t="str">
        <f t="shared" ca="1" si="142"/>
        <v/>
      </c>
      <c r="X185" s="1" t="str">
        <f t="shared" ca="1" si="142"/>
        <v/>
      </c>
      <c r="Y185" s="1" t="str">
        <f t="shared" ca="1" si="142"/>
        <v/>
      </c>
      <c r="Z185" s="1" t="str">
        <f t="shared" ca="1" si="142"/>
        <v/>
      </c>
      <c r="AA185" s="1" t="str">
        <f t="shared" ca="1" si="142"/>
        <v/>
      </c>
      <c r="AB185" s="1" t="str">
        <f t="shared" ref="AB185:AG185" ca="1" si="143">IFERROR(AB83+AB117,"")</f>
        <v/>
      </c>
      <c r="AC185" s="1" t="str">
        <f t="shared" ca="1" si="143"/>
        <v/>
      </c>
      <c r="AD185" s="1" t="str">
        <f t="shared" ca="1" si="143"/>
        <v/>
      </c>
      <c r="AE185" s="1" t="str">
        <f t="shared" ca="1" si="143"/>
        <v/>
      </c>
      <c r="AF185" s="1" t="str">
        <f t="shared" ca="1" si="143"/>
        <v/>
      </c>
      <c r="AG185" s="1" t="str">
        <f t="shared" ca="1" si="143"/>
        <v/>
      </c>
    </row>
    <row r="186" spans="2:33" hidden="1" outlineLevel="1" x14ac:dyDescent="0.2">
      <c r="B186" s="35"/>
      <c r="C186" s="1" t="str">
        <f t="shared" ca="1" si="99"/>
        <v/>
      </c>
      <c r="D186" s="1" t="str">
        <f t="shared" ca="1" si="100"/>
        <v/>
      </c>
      <c r="E186" s="1" t="str">
        <f t="shared" ref="E186:R186" ca="1" si="144">IFERROR(E84+E118,"")</f>
        <v/>
      </c>
      <c r="F186" s="1" t="str">
        <f t="shared" ca="1" si="144"/>
        <v/>
      </c>
      <c r="G186" s="1" t="str">
        <f t="shared" ca="1" si="144"/>
        <v/>
      </c>
      <c r="H186" s="1" t="str">
        <f t="shared" ca="1" si="144"/>
        <v/>
      </c>
      <c r="I186" s="1" t="str">
        <f t="shared" ca="1" si="144"/>
        <v/>
      </c>
      <c r="J186" s="1" t="str">
        <f t="shared" ca="1" si="144"/>
        <v/>
      </c>
      <c r="K186" s="1" t="str">
        <f t="shared" ca="1" si="144"/>
        <v/>
      </c>
      <c r="L186" s="1" t="str">
        <f t="shared" ca="1" si="144"/>
        <v/>
      </c>
      <c r="M186" s="1" t="str">
        <f t="shared" ca="1" si="144"/>
        <v/>
      </c>
      <c r="N186" s="1" t="str">
        <f t="shared" ca="1" si="144"/>
        <v/>
      </c>
      <c r="O186" s="1" t="str">
        <f t="shared" ca="1" si="144"/>
        <v/>
      </c>
      <c r="P186" s="1" t="str">
        <f t="shared" ca="1" si="144"/>
        <v/>
      </c>
      <c r="Q186" s="1" t="str">
        <f t="shared" ca="1" si="144"/>
        <v/>
      </c>
      <c r="R186" s="1" t="str">
        <f t="shared" ca="1" si="144"/>
        <v/>
      </c>
      <c r="S186" s="1" t="str">
        <f t="shared" ref="S186:AA186" ca="1" si="145">IFERROR(S84+S118,"")</f>
        <v/>
      </c>
      <c r="T186" s="1" t="str">
        <f t="shared" ca="1" si="145"/>
        <v/>
      </c>
      <c r="U186" s="1" t="str">
        <f t="shared" ca="1" si="145"/>
        <v/>
      </c>
      <c r="V186" s="1" t="str">
        <f t="shared" ca="1" si="145"/>
        <v/>
      </c>
      <c r="W186" s="1" t="str">
        <f t="shared" ca="1" si="145"/>
        <v/>
      </c>
      <c r="X186" s="1" t="str">
        <f t="shared" ca="1" si="145"/>
        <v/>
      </c>
      <c r="Y186" s="1" t="str">
        <f t="shared" ca="1" si="145"/>
        <v/>
      </c>
      <c r="Z186" s="1" t="str">
        <f t="shared" ca="1" si="145"/>
        <v/>
      </c>
      <c r="AA186" s="1" t="str">
        <f t="shared" ca="1" si="145"/>
        <v/>
      </c>
      <c r="AB186" s="1" t="str">
        <f t="shared" ref="AB186:AG186" ca="1" si="146">IFERROR(AB84+AB118,"")</f>
        <v/>
      </c>
      <c r="AC186" s="1" t="str">
        <f t="shared" ca="1" si="146"/>
        <v/>
      </c>
      <c r="AD186" s="1" t="str">
        <f t="shared" ca="1" si="146"/>
        <v/>
      </c>
      <c r="AE186" s="1" t="str">
        <f t="shared" ca="1" si="146"/>
        <v/>
      </c>
      <c r="AF186" s="1" t="str">
        <f t="shared" ca="1" si="146"/>
        <v/>
      </c>
      <c r="AG186" s="1" t="str">
        <f t="shared" ca="1" si="146"/>
        <v/>
      </c>
    </row>
    <row r="187" spans="2:33" hidden="1" outlineLevel="1" x14ac:dyDescent="0.2">
      <c r="B187" s="35"/>
      <c r="C187" s="1" t="str">
        <f t="shared" ca="1" si="99"/>
        <v/>
      </c>
      <c r="D187" s="1" t="str">
        <f t="shared" ca="1" si="100"/>
        <v/>
      </c>
      <c r="E187" s="1" t="str">
        <f t="shared" ref="E187:R187" ca="1" si="147">IFERROR(E85+E119,"")</f>
        <v/>
      </c>
      <c r="F187" s="1" t="str">
        <f t="shared" ca="1" si="147"/>
        <v/>
      </c>
      <c r="G187" s="1" t="str">
        <f t="shared" ca="1" si="147"/>
        <v/>
      </c>
      <c r="H187" s="1" t="str">
        <f t="shared" ca="1" si="147"/>
        <v/>
      </c>
      <c r="I187" s="1" t="str">
        <f t="shared" ca="1" si="147"/>
        <v/>
      </c>
      <c r="J187" s="1" t="str">
        <f t="shared" ca="1" si="147"/>
        <v/>
      </c>
      <c r="K187" s="1" t="str">
        <f t="shared" ca="1" si="147"/>
        <v/>
      </c>
      <c r="L187" s="1" t="str">
        <f t="shared" ca="1" si="147"/>
        <v/>
      </c>
      <c r="M187" s="1" t="str">
        <f t="shared" ca="1" si="147"/>
        <v/>
      </c>
      <c r="N187" s="1" t="str">
        <f t="shared" ca="1" si="147"/>
        <v/>
      </c>
      <c r="O187" s="1" t="str">
        <f t="shared" ca="1" si="147"/>
        <v/>
      </c>
      <c r="P187" s="1" t="str">
        <f t="shared" ca="1" si="147"/>
        <v/>
      </c>
      <c r="Q187" s="1" t="str">
        <f t="shared" ca="1" si="147"/>
        <v/>
      </c>
      <c r="R187" s="1" t="str">
        <f t="shared" ca="1" si="147"/>
        <v/>
      </c>
      <c r="S187" s="1" t="str">
        <f t="shared" ref="S187:AA187" ca="1" si="148">IFERROR(S85+S119,"")</f>
        <v/>
      </c>
      <c r="T187" s="1" t="str">
        <f t="shared" ca="1" si="148"/>
        <v/>
      </c>
      <c r="U187" s="1" t="str">
        <f t="shared" ca="1" si="148"/>
        <v/>
      </c>
      <c r="V187" s="1" t="str">
        <f t="shared" ca="1" si="148"/>
        <v/>
      </c>
      <c r="W187" s="1" t="str">
        <f t="shared" ca="1" si="148"/>
        <v/>
      </c>
      <c r="X187" s="1" t="str">
        <f t="shared" ca="1" si="148"/>
        <v/>
      </c>
      <c r="Y187" s="1" t="str">
        <f t="shared" ca="1" si="148"/>
        <v/>
      </c>
      <c r="Z187" s="1" t="str">
        <f t="shared" ca="1" si="148"/>
        <v/>
      </c>
      <c r="AA187" s="1" t="str">
        <f t="shared" ca="1" si="148"/>
        <v/>
      </c>
      <c r="AB187" s="1" t="str">
        <f t="shared" ref="AB187:AG187" ca="1" si="149">IFERROR(AB85+AB119,"")</f>
        <v/>
      </c>
      <c r="AC187" s="1" t="str">
        <f t="shared" ca="1" si="149"/>
        <v/>
      </c>
      <c r="AD187" s="1" t="str">
        <f t="shared" ca="1" si="149"/>
        <v/>
      </c>
      <c r="AE187" s="1" t="str">
        <f t="shared" ca="1" si="149"/>
        <v/>
      </c>
      <c r="AF187" s="1" t="str">
        <f t="shared" ca="1" si="149"/>
        <v/>
      </c>
      <c r="AG187" s="1" t="str">
        <f t="shared" ca="1" si="149"/>
        <v/>
      </c>
    </row>
    <row r="188" spans="2:33" hidden="1" outlineLevel="1" x14ac:dyDescent="0.2">
      <c r="B188" s="35"/>
      <c r="C188" s="1" t="str">
        <f t="shared" ca="1" si="99"/>
        <v/>
      </c>
      <c r="D188" s="1" t="str">
        <f t="shared" ca="1" si="100"/>
        <v/>
      </c>
      <c r="E188" s="1" t="str">
        <f t="shared" ref="E188:R188" ca="1" si="150">IFERROR(E86+E120,"")</f>
        <v/>
      </c>
      <c r="F188" s="1" t="str">
        <f t="shared" ca="1" si="150"/>
        <v/>
      </c>
      <c r="G188" s="1" t="str">
        <f t="shared" ca="1" si="150"/>
        <v/>
      </c>
      <c r="H188" s="1" t="str">
        <f t="shared" ca="1" si="150"/>
        <v/>
      </c>
      <c r="I188" s="1" t="str">
        <f t="shared" ca="1" si="150"/>
        <v/>
      </c>
      <c r="J188" s="1" t="str">
        <f t="shared" ca="1" si="150"/>
        <v/>
      </c>
      <c r="K188" s="1" t="str">
        <f t="shared" ca="1" si="150"/>
        <v/>
      </c>
      <c r="L188" s="1" t="str">
        <f t="shared" ca="1" si="150"/>
        <v/>
      </c>
      <c r="M188" s="1" t="str">
        <f t="shared" ca="1" si="150"/>
        <v/>
      </c>
      <c r="N188" s="1" t="str">
        <f t="shared" ca="1" si="150"/>
        <v/>
      </c>
      <c r="O188" s="1" t="str">
        <f t="shared" ca="1" si="150"/>
        <v/>
      </c>
      <c r="P188" s="1" t="str">
        <f t="shared" ca="1" si="150"/>
        <v/>
      </c>
      <c r="Q188" s="1" t="str">
        <f t="shared" ca="1" si="150"/>
        <v/>
      </c>
      <c r="R188" s="1" t="str">
        <f t="shared" ca="1" si="150"/>
        <v/>
      </c>
      <c r="S188" s="1" t="str">
        <f t="shared" ref="S188:AA188" ca="1" si="151">IFERROR(S86+S120,"")</f>
        <v/>
      </c>
      <c r="T188" s="1" t="str">
        <f t="shared" ca="1" si="151"/>
        <v/>
      </c>
      <c r="U188" s="1" t="str">
        <f t="shared" ca="1" si="151"/>
        <v/>
      </c>
      <c r="V188" s="1" t="str">
        <f t="shared" ca="1" si="151"/>
        <v/>
      </c>
      <c r="W188" s="1" t="str">
        <f t="shared" ca="1" si="151"/>
        <v/>
      </c>
      <c r="X188" s="1" t="str">
        <f t="shared" ca="1" si="151"/>
        <v/>
      </c>
      <c r="Y188" s="1" t="str">
        <f t="shared" ca="1" si="151"/>
        <v/>
      </c>
      <c r="Z188" s="1" t="str">
        <f t="shared" ca="1" si="151"/>
        <v/>
      </c>
      <c r="AA188" s="1" t="str">
        <f t="shared" ca="1" si="151"/>
        <v/>
      </c>
      <c r="AB188" s="1" t="str">
        <f t="shared" ref="AB188:AG188" ca="1" si="152">IFERROR(AB86+AB120,"")</f>
        <v/>
      </c>
      <c r="AC188" s="1" t="str">
        <f t="shared" ca="1" si="152"/>
        <v/>
      </c>
      <c r="AD188" s="1" t="str">
        <f t="shared" ca="1" si="152"/>
        <v/>
      </c>
      <c r="AE188" s="1" t="str">
        <f t="shared" ca="1" si="152"/>
        <v/>
      </c>
      <c r="AF188" s="1" t="str">
        <f t="shared" ca="1" si="152"/>
        <v/>
      </c>
      <c r="AG188" s="1" t="str">
        <f t="shared" ca="1" si="152"/>
        <v/>
      </c>
    </row>
    <row r="189" spans="2:33" hidden="1" outlineLevel="1" x14ac:dyDescent="0.2">
      <c r="B189" s="35"/>
      <c r="C189" s="1" t="str">
        <f t="shared" ca="1" si="99"/>
        <v/>
      </c>
      <c r="D189" s="1" t="str">
        <f t="shared" ca="1" si="100"/>
        <v/>
      </c>
      <c r="E189" s="1" t="str">
        <f t="shared" ref="E189:R189" ca="1" si="153">IFERROR(E87+E121,"")</f>
        <v/>
      </c>
      <c r="F189" s="1" t="str">
        <f t="shared" ca="1" si="153"/>
        <v/>
      </c>
      <c r="G189" s="1" t="str">
        <f t="shared" ca="1" si="153"/>
        <v/>
      </c>
      <c r="H189" s="1" t="str">
        <f t="shared" ca="1" si="153"/>
        <v/>
      </c>
      <c r="I189" s="1" t="str">
        <f t="shared" ca="1" si="153"/>
        <v/>
      </c>
      <c r="J189" s="1" t="str">
        <f t="shared" ca="1" si="153"/>
        <v/>
      </c>
      <c r="K189" s="1" t="str">
        <f t="shared" ca="1" si="153"/>
        <v/>
      </c>
      <c r="L189" s="1" t="str">
        <f t="shared" ca="1" si="153"/>
        <v/>
      </c>
      <c r="M189" s="1" t="str">
        <f t="shared" ca="1" si="153"/>
        <v/>
      </c>
      <c r="N189" s="1" t="str">
        <f t="shared" ca="1" si="153"/>
        <v/>
      </c>
      <c r="O189" s="1" t="str">
        <f t="shared" ca="1" si="153"/>
        <v/>
      </c>
      <c r="P189" s="1" t="str">
        <f t="shared" ca="1" si="153"/>
        <v/>
      </c>
      <c r="Q189" s="1" t="str">
        <f t="shared" ca="1" si="153"/>
        <v/>
      </c>
      <c r="R189" s="1" t="str">
        <f t="shared" ca="1" si="153"/>
        <v/>
      </c>
      <c r="S189" s="1" t="str">
        <f t="shared" ref="S189:AA189" ca="1" si="154">IFERROR(S87+S121,"")</f>
        <v/>
      </c>
      <c r="T189" s="1" t="str">
        <f t="shared" ca="1" si="154"/>
        <v/>
      </c>
      <c r="U189" s="1" t="str">
        <f t="shared" ca="1" si="154"/>
        <v/>
      </c>
      <c r="V189" s="1" t="str">
        <f t="shared" ca="1" si="154"/>
        <v/>
      </c>
      <c r="W189" s="1" t="str">
        <f t="shared" ca="1" si="154"/>
        <v/>
      </c>
      <c r="X189" s="1" t="str">
        <f t="shared" ca="1" si="154"/>
        <v/>
      </c>
      <c r="Y189" s="1" t="str">
        <f t="shared" ca="1" si="154"/>
        <v/>
      </c>
      <c r="Z189" s="1" t="str">
        <f t="shared" ca="1" si="154"/>
        <v/>
      </c>
      <c r="AA189" s="1" t="str">
        <f t="shared" ca="1" si="154"/>
        <v/>
      </c>
      <c r="AB189" s="1" t="str">
        <f t="shared" ref="AB189:AG189" ca="1" si="155">IFERROR(AB87+AB121,"")</f>
        <v/>
      </c>
      <c r="AC189" s="1" t="str">
        <f t="shared" ca="1" si="155"/>
        <v/>
      </c>
      <c r="AD189" s="1" t="str">
        <f t="shared" ca="1" si="155"/>
        <v/>
      </c>
      <c r="AE189" s="1" t="str">
        <f t="shared" ca="1" si="155"/>
        <v/>
      </c>
      <c r="AF189" s="1" t="str">
        <f t="shared" ca="1" si="155"/>
        <v/>
      </c>
      <c r="AG189" s="1" t="str">
        <f t="shared" ca="1" si="155"/>
        <v/>
      </c>
    </row>
    <row r="190" spans="2:33" hidden="1" outlineLevel="1" x14ac:dyDescent="0.2">
      <c r="B190" s="35"/>
      <c r="C190" s="1" t="str">
        <f t="shared" ca="1" si="99"/>
        <v/>
      </c>
      <c r="D190" s="1" t="str">
        <f t="shared" ca="1" si="100"/>
        <v/>
      </c>
      <c r="E190" s="1" t="str">
        <f t="shared" ref="E190:R190" ca="1" si="156">IFERROR(E88+E122,"")</f>
        <v/>
      </c>
      <c r="F190" s="1" t="str">
        <f t="shared" ca="1" si="156"/>
        <v/>
      </c>
      <c r="G190" s="1" t="str">
        <f t="shared" ca="1" si="156"/>
        <v/>
      </c>
      <c r="H190" s="1" t="str">
        <f t="shared" ca="1" si="156"/>
        <v/>
      </c>
      <c r="I190" s="1" t="str">
        <f t="shared" ca="1" si="156"/>
        <v/>
      </c>
      <c r="J190" s="1" t="str">
        <f t="shared" ca="1" si="156"/>
        <v/>
      </c>
      <c r="K190" s="1" t="str">
        <f t="shared" ca="1" si="156"/>
        <v/>
      </c>
      <c r="L190" s="1" t="str">
        <f t="shared" ca="1" si="156"/>
        <v/>
      </c>
      <c r="M190" s="1" t="str">
        <f t="shared" ca="1" si="156"/>
        <v/>
      </c>
      <c r="N190" s="1" t="str">
        <f t="shared" ca="1" si="156"/>
        <v/>
      </c>
      <c r="O190" s="1" t="str">
        <f t="shared" ca="1" si="156"/>
        <v/>
      </c>
      <c r="P190" s="1" t="str">
        <f t="shared" ca="1" si="156"/>
        <v/>
      </c>
      <c r="Q190" s="1" t="str">
        <f t="shared" ca="1" si="156"/>
        <v/>
      </c>
      <c r="R190" s="1" t="str">
        <f t="shared" ca="1" si="156"/>
        <v/>
      </c>
      <c r="S190" s="1" t="str">
        <f t="shared" ref="S190:AA190" ca="1" si="157">IFERROR(S88+S122,"")</f>
        <v/>
      </c>
      <c r="T190" s="1" t="str">
        <f t="shared" ca="1" si="157"/>
        <v/>
      </c>
      <c r="U190" s="1" t="str">
        <f t="shared" ca="1" si="157"/>
        <v/>
      </c>
      <c r="V190" s="1" t="str">
        <f t="shared" ca="1" si="157"/>
        <v/>
      </c>
      <c r="W190" s="1" t="str">
        <f t="shared" ca="1" si="157"/>
        <v/>
      </c>
      <c r="X190" s="1" t="str">
        <f t="shared" ca="1" si="157"/>
        <v/>
      </c>
      <c r="Y190" s="1" t="str">
        <f t="shared" ca="1" si="157"/>
        <v/>
      </c>
      <c r="Z190" s="1" t="str">
        <f t="shared" ca="1" si="157"/>
        <v/>
      </c>
      <c r="AA190" s="1" t="str">
        <f t="shared" ca="1" si="157"/>
        <v/>
      </c>
      <c r="AB190" s="1" t="str">
        <f t="shared" ref="AB190:AG190" ca="1" si="158">IFERROR(AB88+AB122,"")</f>
        <v/>
      </c>
      <c r="AC190" s="1" t="str">
        <f t="shared" ca="1" si="158"/>
        <v/>
      </c>
      <c r="AD190" s="1" t="str">
        <f t="shared" ca="1" si="158"/>
        <v/>
      </c>
      <c r="AE190" s="1" t="str">
        <f t="shared" ca="1" si="158"/>
        <v/>
      </c>
      <c r="AF190" s="1" t="str">
        <f t="shared" ca="1" si="158"/>
        <v/>
      </c>
      <c r="AG190" s="1" t="str">
        <f t="shared" ca="1" si="158"/>
        <v/>
      </c>
    </row>
    <row r="191" spans="2:33" hidden="1" outlineLevel="1" x14ac:dyDescent="0.2">
      <c r="B191" s="35"/>
      <c r="C191" s="1" t="str">
        <f t="shared" ca="1" si="99"/>
        <v/>
      </c>
      <c r="D191" s="1" t="str">
        <f t="shared" ref="D191:AA191" ca="1" si="159">IFERROR(D89+D123,"")</f>
        <v/>
      </c>
      <c r="E191" s="1" t="str">
        <f t="shared" ca="1" si="159"/>
        <v/>
      </c>
      <c r="F191" s="1" t="str">
        <f t="shared" ca="1" si="159"/>
        <v/>
      </c>
      <c r="G191" s="1" t="str">
        <f t="shared" ca="1" si="159"/>
        <v/>
      </c>
      <c r="H191" s="1" t="str">
        <f t="shared" ca="1" si="159"/>
        <v/>
      </c>
      <c r="I191" s="1" t="str">
        <f t="shared" ca="1" si="159"/>
        <v/>
      </c>
      <c r="J191" s="1" t="str">
        <f t="shared" ca="1" si="159"/>
        <v/>
      </c>
      <c r="K191" s="1" t="str">
        <f t="shared" ca="1" si="159"/>
        <v/>
      </c>
      <c r="L191" s="1" t="str">
        <f t="shared" ca="1" si="159"/>
        <v/>
      </c>
      <c r="M191" s="1" t="str">
        <f t="shared" ca="1" si="159"/>
        <v/>
      </c>
      <c r="N191" s="1" t="str">
        <f t="shared" ca="1" si="159"/>
        <v/>
      </c>
      <c r="O191" s="1" t="str">
        <f t="shared" ca="1" si="159"/>
        <v/>
      </c>
      <c r="P191" s="1" t="str">
        <f t="shared" ca="1" si="159"/>
        <v/>
      </c>
      <c r="Q191" s="1" t="str">
        <f t="shared" ca="1" si="159"/>
        <v/>
      </c>
      <c r="R191" s="1" t="str">
        <f t="shared" ca="1" si="159"/>
        <v/>
      </c>
      <c r="S191" s="1" t="str">
        <f t="shared" ca="1" si="159"/>
        <v/>
      </c>
      <c r="T191" s="1" t="str">
        <f t="shared" ca="1" si="159"/>
        <v/>
      </c>
      <c r="U191" s="1" t="str">
        <f t="shared" ca="1" si="159"/>
        <v/>
      </c>
      <c r="V191" s="1" t="str">
        <f t="shared" ca="1" si="159"/>
        <v/>
      </c>
      <c r="W191" s="1" t="str">
        <f t="shared" ca="1" si="159"/>
        <v/>
      </c>
      <c r="X191" s="1" t="str">
        <f t="shared" ca="1" si="159"/>
        <v/>
      </c>
      <c r="Y191" s="1" t="str">
        <f t="shared" ca="1" si="159"/>
        <v/>
      </c>
      <c r="Z191" s="1" t="str">
        <f t="shared" ca="1" si="159"/>
        <v/>
      </c>
      <c r="AA191" s="1" t="str">
        <f t="shared" ca="1" si="159"/>
        <v/>
      </c>
      <c r="AB191" s="1" t="str">
        <f t="shared" ref="AB191:AG191" ca="1" si="160">IFERROR(AB89+AB123,"")</f>
        <v/>
      </c>
      <c r="AC191" s="1" t="str">
        <f t="shared" ca="1" si="160"/>
        <v/>
      </c>
      <c r="AD191" s="1" t="str">
        <f t="shared" ca="1" si="160"/>
        <v/>
      </c>
      <c r="AE191" s="1" t="str">
        <f t="shared" ca="1" si="160"/>
        <v/>
      </c>
      <c r="AF191" s="1" t="str">
        <f t="shared" ca="1" si="160"/>
        <v/>
      </c>
      <c r="AG191" s="1" t="str">
        <f t="shared" ca="1" si="160"/>
        <v/>
      </c>
    </row>
    <row r="192" spans="2:33" hidden="1" outlineLevel="1" x14ac:dyDescent="0.2">
      <c r="B192" s="35"/>
      <c r="C192" s="1" t="str">
        <f t="shared" ca="1" si="99"/>
        <v/>
      </c>
      <c r="D192" s="1" t="str">
        <f t="shared" ref="D192:AG192" ca="1" si="161">IFERROR(D90+D124,"")</f>
        <v/>
      </c>
      <c r="E192" s="1" t="str">
        <f t="shared" ca="1" si="161"/>
        <v/>
      </c>
      <c r="F192" s="1" t="str">
        <f t="shared" ca="1" si="161"/>
        <v/>
      </c>
      <c r="G192" s="1" t="str">
        <f t="shared" ca="1" si="161"/>
        <v/>
      </c>
      <c r="H192" s="1" t="str">
        <f t="shared" ca="1" si="161"/>
        <v/>
      </c>
      <c r="I192" s="1" t="str">
        <f t="shared" ca="1" si="161"/>
        <v/>
      </c>
      <c r="J192" s="1" t="str">
        <f t="shared" ca="1" si="161"/>
        <v/>
      </c>
      <c r="K192" s="1" t="str">
        <f t="shared" ca="1" si="161"/>
        <v/>
      </c>
      <c r="L192" s="1" t="str">
        <f t="shared" ca="1" si="161"/>
        <v/>
      </c>
      <c r="M192" s="1" t="str">
        <f t="shared" ca="1" si="161"/>
        <v/>
      </c>
      <c r="N192" s="1" t="str">
        <f t="shared" ca="1" si="161"/>
        <v/>
      </c>
      <c r="O192" s="1" t="str">
        <f t="shared" ca="1" si="161"/>
        <v/>
      </c>
      <c r="P192" s="1" t="str">
        <f t="shared" ca="1" si="161"/>
        <v/>
      </c>
      <c r="Q192" s="1" t="str">
        <f t="shared" ca="1" si="161"/>
        <v/>
      </c>
      <c r="R192" s="1" t="str">
        <f t="shared" ca="1" si="161"/>
        <v/>
      </c>
      <c r="S192" s="1" t="str">
        <f t="shared" ca="1" si="161"/>
        <v/>
      </c>
      <c r="T192" s="1" t="str">
        <f t="shared" ca="1" si="161"/>
        <v/>
      </c>
      <c r="U192" s="1" t="str">
        <f t="shared" ca="1" si="161"/>
        <v/>
      </c>
      <c r="V192" s="1" t="str">
        <f t="shared" ca="1" si="161"/>
        <v/>
      </c>
      <c r="W192" s="1" t="str">
        <f t="shared" ca="1" si="161"/>
        <v/>
      </c>
      <c r="X192" s="1" t="str">
        <f t="shared" ca="1" si="161"/>
        <v/>
      </c>
      <c r="Y192" s="1" t="str">
        <f t="shared" ca="1" si="161"/>
        <v/>
      </c>
      <c r="Z192" s="1" t="str">
        <f t="shared" ca="1" si="161"/>
        <v/>
      </c>
      <c r="AA192" s="1" t="str">
        <f t="shared" ca="1" si="161"/>
        <v/>
      </c>
      <c r="AB192" s="1" t="str">
        <f t="shared" ca="1" si="161"/>
        <v/>
      </c>
      <c r="AC192" s="1" t="str">
        <f t="shared" ca="1" si="161"/>
        <v/>
      </c>
      <c r="AD192" s="1" t="str">
        <f t="shared" ca="1" si="161"/>
        <v/>
      </c>
      <c r="AE192" s="1" t="str">
        <f t="shared" ca="1" si="161"/>
        <v/>
      </c>
      <c r="AF192" s="1" t="str">
        <f t="shared" ca="1" si="161"/>
        <v/>
      </c>
      <c r="AG192" s="1" t="str">
        <f t="shared" ca="1" si="161"/>
        <v/>
      </c>
    </row>
    <row r="193" spans="2:33" hidden="1" outlineLevel="1" x14ac:dyDescent="0.2">
      <c r="B193" s="35"/>
      <c r="C193" s="1" t="str">
        <f t="shared" ca="1" si="99"/>
        <v/>
      </c>
      <c r="D193" s="1" t="str">
        <f t="shared" ref="D193:AG193" ca="1" si="162">IFERROR(D91+D125,"")</f>
        <v/>
      </c>
      <c r="E193" s="1" t="str">
        <f t="shared" ca="1" si="162"/>
        <v/>
      </c>
      <c r="F193" s="1" t="str">
        <f t="shared" ca="1" si="162"/>
        <v/>
      </c>
      <c r="G193" s="1" t="str">
        <f t="shared" ca="1" si="162"/>
        <v/>
      </c>
      <c r="H193" s="1" t="str">
        <f t="shared" ca="1" si="162"/>
        <v/>
      </c>
      <c r="I193" s="1" t="str">
        <f t="shared" ca="1" si="162"/>
        <v/>
      </c>
      <c r="J193" s="1" t="str">
        <f t="shared" ca="1" si="162"/>
        <v/>
      </c>
      <c r="K193" s="1" t="str">
        <f t="shared" ca="1" si="162"/>
        <v/>
      </c>
      <c r="L193" s="1" t="str">
        <f t="shared" ca="1" si="162"/>
        <v/>
      </c>
      <c r="M193" s="1" t="str">
        <f t="shared" ca="1" si="162"/>
        <v/>
      </c>
      <c r="N193" s="1" t="str">
        <f t="shared" ca="1" si="162"/>
        <v/>
      </c>
      <c r="O193" s="1" t="str">
        <f t="shared" ca="1" si="162"/>
        <v/>
      </c>
      <c r="P193" s="1" t="str">
        <f t="shared" ca="1" si="162"/>
        <v/>
      </c>
      <c r="Q193" s="1" t="str">
        <f t="shared" ca="1" si="162"/>
        <v/>
      </c>
      <c r="R193" s="1" t="str">
        <f t="shared" ca="1" si="162"/>
        <v/>
      </c>
      <c r="S193" s="1" t="str">
        <f t="shared" ca="1" si="162"/>
        <v/>
      </c>
      <c r="T193" s="1" t="str">
        <f t="shared" ca="1" si="162"/>
        <v/>
      </c>
      <c r="U193" s="1" t="str">
        <f t="shared" ca="1" si="162"/>
        <v/>
      </c>
      <c r="V193" s="1" t="str">
        <f t="shared" ca="1" si="162"/>
        <v/>
      </c>
      <c r="W193" s="1" t="str">
        <f t="shared" ca="1" si="162"/>
        <v/>
      </c>
      <c r="X193" s="1" t="str">
        <f t="shared" ca="1" si="162"/>
        <v/>
      </c>
      <c r="Y193" s="1" t="str">
        <f t="shared" ca="1" si="162"/>
        <v/>
      </c>
      <c r="Z193" s="1" t="str">
        <f t="shared" ca="1" si="162"/>
        <v/>
      </c>
      <c r="AA193" s="1" t="str">
        <f t="shared" ca="1" si="162"/>
        <v/>
      </c>
      <c r="AB193" s="1" t="str">
        <f t="shared" ca="1" si="162"/>
        <v/>
      </c>
      <c r="AC193" s="1" t="str">
        <f t="shared" ca="1" si="162"/>
        <v/>
      </c>
      <c r="AD193" s="1" t="str">
        <f t="shared" ca="1" si="162"/>
        <v/>
      </c>
      <c r="AE193" s="1" t="str">
        <f t="shared" ca="1" si="162"/>
        <v/>
      </c>
      <c r="AF193" s="1" t="str">
        <f t="shared" ca="1" si="162"/>
        <v/>
      </c>
      <c r="AG193" s="1" t="str">
        <f t="shared" ca="1" si="162"/>
        <v/>
      </c>
    </row>
    <row r="194" spans="2:33" hidden="1" outlineLevel="1" x14ac:dyDescent="0.2">
      <c r="B194" s="35"/>
      <c r="C194" s="1" t="str">
        <f t="shared" ca="1" si="99"/>
        <v/>
      </c>
      <c r="D194" s="1" t="str">
        <f t="shared" ref="D194:AG194" ca="1" si="163">IFERROR(D92+D126,"")</f>
        <v/>
      </c>
      <c r="E194" s="1" t="str">
        <f t="shared" ca="1" si="163"/>
        <v/>
      </c>
      <c r="F194" s="1" t="str">
        <f t="shared" ca="1" si="163"/>
        <v/>
      </c>
      <c r="G194" s="1" t="str">
        <f t="shared" ca="1" si="163"/>
        <v/>
      </c>
      <c r="H194" s="1" t="str">
        <f t="shared" ca="1" si="163"/>
        <v/>
      </c>
      <c r="I194" s="1" t="str">
        <f t="shared" ca="1" si="163"/>
        <v/>
      </c>
      <c r="J194" s="1" t="str">
        <f t="shared" ca="1" si="163"/>
        <v/>
      </c>
      <c r="K194" s="1" t="str">
        <f t="shared" ca="1" si="163"/>
        <v/>
      </c>
      <c r="L194" s="1" t="str">
        <f t="shared" ca="1" si="163"/>
        <v/>
      </c>
      <c r="M194" s="1" t="str">
        <f t="shared" ca="1" si="163"/>
        <v/>
      </c>
      <c r="N194" s="1" t="str">
        <f t="shared" ca="1" si="163"/>
        <v/>
      </c>
      <c r="O194" s="1" t="str">
        <f t="shared" ca="1" si="163"/>
        <v/>
      </c>
      <c r="P194" s="1" t="str">
        <f t="shared" ca="1" si="163"/>
        <v/>
      </c>
      <c r="Q194" s="1" t="str">
        <f t="shared" ca="1" si="163"/>
        <v/>
      </c>
      <c r="R194" s="1" t="str">
        <f t="shared" ca="1" si="163"/>
        <v/>
      </c>
      <c r="S194" s="1" t="str">
        <f t="shared" ca="1" si="163"/>
        <v/>
      </c>
      <c r="T194" s="1" t="str">
        <f t="shared" ca="1" si="163"/>
        <v/>
      </c>
      <c r="U194" s="1" t="str">
        <f t="shared" ca="1" si="163"/>
        <v/>
      </c>
      <c r="V194" s="1" t="str">
        <f t="shared" ca="1" si="163"/>
        <v/>
      </c>
      <c r="W194" s="1" t="str">
        <f t="shared" ca="1" si="163"/>
        <v/>
      </c>
      <c r="X194" s="1" t="str">
        <f t="shared" ca="1" si="163"/>
        <v/>
      </c>
      <c r="Y194" s="1" t="str">
        <f t="shared" ca="1" si="163"/>
        <v/>
      </c>
      <c r="Z194" s="1" t="str">
        <f t="shared" ca="1" si="163"/>
        <v/>
      </c>
      <c r="AA194" s="1" t="str">
        <f t="shared" ca="1" si="163"/>
        <v/>
      </c>
      <c r="AB194" s="1" t="str">
        <f t="shared" ca="1" si="163"/>
        <v/>
      </c>
      <c r="AC194" s="1" t="str">
        <f t="shared" ca="1" si="163"/>
        <v/>
      </c>
      <c r="AD194" s="1" t="str">
        <f t="shared" ca="1" si="163"/>
        <v/>
      </c>
      <c r="AE194" s="1" t="str">
        <f t="shared" ca="1" si="163"/>
        <v/>
      </c>
      <c r="AF194" s="1" t="str">
        <f t="shared" ca="1" si="163"/>
        <v/>
      </c>
      <c r="AG194" s="1" t="str">
        <f t="shared" ca="1" si="163"/>
        <v/>
      </c>
    </row>
    <row r="195" spans="2:33" hidden="1" outlineLevel="1" x14ac:dyDescent="0.2">
      <c r="B195" s="35"/>
      <c r="C195" s="1" t="str">
        <f t="shared" ca="1" si="99"/>
        <v/>
      </c>
      <c r="D195" s="1" t="str">
        <f t="shared" ref="D195:AG195" ca="1" si="164">IFERROR(D93+D127,"")</f>
        <v/>
      </c>
      <c r="E195" s="1" t="str">
        <f t="shared" ca="1" si="164"/>
        <v/>
      </c>
      <c r="F195" s="1" t="str">
        <f t="shared" ca="1" si="164"/>
        <v/>
      </c>
      <c r="G195" s="1" t="str">
        <f t="shared" ca="1" si="164"/>
        <v/>
      </c>
      <c r="H195" s="1" t="str">
        <f t="shared" ca="1" si="164"/>
        <v/>
      </c>
      <c r="I195" s="1" t="str">
        <f t="shared" ca="1" si="164"/>
        <v/>
      </c>
      <c r="J195" s="1" t="str">
        <f t="shared" ca="1" si="164"/>
        <v/>
      </c>
      <c r="K195" s="1" t="str">
        <f t="shared" ca="1" si="164"/>
        <v/>
      </c>
      <c r="L195" s="1" t="str">
        <f t="shared" ca="1" si="164"/>
        <v/>
      </c>
      <c r="M195" s="1" t="str">
        <f t="shared" ca="1" si="164"/>
        <v/>
      </c>
      <c r="N195" s="1" t="str">
        <f t="shared" ca="1" si="164"/>
        <v/>
      </c>
      <c r="O195" s="1" t="str">
        <f t="shared" ca="1" si="164"/>
        <v/>
      </c>
      <c r="P195" s="1" t="str">
        <f t="shared" ca="1" si="164"/>
        <v/>
      </c>
      <c r="Q195" s="1" t="str">
        <f t="shared" ca="1" si="164"/>
        <v/>
      </c>
      <c r="R195" s="1" t="str">
        <f t="shared" ca="1" si="164"/>
        <v/>
      </c>
      <c r="S195" s="1" t="str">
        <f t="shared" ca="1" si="164"/>
        <v/>
      </c>
      <c r="T195" s="1" t="str">
        <f t="shared" ca="1" si="164"/>
        <v/>
      </c>
      <c r="U195" s="1" t="str">
        <f t="shared" ca="1" si="164"/>
        <v/>
      </c>
      <c r="V195" s="1" t="str">
        <f t="shared" ca="1" si="164"/>
        <v/>
      </c>
      <c r="W195" s="1" t="str">
        <f t="shared" ca="1" si="164"/>
        <v/>
      </c>
      <c r="X195" s="1" t="str">
        <f t="shared" ca="1" si="164"/>
        <v/>
      </c>
      <c r="Y195" s="1" t="str">
        <f t="shared" ca="1" si="164"/>
        <v/>
      </c>
      <c r="Z195" s="1" t="str">
        <f t="shared" ca="1" si="164"/>
        <v/>
      </c>
      <c r="AA195" s="1" t="str">
        <f t="shared" ca="1" si="164"/>
        <v/>
      </c>
      <c r="AB195" s="1" t="str">
        <f t="shared" ca="1" si="164"/>
        <v/>
      </c>
      <c r="AC195" s="1" t="str">
        <f t="shared" ca="1" si="164"/>
        <v/>
      </c>
      <c r="AD195" s="1" t="str">
        <f t="shared" ca="1" si="164"/>
        <v/>
      </c>
      <c r="AE195" s="1" t="str">
        <f t="shared" ca="1" si="164"/>
        <v/>
      </c>
      <c r="AF195" s="1" t="str">
        <f t="shared" ca="1" si="164"/>
        <v/>
      </c>
      <c r="AG195" s="1" t="str">
        <f t="shared" ca="1" si="164"/>
        <v/>
      </c>
    </row>
    <row r="196" spans="2:33" hidden="1" outlineLevel="1" x14ac:dyDescent="0.2">
      <c r="B196" s="35"/>
      <c r="C196" s="1" t="str">
        <f t="shared" ca="1" si="99"/>
        <v/>
      </c>
      <c r="D196" s="1" t="str">
        <f t="shared" ref="D196:AG196" ca="1" si="165">IFERROR(D94+D128,"")</f>
        <v/>
      </c>
      <c r="E196" s="1" t="str">
        <f t="shared" ca="1" si="165"/>
        <v/>
      </c>
      <c r="F196" s="1" t="str">
        <f t="shared" ca="1" si="165"/>
        <v/>
      </c>
      <c r="G196" s="1" t="str">
        <f t="shared" ca="1" si="165"/>
        <v/>
      </c>
      <c r="H196" s="1" t="str">
        <f t="shared" ca="1" si="165"/>
        <v/>
      </c>
      <c r="I196" s="1" t="str">
        <f t="shared" ca="1" si="165"/>
        <v/>
      </c>
      <c r="J196" s="1" t="str">
        <f t="shared" ca="1" si="165"/>
        <v/>
      </c>
      <c r="K196" s="1" t="str">
        <f t="shared" ca="1" si="165"/>
        <v/>
      </c>
      <c r="L196" s="1" t="str">
        <f t="shared" ca="1" si="165"/>
        <v/>
      </c>
      <c r="M196" s="1" t="str">
        <f t="shared" ca="1" si="165"/>
        <v/>
      </c>
      <c r="N196" s="1" t="str">
        <f t="shared" ca="1" si="165"/>
        <v/>
      </c>
      <c r="O196" s="1" t="str">
        <f t="shared" ca="1" si="165"/>
        <v/>
      </c>
      <c r="P196" s="1" t="str">
        <f t="shared" ca="1" si="165"/>
        <v/>
      </c>
      <c r="Q196" s="1" t="str">
        <f t="shared" ca="1" si="165"/>
        <v/>
      </c>
      <c r="R196" s="1" t="str">
        <f t="shared" ca="1" si="165"/>
        <v/>
      </c>
      <c r="S196" s="1" t="str">
        <f t="shared" ca="1" si="165"/>
        <v/>
      </c>
      <c r="T196" s="1" t="str">
        <f t="shared" ca="1" si="165"/>
        <v/>
      </c>
      <c r="U196" s="1" t="str">
        <f t="shared" ca="1" si="165"/>
        <v/>
      </c>
      <c r="V196" s="1" t="str">
        <f t="shared" ca="1" si="165"/>
        <v/>
      </c>
      <c r="W196" s="1" t="str">
        <f t="shared" ca="1" si="165"/>
        <v/>
      </c>
      <c r="X196" s="1" t="str">
        <f t="shared" ca="1" si="165"/>
        <v/>
      </c>
      <c r="Y196" s="1" t="str">
        <f t="shared" ca="1" si="165"/>
        <v/>
      </c>
      <c r="Z196" s="1" t="str">
        <f t="shared" ca="1" si="165"/>
        <v/>
      </c>
      <c r="AA196" s="1" t="str">
        <f t="shared" ca="1" si="165"/>
        <v/>
      </c>
      <c r="AB196" s="1" t="str">
        <f t="shared" ca="1" si="165"/>
        <v/>
      </c>
      <c r="AC196" s="1" t="str">
        <f t="shared" ca="1" si="165"/>
        <v/>
      </c>
      <c r="AD196" s="1" t="str">
        <f t="shared" ca="1" si="165"/>
        <v/>
      </c>
      <c r="AE196" s="1" t="str">
        <f t="shared" ca="1" si="165"/>
        <v/>
      </c>
      <c r="AF196" s="1" t="str">
        <f t="shared" ca="1" si="165"/>
        <v/>
      </c>
      <c r="AG196" s="1" t="str">
        <f t="shared" ca="1" si="165"/>
        <v/>
      </c>
    </row>
    <row r="197" spans="2:33" hidden="1" outlineLevel="1" x14ac:dyDescent="0.2">
      <c r="B197" s="35"/>
      <c r="C197" s="1" t="str">
        <f t="shared" ca="1" si="99"/>
        <v/>
      </c>
      <c r="D197" s="1" t="str">
        <f t="shared" ref="D197:AG197" ca="1" si="166">IFERROR(D95+D129,"")</f>
        <v/>
      </c>
      <c r="E197" s="1" t="str">
        <f t="shared" ca="1" si="166"/>
        <v/>
      </c>
      <c r="F197" s="1" t="str">
        <f t="shared" ca="1" si="166"/>
        <v/>
      </c>
      <c r="G197" s="1" t="str">
        <f t="shared" ca="1" si="166"/>
        <v/>
      </c>
      <c r="H197" s="1" t="str">
        <f t="shared" ca="1" si="166"/>
        <v/>
      </c>
      <c r="I197" s="1" t="str">
        <f t="shared" ca="1" si="166"/>
        <v/>
      </c>
      <c r="J197" s="1" t="str">
        <f t="shared" ca="1" si="166"/>
        <v/>
      </c>
      <c r="K197" s="1" t="str">
        <f t="shared" ca="1" si="166"/>
        <v/>
      </c>
      <c r="L197" s="1" t="str">
        <f t="shared" ca="1" si="166"/>
        <v/>
      </c>
      <c r="M197" s="1" t="str">
        <f t="shared" ca="1" si="166"/>
        <v/>
      </c>
      <c r="N197" s="1" t="str">
        <f t="shared" ca="1" si="166"/>
        <v/>
      </c>
      <c r="O197" s="1" t="str">
        <f t="shared" ca="1" si="166"/>
        <v/>
      </c>
      <c r="P197" s="1" t="str">
        <f t="shared" ca="1" si="166"/>
        <v/>
      </c>
      <c r="Q197" s="1" t="str">
        <f t="shared" ca="1" si="166"/>
        <v/>
      </c>
      <c r="R197" s="1" t="str">
        <f t="shared" ca="1" si="166"/>
        <v/>
      </c>
      <c r="S197" s="1" t="str">
        <f t="shared" ca="1" si="166"/>
        <v/>
      </c>
      <c r="T197" s="1" t="str">
        <f t="shared" ca="1" si="166"/>
        <v/>
      </c>
      <c r="U197" s="1" t="str">
        <f t="shared" ca="1" si="166"/>
        <v/>
      </c>
      <c r="V197" s="1" t="str">
        <f t="shared" ca="1" si="166"/>
        <v/>
      </c>
      <c r="W197" s="1" t="str">
        <f t="shared" ca="1" si="166"/>
        <v/>
      </c>
      <c r="X197" s="1" t="str">
        <f t="shared" ca="1" si="166"/>
        <v/>
      </c>
      <c r="Y197" s="1" t="str">
        <f t="shared" ca="1" si="166"/>
        <v/>
      </c>
      <c r="Z197" s="1" t="str">
        <f t="shared" ca="1" si="166"/>
        <v/>
      </c>
      <c r="AA197" s="1" t="str">
        <f t="shared" ca="1" si="166"/>
        <v/>
      </c>
      <c r="AB197" s="1" t="str">
        <f t="shared" ca="1" si="166"/>
        <v/>
      </c>
      <c r="AC197" s="1" t="str">
        <f t="shared" ca="1" si="166"/>
        <v/>
      </c>
      <c r="AD197" s="1" t="str">
        <f t="shared" ca="1" si="166"/>
        <v/>
      </c>
      <c r="AE197" s="1" t="str">
        <f t="shared" ca="1" si="166"/>
        <v/>
      </c>
      <c r="AF197" s="1" t="str">
        <f t="shared" ca="1" si="166"/>
        <v/>
      </c>
      <c r="AG197" s="1" t="str">
        <f t="shared" ca="1" si="166"/>
        <v/>
      </c>
    </row>
    <row r="198" spans="2:33" hidden="1" outlineLevel="1" x14ac:dyDescent="0.2">
      <c r="B198" s="3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2:33" hidden="1" outlineLevel="1" x14ac:dyDescent="0.2">
      <c r="B199" s="35"/>
      <c r="C199" s="1"/>
      <c r="D199" s="1"/>
      <c r="E199" s="1"/>
      <c r="F199" s="1"/>
      <c r="G199" s="1"/>
      <c r="H199" s="1"/>
      <c r="I199" s="1"/>
      <c r="J199" s="1"/>
      <c r="K199" s="1"/>
      <c r="L199" s="1"/>
      <c r="M199" s="1"/>
      <c r="N199" s="1"/>
      <c r="O199" s="1"/>
      <c r="P199" s="1"/>
      <c r="Q199" s="1"/>
      <c r="R199" s="1"/>
      <c r="S199" s="1"/>
      <c r="T199" s="1"/>
      <c r="U199" s="1"/>
      <c r="V199" s="1"/>
      <c r="W199" s="1"/>
      <c r="X199" s="1"/>
      <c r="Y199" s="1"/>
      <c r="Z199" s="38"/>
    </row>
    <row r="200" spans="2:33" hidden="1" outlineLevel="1" x14ac:dyDescent="0.2">
      <c r="B200" s="35"/>
      <c r="C200" s="75" t="s">
        <v>123</v>
      </c>
      <c r="D200" s="1"/>
      <c r="E200" s="1"/>
      <c r="F200" s="1"/>
      <c r="G200" s="1"/>
      <c r="H200" s="1"/>
      <c r="I200" s="1"/>
      <c r="J200" s="1"/>
      <c r="K200" s="1"/>
      <c r="L200" s="1"/>
      <c r="M200" s="1"/>
      <c r="N200" s="1"/>
      <c r="O200" s="1"/>
      <c r="P200" s="1"/>
      <c r="Q200" s="1"/>
      <c r="R200" s="1"/>
      <c r="S200" s="1"/>
      <c r="T200" s="1"/>
      <c r="U200" s="1"/>
      <c r="V200" s="1"/>
      <c r="W200" s="1"/>
      <c r="X200" s="1"/>
      <c r="Y200" s="1"/>
      <c r="Z200" s="38"/>
    </row>
    <row r="201" spans="2:33" hidden="1" outlineLevel="1" x14ac:dyDescent="0.2">
      <c r="B201" s="35"/>
      <c r="C201" s="1"/>
      <c r="D201" s="1" t="str">
        <f t="shared" ref="D201:Z201" si="167">IF(E19&gt;0,E19,"")</f>
        <v/>
      </c>
      <c r="E201" s="1" t="str">
        <f t="shared" si="167"/>
        <v/>
      </c>
      <c r="F201" s="1" t="str">
        <f t="shared" si="167"/>
        <v/>
      </c>
      <c r="G201" s="1" t="str">
        <f t="shared" si="167"/>
        <v/>
      </c>
      <c r="H201" s="1" t="str">
        <f t="shared" si="167"/>
        <v/>
      </c>
      <c r="I201" s="1" t="str">
        <f t="shared" si="167"/>
        <v/>
      </c>
      <c r="J201" s="1" t="str">
        <f t="shared" si="167"/>
        <v/>
      </c>
      <c r="K201" s="1" t="str">
        <f t="shared" si="167"/>
        <v/>
      </c>
      <c r="L201" s="1" t="str">
        <f t="shared" si="167"/>
        <v/>
      </c>
      <c r="M201" s="1" t="str">
        <f t="shared" si="167"/>
        <v/>
      </c>
      <c r="N201" s="1" t="str">
        <f t="shared" si="167"/>
        <v/>
      </c>
      <c r="O201" s="1" t="str">
        <f t="shared" si="167"/>
        <v/>
      </c>
      <c r="P201" s="1" t="str">
        <f t="shared" si="167"/>
        <v/>
      </c>
      <c r="Q201" s="1" t="str">
        <f t="shared" si="167"/>
        <v/>
      </c>
      <c r="R201" s="1" t="str">
        <f t="shared" si="167"/>
        <v/>
      </c>
      <c r="S201" s="1" t="str">
        <f t="shared" si="167"/>
        <v/>
      </c>
      <c r="T201" s="1" t="str">
        <f t="shared" si="167"/>
        <v/>
      </c>
      <c r="U201" s="1" t="str">
        <f t="shared" si="167"/>
        <v/>
      </c>
      <c r="V201" s="1" t="str">
        <f t="shared" si="167"/>
        <v/>
      </c>
      <c r="W201" s="1" t="str">
        <f t="shared" si="167"/>
        <v/>
      </c>
      <c r="X201" s="1" t="str">
        <f t="shared" si="167"/>
        <v/>
      </c>
      <c r="Y201" s="1" t="str">
        <f t="shared" si="167"/>
        <v/>
      </c>
      <c r="Z201" s="38" t="str">
        <f t="shared" si="167"/>
        <v/>
      </c>
      <c r="AA201" s="38" t="str">
        <f t="shared" ref="AA201" si="168">IF(AB19&gt;0,AB19,"")</f>
        <v/>
      </c>
      <c r="AB201" s="38" t="str">
        <f t="shared" ref="AB201" si="169">IF(AC19&gt;0,AC19,"")</f>
        <v/>
      </c>
      <c r="AC201" s="38" t="str">
        <f t="shared" ref="AC201" si="170">IF(AD19&gt;0,AD19,"")</f>
        <v/>
      </c>
      <c r="AD201" s="38" t="str">
        <f t="shared" ref="AD201" si="171">IF(AE19&gt;0,AE19,"")</f>
        <v/>
      </c>
      <c r="AE201" s="38" t="str">
        <f t="shared" ref="AE201" si="172">IF(AF19&gt;0,AF19,"")</f>
        <v/>
      </c>
      <c r="AF201" s="38" t="str">
        <f t="shared" ref="AF201" si="173">IF(AG19&gt;0,AG19,"")</f>
        <v/>
      </c>
      <c r="AG201" s="38" t="str">
        <f t="shared" ref="AG201" si="174">IF(AH19&gt;0,AH19,"")</f>
        <v/>
      </c>
    </row>
    <row r="202" spans="2:33" hidden="1" outlineLevel="1" x14ac:dyDescent="0.2">
      <c r="B202" s="35"/>
      <c r="C202" s="1" t="str">
        <f t="shared" ref="C202:C231" ca="1" si="175">IF(OFFSET($E$19,0,ROW()-ROW($C$202))&gt;0,OFFSET($E$19,0,ROW()-ROW($C$202)),"")</f>
        <v/>
      </c>
      <c r="D202" s="1" t="str">
        <f t="shared" ref="D202:Z202" ca="1" si="176">IFERROR(D168/2,"")</f>
        <v/>
      </c>
      <c r="E202" s="1" t="str">
        <f t="shared" ca="1" si="176"/>
        <v/>
      </c>
      <c r="F202" s="1" t="str">
        <f t="shared" ca="1" si="176"/>
        <v/>
      </c>
      <c r="G202" s="1" t="str">
        <f t="shared" ca="1" si="176"/>
        <v/>
      </c>
      <c r="H202" s="1" t="str">
        <f t="shared" ca="1" si="176"/>
        <v/>
      </c>
      <c r="I202" s="1" t="str">
        <f t="shared" ca="1" si="176"/>
        <v/>
      </c>
      <c r="J202" s="1" t="str">
        <f t="shared" ca="1" si="176"/>
        <v/>
      </c>
      <c r="K202" s="1" t="str">
        <f t="shared" ca="1" si="176"/>
        <v/>
      </c>
      <c r="L202" s="1" t="str">
        <f t="shared" ca="1" si="176"/>
        <v/>
      </c>
      <c r="M202" s="1" t="str">
        <f t="shared" ca="1" si="176"/>
        <v/>
      </c>
      <c r="N202" s="1" t="str">
        <f t="shared" ca="1" si="176"/>
        <v/>
      </c>
      <c r="O202" s="1" t="str">
        <f t="shared" ca="1" si="176"/>
        <v/>
      </c>
      <c r="P202" s="1" t="str">
        <f t="shared" ca="1" si="176"/>
        <v/>
      </c>
      <c r="Q202" s="1" t="str">
        <f t="shared" ca="1" si="176"/>
        <v/>
      </c>
      <c r="R202" s="1" t="str">
        <f t="shared" ca="1" si="176"/>
        <v/>
      </c>
      <c r="S202" s="1" t="str">
        <f t="shared" ca="1" si="176"/>
        <v/>
      </c>
      <c r="T202" s="1" t="str">
        <f t="shared" ca="1" si="176"/>
        <v/>
      </c>
      <c r="U202" s="1" t="str">
        <f t="shared" ca="1" si="176"/>
        <v/>
      </c>
      <c r="V202" s="1" t="str">
        <f t="shared" ca="1" si="176"/>
        <v/>
      </c>
      <c r="W202" s="1" t="str">
        <f t="shared" ca="1" si="176"/>
        <v/>
      </c>
      <c r="X202" s="1" t="str">
        <f t="shared" ca="1" si="176"/>
        <v/>
      </c>
      <c r="Y202" s="1" t="str">
        <f t="shared" ca="1" si="176"/>
        <v/>
      </c>
      <c r="Z202" s="38" t="str">
        <f t="shared" ca="1" si="176"/>
        <v/>
      </c>
      <c r="AA202" s="38" t="str">
        <f t="shared" ref="AA202:AG202" ca="1" si="177">IFERROR(AA168/2,"")</f>
        <v/>
      </c>
      <c r="AB202" s="38" t="str">
        <f t="shared" ca="1" si="177"/>
        <v/>
      </c>
      <c r="AC202" s="38" t="str">
        <f t="shared" ca="1" si="177"/>
        <v/>
      </c>
      <c r="AD202" s="38" t="str">
        <f t="shared" ca="1" si="177"/>
        <v/>
      </c>
      <c r="AE202" s="38" t="str">
        <f t="shared" ca="1" si="177"/>
        <v/>
      </c>
      <c r="AF202" s="38" t="str">
        <f t="shared" ca="1" si="177"/>
        <v/>
      </c>
      <c r="AG202" s="38" t="str">
        <f t="shared" ca="1" si="177"/>
        <v/>
      </c>
    </row>
    <row r="203" spans="2:33" hidden="1" outlineLevel="1" x14ac:dyDescent="0.2">
      <c r="B203" s="35"/>
      <c r="C203" s="1" t="str">
        <f t="shared" ca="1" si="175"/>
        <v/>
      </c>
      <c r="D203" s="1" t="str">
        <f t="shared" ref="D203:Z203" ca="1" si="178">IFERROR(D169/2,"")</f>
        <v/>
      </c>
      <c r="E203" s="1" t="str">
        <f t="shared" ca="1" si="178"/>
        <v/>
      </c>
      <c r="F203" s="1" t="str">
        <f t="shared" ca="1" si="178"/>
        <v/>
      </c>
      <c r="G203" s="1" t="str">
        <f t="shared" ca="1" si="178"/>
        <v/>
      </c>
      <c r="H203" s="1" t="str">
        <f t="shared" ca="1" si="178"/>
        <v/>
      </c>
      <c r="I203" s="1" t="str">
        <f t="shared" ca="1" si="178"/>
        <v/>
      </c>
      <c r="J203" s="1" t="str">
        <f t="shared" ca="1" si="178"/>
        <v/>
      </c>
      <c r="K203" s="1" t="str">
        <f t="shared" ca="1" si="178"/>
        <v/>
      </c>
      <c r="L203" s="1" t="str">
        <f t="shared" ca="1" si="178"/>
        <v/>
      </c>
      <c r="M203" s="1" t="str">
        <f t="shared" ca="1" si="178"/>
        <v/>
      </c>
      <c r="N203" s="1" t="str">
        <f t="shared" ca="1" si="178"/>
        <v/>
      </c>
      <c r="O203" s="1" t="str">
        <f t="shared" ca="1" si="178"/>
        <v/>
      </c>
      <c r="P203" s="1" t="str">
        <f t="shared" ca="1" si="178"/>
        <v/>
      </c>
      <c r="Q203" s="1" t="str">
        <f t="shared" ca="1" si="178"/>
        <v/>
      </c>
      <c r="R203" s="1" t="str">
        <f t="shared" ca="1" si="178"/>
        <v/>
      </c>
      <c r="S203" s="1" t="str">
        <f t="shared" ca="1" si="178"/>
        <v/>
      </c>
      <c r="T203" s="1" t="str">
        <f t="shared" ca="1" si="178"/>
        <v/>
      </c>
      <c r="U203" s="1" t="str">
        <f t="shared" ca="1" si="178"/>
        <v/>
      </c>
      <c r="V203" s="1" t="str">
        <f t="shared" ca="1" si="178"/>
        <v/>
      </c>
      <c r="W203" s="1" t="str">
        <f t="shared" ca="1" si="178"/>
        <v/>
      </c>
      <c r="X203" s="1" t="str">
        <f t="shared" ca="1" si="178"/>
        <v/>
      </c>
      <c r="Y203" s="1" t="str">
        <f t="shared" ca="1" si="178"/>
        <v/>
      </c>
      <c r="Z203" s="38" t="str">
        <f t="shared" ca="1" si="178"/>
        <v/>
      </c>
      <c r="AA203" s="38" t="str">
        <f t="shared" ref="AA203:AG203" ca="1" si="179">IFERROR(AA169/2,"")</f>
        <v/>
      </c>
      <c r="AB203" s="38" t="str">
        <f t="shared" ca="1" si="179"/>
        <v/>
      </c>
      <c r="AC203" s="38" t="str">
        <f t="shared" ca="1" si="179"/>
        <v/>
      </c>
      <c r="AD203" s="38" t="str">
        <f t="shared" ca="1" si="179"/>
        <v/>
      </c>
      <c r="AE203" s="38" t="str">
        <f t="shared" ca="1" si="179"/>
        <v/>
      </c>
      <c r="AF203" s="38" t="str">
        <f t="shared" ca="1" si="179"/>
        <v/>
      </c>
      <c r="AG203" s="38" t="str">
        <f t="shared" ca="1" si="179"/>
        <v/>
      </c>
    </row>
    <row r="204" spans="2:33" hidden="1" outlineLevel="1" x14ac:dyDescent="0.2">
      <c r="B204" s="35"/>
      <c r="C204" s="1" t="str">
        <f t="shared" ca="1" si="175"/>
        <v/>
      </c>
      <c r="D204" s="1" t="str">
        <f t="shared" ref="D204:Z204" ca="1" si="180">IFERROR(D170/2,"")</f>
        <v/>
      </c>
      <c r="E204" s="1" t="str">
        <f t="shared" ca="1" si="180"/>
        <v/>
      </c>
      <c r="F204" s="1" t="str">
        <f t="shared" ca="1" si="180"/>
        <v/>
      </c>
      <c r="G204" s="1" t="str">
        <f t="shared" ca="1" si="180"/>
        <v/>
      </c>
      <c r="H204" s="1" t="str">
        <f t="shared" ca="1" si="180"/>
        <v/>
      </c>
      <c r="I204" s="1" t="str">
        <f t="shared" ca="1" si="180"/>
        <v/>
      </c>
      <c r="J204" s="1" t="str">
        <f t="shared" ca="1" si="180"/>
        <v/>
      </c>
      <c r="K204" s="1" t="str">
        <f t="shared" ca="1" si="180"/>
        <v/>
      </c>
      <c r="L204" s="1" t="str">
        <f t="shared" ca="1" si="180"/>
        <v/>
      </c>
      <c r="M204" s="1" t="str">
        <f t="shared" ca="1" si="180"/>
        <v/>
      </c>
      <c r="N204" s="1" t="str">
        <f t="shared" ca="1" si="180"/>
        <v/>
      </c>
      <c r="O204" s="1" t="str">
        <f t="shared" ca="1" si="180"/>
        <v/>
      </c>
      <c r="P204" s="1" t="str">
        <f t="shared" ca="1" si="180"/>
        <v/>
      </c>
      <c r="Q204" s="1" t="str">
        <f t="shared" ca="1" si="180"/>
        <v/>
      </c>
      <c r="R204" s="1" t="str">
        <f t="shared" ca="1" si="180"/>
        <v/>
      </c>
      <c r="S204" s="1" t="str">
        <f t="shared" ca="1" si="180"/>
        <v/>
      </c>
      <c r="T204" s="1" t="str">
        <f t="shared" ca="1" si="180"/>
        <v/>
      </c>
      <c r="U204" s="1" t="str">
        <f t="shared" ca="1" si="180"/>
        <v/>
      </c>
      <c r="V204" s="1" t="str">
        <f t="shared" ca="1" si="180"/>
        <v/>
      </c>
      <c r="W204" s="1" t="str">
        <f t="shared" ca="1" si="180"/>
        <v/>
      </c>
      <c r="X204" s="1" t="str">
        <f t="shared" ca="1" si="180"/>
        <v/>
      </c>
      <c r="Y204" s="1" t="str">
        <f t="shared" ca="1" si="180"/>
        <v/>
      </c>
      <c r="Z204" s="38" t="str">
        <f t="shared" ca="1" si="180"/>
        <v/>
      </c>
      <c r="AA204" s="38" t="str">
        <f t="shared" ref="AA204:AG204" ca="1" si="181">IFERROR(AA170/2,"")</f>
        <v/>
      </c>
      <c r="AB204" s="38" t="str">
        <f t="shared" ca="1" si="181"/>
        <v/>
      </c>
      <c r="AC204" s="38" t="str">
        <f t="shared" ca="1" si="181"/>
        <v/>
      </c>
      <c r="AD204" s="38" t="str">
        <f t="shared" ca="1" si="181"/>
        <v/>
      </c>
      <c r="AE204" s="38" t="str">
        <f t="shared" ca="1" si="181"/>
        <v/>
      </c>
      <c r="AF204" s="38" t="str">
        <f t="shared" ca="1" si="181"/>
        <v/>
      </c>
      <c r="AG204" s="38" t="str">
        <f t="shared" ca="1" si="181"/>
        <v/>
      </c>
    </row>
    <row r="205" spans="2:33" hidden="1" outlineLevel="1" x14ac:dyDescent="0.2">
      <c r="B205" s="35"/>
      <c r="C205" s="1" t="str">
        <f t="shared" ca="1" si="175"/>
        <v/>
      </c>
      <c r="D205" s="1" t="str">
        <f t="shared" ref="D205:Z205" ca="1" si="182">IFERROR(D171/2,"")</f>
        <v/>
      </c>
      <c r="E205" s="1" t="str">
        <f t="shared" ca="1" si="182"/>
        <v/>
      </c>
      <c r="F205" s="1" t="str">
        <f t="shared" ca="1" si="182"/>
        <v/>
      </c>
      <c r="G205" s="1" t="str">
        <f t="shared" ca="1" si="182"/>
        <v/>
      </c>
      <c r="H205" s="1" t="str">
        <f t="shared" ca="1" si="182"/>
        <v/>
      </c>
      <c r="I205" s="1" t="str">
        <f t="shared" ca="1" si="182"/>
        <v/>
      </c>
      <c r="J205" s="1" t="str">
        <f t="shared" ca="1" si="182"/>
        <v/>
      </c>
      <c r="K205" s="1" t="str">
        <f t="shared" ca="1" si="182"/>
        <v/>
      </c>
      <c r="L205" s="1" t="str">
        <f t="shared" ca="1" si="182"/>
        <v/>
      </c>
      <c r="M205" s="1" t="str">
        <f t="shared" ca="1" si="182"/>
        <v/>
      </c>
      <c r="N205" s="1" t="str">
        <f t="shared" ca="1" si="182"/>
        <v/>
      </c>
      <c r="O205" s="1" t="str">
        <f t="shared" ca="1" si="182"/>
        <v/>
      </c>
      <c r="P205" s="1" t="str">
        <f t="shared" ca="1" si="182"/>
        <v/>
      </c>
      <c r="Q205" s="1" t="str">
        <f t="shared" ca="1" si="182"/>
        <v/>
      </c>
      <c r="R205" s="1" t="str">
        <f t="shared" ca="1" si="182"/>
        <v/>
      </c>
      <c r="S205" s="1" t="str">
        <f t="shared" ca="1" si="182"/>
        <v/>
      </c>
      <c r="T205" s="1" t="str">
        <f t="shared" ca="1" si="182"/>
        <v/>
      </c>
      <c r="U205" s="1" t="str">
        <f t="shared" ca="1" si="182"/>
        <v/>
      </c>
      <c r="V205" s="1" t="str">
        <f t="shared" ca="1" si="182"/>
        <v/>
      </c>
      <c r="W205" s="1" t="str">
        <f t="shared" ca="1" si="182"/>
        <v/>
      </c>
      <c r="X205" s="1" t="str">
        <f t="shared" ca="1" si="182"/>
        <v/>
      </c>
      <c r="Y205" s="1" t="str">
        <f t="shared" ca="1" si="182"/>
        <v/>
      </c>
      <c r="Z205" s="38" t="str">
        <f t="shared" ca="1" si="182"/>
        <v/>
      </c>
      <c r="AA205" s="38" t="str">
        <f t="shared" ref="AA205:AG205" ca="1" si="183">IFERROR(AA171/2,"")</f>
        <v/>
      </c>
      <c r="AB205" s="38" t="str">
        <f t="shared" ca="1" si="183"/>
        <v/>
      </c>
      <c r="AC205" s="38" t="str">
        <f t="shared" ca="1" si="183"/>
        <v/>
      </c>
      <c r="AD205" s="38" t="str">
        <f t="shared" ca="1" si="183"/>
        <v/>
      </c>
      <c r="AE205" s="38" t="str">
        <f t="shared" ca="1" si="183"/>
        <v/>
      </c>
      <c r="AF205" s="38" t="str">
        <f t="shared" ca="1" si="183"/>
        <v/>
      </c>
      <c r="AG205" s="38" t="str">
        <f t="shared" ca="1" si="183"/>
        <v/>
      </c>
    </row>
    <row r="206" spans="2:33" hidden="1" outlineLevel="1" x14ac:dyDescent="0.2">
      <c r="B206" s="35"/>
      <c r="C206" s="1" t="str">
        <f t="shared" ca="1" si="175"/>
        <v/>
      </c>
      <c r="D206" s="1" t="str">
        <f t="shared" ref="D206:Z206" ca="1" si="184">IFERROR(D172/2,"")</f>
        <v/>
      </c>
      <c r="E206" s="1" t="str">
        <f t="shared" ca="1" si="184"/>
        <v/>
      </c>
      <c r="F206" s="1" t="str">
        <f t="shared" ca="1" si="184"/>
        <v/>
      </c>
      <c r="G206" s="1" t="str">
        <f t="shared" ca="1" si="184"/>
        <v/>
      </c>
      <c r="H206" s="1" t="str">
        <f t="shared" ca="1" si="184"/>
        <v/>
      </c>
      <c r="I206" s="1" t="str">
        <f t="shared" ca="1" si="184"/>
        <v/>
      </c>
      <c r="J206" s="1" t="str">
        <f t="shared" ca="1" si="184"/>
        <v/>
      </c>
      <c r="K206" s="1" t="str">
        <f t="shared" ca="1" si="184"/>
        <v/>
      </c>
      <c r="L206" s="1" t="str">
        <f t="shared" ca="1" si="184"/>
        <v/>
      </c>
      <c r="M206" s="1" t="str">
        <f t="shared" ca="1" si="184"/>
        <v/>
      </c>
      <c r="N206" s="1" t="str">
        <f t="shared" ca="1" si="184"/>
        <v/>
      </c>
      <c r="O206" s="1" t="str">
        <f t="shared" ca="1" si="184"/>
        <v/>
      </c>
      <c r="P206" s="1" t="str">
        <f t="shared" ca="1" si="184"/>
        <v/>
      </c>
      <c r="Q206" s="1" t="str">
        <f t="shared" ca="1" si="184"/>
        <v/>
      </c>
      <c r="R206" s="1" t="str">
        <f t="shared" ca="1" si="184"/>
        <v/>
      </c>
      <c r="S206" s="1" t="str">
        <f t="shared" ca="1" si="184"/>
        <v/>
      </c>
      <c r="T206" s="1" t="str">
        <f t="shared" ca="1" si="184"/>
        <v/>
      </c>
      <c r="U206" s="1" t="str">
        <f t="shared" ca="1" si="184"/>
        <v/>
      </c>
      <c r="V206" s="1" t="str">
        <f t="shared" ca="1" si="184"/>
        <v/>
      </c>
      <c r="W206" s="1" t="str">
        <f t="shared" ca="1" si="184"/>
        <v/>
      </c>
      <c r="X206" s="1" t="str">
        <f t="shared" ca="1" si="184"/>
        <v/>
      </c>
      <c r="Y206" s="1" t="str">
        <f t="shared" ca="1" si="184"/>
        <v/>
      </c>
      <c r="Z206" s="38" t="str">
        <f t="shared" ca="1" si="184"/>
        <v/>
      </c>
      <c r="AA206" s="38" t="str">
        <f t="shared" ref="AA206:AG206" ca="1" si="185">IFERROR(AA172/2,"")</f>
        <v/>
      </c>
      <c r="AB206" s="38" t="str">
        <f t="shared" ca="1" si="185"/>
        <v/>
      </c>
      <c r="AC206" s="38" t="str">
        <f t="shared" ca="1" si="185"/>
        <v/>
      </c>
      <c r="AD206" s="38" t="str">
        <f t="shared" ca="1" si="185"/>
        <v/>
      </c>
      <c r="AE206" s="38" t="str">
        <f t="shared" ca="1" si="185"/>
        <v/>
      </c>
      <c r="AF206" s="38" t="str">
        <f t="shared" ca="1" si="185"/>
        <v/>
      </c>
      <c r="AG206" s="38" t="str">
        <f t="shared" ca="1" si="185"/>
        <v/>
      </c>
    </row>
    <row r="207" spans="2:33" hidden="1" outlineLevel="1" x14ac:dyDescent="0.2">
      <c r="B207" s="35"/>
      <c r="C207" s="1" t="str">
        <f t="shared" ca="1" si="175"/>
        <v/>
      </c>
      <c r="D207" s="1" t="str">
        <f t="shared" ref="D207:Z207" ca="1" si="186">IFERROR(D173/2,"")</f>
        <v/>
      </c>
      <c r="E207" s="1" t="str">
        <f t="shared" ca="1" si="186"/>
        <v/>
      </c>
      <c r="F207" s="1" t="str">
        <f t="shared" ca="1" si="186"/>
        <v/>
      </c>
      <c r="G207" s="1" t="str">
        <f t="shared" ca="1" si="186"/>
        <v/>
      </c>
      <c r="H207" s="1" t="str">
        <f t="shared" ca="1" si="186"/>
        <v/>
      </c>
      <c r="I207" s="1" t="str">
        <f t="shared" ca="1" si="186"/>
        <v/>
      </c>
      <c r="J207" s="1" t="str">
        <f t="shared" ca="1" si="186"/>
        <v/>
      </c>
      <c r="K207" s="1" t="str">
        <f t="shared" ca="1" si="186"/>
        <v/>
      </c>
      <c r="L207" s="1" t="str">
        <f t="shared" ca="1" si="186"/>
        <v/>
      </c>
      <c r="M207" s="1" t="str">
        <f t="shared" ca="1" si="186"/>
        <v/>
      </c>
      <c r="N207" s="1" t="str">
        <f t="shared" ca="1" si="186"/>
        <v/>
      </c>
      <c r="O207" s="1" t="str">
        <f t="shared" ca="1" si="186"/>
        <v/>
      </c>
      <c r="P207" s="1" t="str">
        <f t="shared" ca="1" si="186"/>
        <v/>
      </c>
      <c r="Q207" s="1" t="str">
        <f t="shared" ca="1" si="186"/>
        <v/>
      </c>
      <c r="R207" s="1" t="str">
        <f t="shared" ca="1" si="186"/>
        <v/>
      </c>
      <c r="S207" s="1" t="str">
        <f t="shared" ca="1" si="186"/>
        <v/>
      </c>
      <c r="T207" s="1" t="str">
        <f t="shared" ca="1" si="186"/>
        <v/>
      </c>
      <c r="U207" s="1" t="str">
        <f t="shared" ca="1" si="186"/>
        <v/>
      </c>
      <c r="V207" s="1" t="str">
        <f t="shared" ca="1" si="186"/>
        <v/>
      </c>
      <c r="W207" s="1" t="str">
        <f t="shared" ca="1" si="186"/>
        <v/>
      </c>
      <c r="X207" s="1" t="str">
        <f t="shared" ca="1" si="186"/>
        <v/>
      </c>
      <c r="Y207" s="1" t="str">
        <f t="shared" ca="1" si="186"/>
        <v/>
      </c>
      <c r="Z207" s="38" t="str">
        <f t="shared" ca="1" si="186"/>
        <v/>
      </c>
      <c r="AA207" s="38" t="str">
        <f t="shared" ref="AA207:AG207" ca="1" si="187">IFERROR(AA173/2,"")</f>
        <v/>
      </c>
      <c r="AB207" s="38" t="str">
        <f t="shared" ca="1" si="187"/>
        <v/>
      </c>
      <c r="AC207" s="38" t="str">
        <f t="shared" ca="1" si="187"/>
        <v/>
      </c>
      <c r="AD207" s="38" t="str">
        <f t="shared" ca="1" si="187"/>
        <v/>
      </c>
      <c r="AE207" s="38" t="str">
        <f t="shared" ca="1" si="187"/>
        <v/>
      </c>
      <c r="AF207" s="38" t="str">
        <f t="shared" ca="1" si="187"/>
        <v/>
      </c>
      <c r="AG207" s="38" t="str">
        <f t="shared" ca="1" si="187"/>
        <v/>
      </c>
    </row>
    <row r="208" spans="2:33" hidden="1" outlineLevel="1" x14ac:dyDescent="0.2">
      <c r="B208" s="35"/>
      <c r="C208" s="1" t="str">
        <f t="shared" ca="1" si="175"/>
        <v/>
      </c>
      <c r="D208" s="1" t="str">
        <f t="shared" ref="D208:Z208" ca="1" si="188">IFERROR(D174/2,"")</f>
        <v/>
      </c>
      <c r="E208" s="1" t="str">
        <f t="shared" ca="1" si="188"/>
        <v/>
      </c>
      <c r="F208" s="1" t="str">
        <f t="shared" ca="1" si="188"/>
        <v/>
      </c>
      <c r="G208" s="1" t="str">
        <f t="shared" ca="1" si="188"/>
        <v/>
      </c>
      <c r="H208" s="1" t="str">
        <f t="shared" ca="1" si="188"/>
        <v/>
      </c>
      <c r="I208" s="1" t="str">
        <f t="shared" ca="1" si="188"/>
        <v/>
      </c>
      <c r="J208" s="1" t="str">
        <f t="shared" ca="1" si="188"/>
        <v/>
      </c>
      <c r="K208" s="1" t="str">
        <f t="shared" ca="1" si="188"/>
        <v/>
      </c>
      <c r="L208" s="1" t="str">
        <f t="shared" ca="1" si="188"/>
        <v/>
      </c>
      <c r="M208" s="1" t="str">
        <f t="shared" ca="1" si="188"/>
        <v/>
      </c>
      <c r="N208" s="1" t="str">
        <f t="shared" ca="1" si="188"/>
        <v/>
      </c>
      <c r="O208" s="1" t="str">
        <f t="shared" ca="1" si="188"/>
        <v/>
      </c>
      <c r="P208" s="1" t="str">
        <f t="shared" ca="1" si="188"/>
        <v/>
      </c>
      <c r="Q208" s="1" t="str">
        <f t="shared" ca="1" si="188"/>
        <v/>
      </c>
      <c r="R208" s="1" t="str">
        <f t="shared" ca="1" si="188"/>
        <v/>
      </c>
      <c r="S208" s="1" t="str">
        <f t="shared" ca="1" si="188"/>
        <v/>
      </c>
      <c r="T208" s="1" t="str">
        <f t="shared" ca="1" si="188"/>
        <v/>
      </c>
      <c r="U208" s="1" t="str">
        <f t="shared" ca="1" si="188"/>
        <v/>
      </c>
      <c r="V208" s="1" t="str">
        <f t="shared" ca="1" si="188"/>
        <v/>
      </c>
      <c r="W208" s="1" t="str">
        <f t="shared" ca="1" si="188"/>
        <v/>
      </c>
      <c r="X208" s="1" t="str">
        <f t="shared" ca="1" si="188"/>
        <v/>
      </c>
      <c r="Y208" s="1" t="str">
        <f t="shared" ca="1" si="188"/>
        <v/>
      </c>
      <c r="Z208" s="38" t="str">
        <f t="shared" ca="1" si="188"/>
        <v/>
      </c>
      <c r="AA208" s="38" t="str">
        <f t="shared" ref="AA208:AG208" ca="1" si="189">IFERROR(AA174/2,"")</f>
        <v/>
      </c>
      <c r="AB208" s="38" t="str">
        <f t="shared" ca="1" si="189"/>
        <v/>
      </c>
      <c r="AC208" s="38" t="str">
        <f t="shared" ca="1" si="189"/>
        <v/>
      </c>
      <c r="AD208" s="38" t="str">
        <f t="shared" ca="1" si="189"/>
        <v/>
      </c>
      <c r="AE208" s="38" t="str">
        <f t="shared" ca="1" si="189"/>
        <v/>
      </c>
      <c r="AF208" s="38" t="str">
        <f t="shared" ca="1" si="189"/>
        <v/>
      </c>
      <c r="AG208" s="38" t="str">
        <f t="shared" ca="1" si="189"/>
        <v/>
      </c>
    </row>
    <row r="209" spans="2:33" hidden="1" outlineLevel="1" x14ac:dyDescent="0.2">
      <c r="B209" s="35"/>
      <c r="C209" s="1" t="str">
        <f t="shared" ca="1" si="175"/>
        <v/>
      </c>
      <c r="D209" s="1" t="str">
        <f t="shared" ref="D209:Z209" ca="1" si="190">IFERROR(D175/2,"")</f>
        <v/>
      </c>
      <c r="E209" s="1" t="str">
        <f t="shared" ca="1" si="190"/>
        <v/>
      </c>
      <c r="F209" s="1" t="str">
        <f t="shared" ca="1" si="190"/>
        <v/>
      </c>
      <c r="G209" s="1" t="str">
        <f t="shared" ca="1" si="190"/>
        <v/>
      </c>
      <c r="H209" s="1" t="str">
        <f t="shared" ca="1" si="190"/>
        <v/>
      </c>
      <c r="I209" s="1" t="str">
        <f t="shared" ca="1" si="190"/>
        <v/>
      </c>
      <c r="J209" s="1" t="str">
        <f t="shared" ca="1" si="190"/>
        <v/>
      </c>
      <c r="K209" s="1" t="str">
        <f t="shared" ca="1" si="190"/>
        <v/>
      </c>
      <c r="L209" s="1" t="str">
        <f t="shared" ca="1" si="190"/>
        <v/>
      </c>
      <c r="M209" s="1" t="str">
        <f t="shared" ca="1" si="190"/>
        <v/>
      </c>
      <c r="N209" s="1" t="str">
        <f t="shared" ca="1" si="190"/>
        <v/>
      </c>
      <c r="O209" s="1" t="str">
        <f t="shared" ca="1" si="190"/>
        <v/>
      </c>
      <c r="P209" s="1" t="str">
        <f t="shared" ca="1" si="190"/>
        <v/>
      </c>
      <c r="Q209" s="1" t="str">
        <f t="shared" ca="1" si="190"/>
        <v/>
      </c>
      <c r="R209" s="1" t="str">
        <f t="shared" ca="1" si="190"/>
        <v/>
      </c>
      <c r="S209" s="1" t="str">
        <f t="shared" ca="1" si="190"/>
        <v/>
      </c>
      <c r="T209" s="1" t="str">
        <f t="shared" ca="1" si="190"/>
        <v/>
      </c>
      <c r="U209" s="1" t="str">
        <f t="shared" ca="1" si="190"/>
        <v/>
      </c>
      <c r="V209" s="1" t="str">
        <f t="shared" ca="1" si="190"/>
        <v/>
      </c>
      <c r="W209" s="1" t="str">
        <f t="shared" ca="1" si="190"/>
        <v/>
      </c>
      <c r="X209" s="1" t="str">
        <f t="shared" ca="1" si="190"/>
        <v/>
      </c>
      <c r="Y209" s="1" t="str">
        <f t="shared" ca="1" si="190"/>
        <v/>
      </c>
      <c r="Z209" s="38" t="str">
        <f t="shared" ca="1" si="190"/>
        <v/>
      </c>
      <c r="AA209" s="38" t="str">
        <f t="shared" ref="AA209:AG209" ca="1" si="191">IFERROR(AA175/2,"")</f>
        <v/>
      </c>
      <c r="AB209" s="38" t="str">
        <f t="shared" ca="1" si="191"/>
        <v/>
      </c>
      <c r="AC209" s="38" t="str">
        <f t="shared" ca="1" si="191"/>
        <v/>
      </c>
      <c r="AD209" s="38" t="str">
        <f t="shared" ca="1" si="191"/>
        <v/>
      </c>
      <c r="AE209" s="38" t="str">
        <f t="shared" ca="1" si="191"/>
        <v/>
      </c>
      <c r="AF209" s="38" t="str">
        <f t="shared" ca="1" si="191"/>
        <v/>
      </c>
      <c r="AG209" s="38" t="str">
        <f t="shared" ca="1" si="191"/>
        <v/>
      </c>
    </row>
    <row r="210" spans="2:33" hidden="1" outlineLevel="1" x14ac:dyDescent="0.2">
      <c r="B210" s="35"/>
      <c r="C210" s="1" t="str">
        <f t="shared" ca="1" si="175"/>
        <v/>
      </c>
      <c r="D210" s="1" t="str">
        <f t="shared" ref="D210:Z210" ca="1" si="192">IFERROR(D176/2,"")</f>
        <v/>
      </c>
      <c r="E210" s="1" t="str">
        <f t="shared" ca="1" si="192"/>
        <v/>
      </c>
      <c r="F210" s="1" t="str">
        <f t="shared" ca="1" si="192"/>
        <v/>
      </c>
      <c r="G210" s="1" t="str">
        <f t="shared" ca="1" si="192"/>
        <v/>
      </c>
      <c r="H210" s="1" t="str">
        <f t="shared" ca="1" si="192"/>
        <v/>
      </c>
      <c r="I210" s="1" t="str">
        <f t="shared" ca="1" si="192"/>
        <v/>
      </c>
      <c r="J210" s="1" t="str">
        <f t="shared" ca="1" si="192"/>
        <v/>
      </c>
      <c r="K210" s="1" t="str">
        <f t="shared" ca="1" si="192"/>
        <v/>
      </c>
      <c r="L210" s="1" t="str">
        <f t="shared" ca="1" si="192"/>
        <v/>
      </c>
      <c r="M210" s="1" t="str">
        <f t="shared" ca="1" si="192"/>
        <v/>
      </c>
      <c r="N210" s="1" t="str">
        <f t="shared" ca="1" si="192"/>
        <v/>
      </c>
      <c r="O210" s="1" t="str">
        <f t="shared" ca="1" si="192"/>
        <v/>
      </c>
      <c r="P210" s="1" t="str">
        <f t="shared" ca="1" si="192"/>
        <v/>
      </c>
      <c r="Q210" s="1" t="str">
        <f t="shared" ca="1" si="192"/>
        <v/>
      </c>
      <c r="R210" s="1" t="str">
        <f t="shared" ca="1" si="192"/>
        <v/>
      </c>
      <c r="S210" s="1" t="str">
        <f t="shared" ca="1" si="192"/>
        <v/>
      </c>
      <c r="T210" s="1" t="str">
        <f t="shared" ca="1" si="192"/>
        <v/>
      </c>
      <c r="U210" s="1" t="str">
        <f t="shared" ca="1" si="192"/>
        <v/>
      </c>
      <c r="V210" s="1" t="str">
        <f t="shared" ca="1" si="192"/>
        <v/>
      </c>
      <c r="W210" s="1" t="str">
        <f t="shared" ca="1" si="192"/>
        <v/>
      </c>
      <c r="X210" s="1" t="str">
        <f t="shared" ca="1" si="192"/>
        <v/>
      </c>
      <c r="Y210" s="1" t="str">
        <f t="shared" ca="1" si="192"/>
        <v/>
      </c>
      <c r="Z210" s="38" t="str">
        <f t="shared" ca="1" si="192"/>
        <v/>
      </c>
      <c r="AA210" s="38" t="str">
        <f t="shared" ref="AA210:AG210" ca="1" si="193">IFERROR(AA176/2,"")</f>
        <v/>
      </c>
      <c r="AB210" s="38" t="str">
        <f t="shared" ca="1" si="193"/>
        <v/>
      </c>
      <c r="AC210" s="38" t="str">
        <f t="shared" ca="1" si="193"/>
        <v/>
      </c>
      <c r="AD210" s="38" t="str">
        <f t="shared" ca="1" si="193"/>
        <v/>
      </c>
      <c r="AE210" s="38" t="str">
        <f t="shared" ca="1" si="193"/>
        <v/>
      </c>
      <c r="AF210" s="38" t="str">
        <f t="shared" ca="1" si="193"/>
        <v/>
      </c>
      <c r="AG210" s="38" t="str">
        <f t="shared" ca="1" si="193"/>
        <v/>
      </c>
    </row>
    <row r="211" spans="2:33" hidden="1" outlineLevel="1" x14ac:dyDescent="0.2">
      <c r="B211" s="35"/>
      <c r="C211" s="1" t="str">
        <f t="shared" ca="1" si="175"/>
        <v/>
      </c>
      <c r="D211" s="1" t="str">
        <f t="shared" ref="D211:Z211" ca="1" si="194">IFERROR(D177/2,"")</f>
        <v/>
      </c>
      <c r="E211" s="1" t="str">
        <f t="shared" ca="1" si="194"/>
        <v/>
      </c>
      <c r="F211" s="1" t="str">
        <f t="shared" ca="1" si="194"/>
        <v/>
      </c>
      <c r="G211" s="1" t="str">
        <f t="shared" ca="1" si="194"/>
        <v/>
      </c>
      <c r="H211" s="1" t="str">
        <f t="shared" ca="1" si="194"/>
        <v/>
      </c>
      <c r="I211" s="1" t="str">
        <f t="shared" ca="1" si="194"/>
        <v/>
      </c>
      <c r="J211" s="1" t="str">
        <f t="shared" ca="1" si="194"/>
        <v/>
      </c>
      <c r="K211" s="1" t="str">
        <f t="shared" ca="1" si="194"/>
        <v/>
      </c>
      <c r="L211" s="1" t="str">
        <f t="shared" ca="1" si="194"/>
        <v/>
      </c>
      <c r="M211" s="1" t="str">
        <f t="shared" ca="1" si="194"/>
        <v/>
      </c>
      <c r="N211" s="1" t="str">
        <f t="shared" ca="1" si="194"/>
        <v/>
      </c>
      <c r="O211" s="1" t="str">
        <f t="shared" ca="1" si="194"/>
        <v/>
      </c>
      <c r="P211" s="1" t="str">
        <f t="shared" ca="1" si="194"/>
        <v/>
      </c>
      <c r="Q211" s="1" t="str">
        <f t="shared" ca="1" si="194"/>
        <v/>
      </c>
      <c r="R211" s="1" t="str">
        <f t="shared" ca="1" si="194"/>
        <v/>
      </c>
      <c r="S211" s="1" t="str">
        <f t="shared" ca="1" si="194"/>
        <v/>
      </c>
      <c r="T211" s="1" t="str">
        <f t="shared" ca="1" si="194"/>
        <v/>
      </c>
      <c r="U211" s="1" t="str">
        <f t="shared" ca="1" si="194"/>
        <v/>
      </c>
      <c r="V211" s="1" t="str">
        <f t="shared" ca="1" si="194"/>
        <v/>
      </c>
      <c r="W211" s="1" t="str">
        <f t="shared" ca="1" si="194"/>
        <v/>
      </c>
      <c r="X211" s="1" t="str">
        <f t="shared" ca="1" si="194"/>
        <v/>
      </c>
      <c r="Y211" s="1" t="str">
        <f t="shared" ca="1" si="194"/>
        <v/>
      </c>
      <c r="Z211" s="38" t="str">
        <f t="shared" ca="1" si="194"/>
        <v/>
      </c>
      <c r="AA211" s="38" t="str">
        <f t="shared" ref="AA211:AG211" ca="1" si="195">IFERROR(AA177/2,"")</f>
        <v/>
      </c>
      <c r="AB211" s="38" t="str">
        <f t="shared" ca="1" si="195"/>
        <v/>
      </c>
      <c r="AC211" s="38" t="str">
        <f t="shared" ca="1" si="195"/>
        <v/>
      </c>
      <c r="AD211" s="38" t="str">
        <f t="shared" ca="1" si="195"/>
        <v/>
      </c>
      <c r="AE211" s="38" t="str">
        <f t="shared" ca="1" si="195"/>
        <v/>
      </c>
      <c r="AF211" s="38" t="str">
        <f t="shared" ca="1" si="195"/>
        <v/>
      </c>
      <c r="AG211" s="38" t="str">
        <f t="shared" ca="1" si="195"/>
        <v/>
      </c>
    </row>
    <row r="212" spans="2:33" hidden="1" outlineLevel="1" x14ac:dyDescent="0.2">
      <c r="B212" s="35"/>
      <c r="C212" s="1" t="str">
        <f t="shared" ca="1" si="175"/>
        <v/>
      </c>
      <c r="D212" s="1" t="str">
        <f t="shared" ref="D212:Z212" ca="1" si="196">IFERROR(D178/2,"")</f>
        <v/>
      </c>
      <c r="E212" s="1" t="str">
        <f t="shared" ca="1" si="196"/>
        <v/>
      </c>
      <c r="F212" s="1" t="str">
        <f t="shared" ca="1" si="196"/>
        <v/>
      </c>
      <c r="G212" s="1" t="str">
        <f t="shared" ca="1" si="196"/>
        <v/>
      </c>
      <c r="H212" s="1" t="str">
        <f t="shared" ca="1" si="196"/>
        <v/>
      </c>
      <c r="I212" s="1" t="str">
        <f t="shared" ca="1" si="196"/>
        <v/>
      </c>
      <c r="J212" s="1" t="str">
        <f t="shared" ca="1" si="196"/>
        <v/>
      </c>
      <c r="K212" s="1" t="str">
        <f t="shared" ca="1" si="196"/>
        <v/>
      </c>
      <c r="L212" s="1" t="str">
        <f t="shared" ca="1" si="196"/>
        <v/>
      </c>
      <c r="M212" s="1" t="str">
        <f t="shared" ca="1" si="196"/>
        <v/>
      </c>
      <c r="N212" s="1" t="str">
        <f t="shared" ca="1" si="196"/>
        <v/>
      </c>
      <c r="O212" s="1" t="str">
        <f t="shared" ca="1" si="196"/>
        <v/>
      </c>
      <c r="P212" s="1" t="str">
        <f t="shared" ca="1" si="196"/>
        <v/>
      </c>
      <c r="Q212" s="1" t="str">
        <f t="shared" ca="1" si="196"/>
        <v/>
      </c>
      <c r="R212" s="1" t="str">
        <f t="shared" ca="1" si="196"/>
        <v/>
      </c>
      <c r="S212" s="1" t="str">
        <f t="shared" ca="1" si="196"/>
        <v/>
      </c>
      <c r="T212" s="1" t="str">
        <f t="shared" ca="1" si="196"/>
        <v/>
      </c>
      <c r="U212" s="1" t="str">
        <f t="shared" ca="1" si="196"/>
        <v/>
      </c>
      <c r="V212" s="1" t="str">
        <f t="shared" ca="1" si="196"/>
        <v/>
      </c>
      <c r="W212" s="1" t="str">
        <f t="shared" ca="1" si="196"/>
        <v/>
      </c>
      <c r="X212" s="1" t="str">
        <f t="shared" ca="1" si="196"/>
        <v/>
      </c>
      <c r="Y212" s="1" t="str">
        <f t="shared" ca="1" si="196"/>
        <v/>
      </c>
      <c r="Z212" s="38" t="str">
        <f t="shared" ca="1" si="196"/>
        <v/>
      </c>
      <c r="AA212" s="38" t="str">
        <f t="shared" ref="AA212:AG212" ca="1" si="197">IFERROR(AA178/2,"")</f>
        <v/>
      </c>
      <c r="AB212" s="38" t="str">
        <f t="shared" ca="1" si="197"/>
        <v/>
      </c>
      <c r="AC212" s="38" t="str">
        <f t="shared" ca="1" si="197"/>
        <v/>
      </c>
      <c r="AD212" s="38" t="str">
        <f t="shared" ca="1" si="197"/>
        <v/>
      </c>
      <c r="AE212" s="38" t="str">
        <f t="shared" ca="1" si="197"/>
        <v/>
      </c>
      <c r="AF212" s="38" t="str">
        <f t="shared" ca="1" si="197"/>
        <v/>
      </c>
      <c r="AG212" s="38" t="str">
        <f t="shared" ca="1" si="197"/>
        <v/>
      </c>
    </row>
    <row r="213" spans="2:33" hidden="1" outlineLevel="1" x14ac:dyDescent="0.2">
      <c r="B213" s="35"/>
      <c r="C213" s="1" t="str">
        <f t="shared" ca="1" si="175"/>
        <v/>
      </c>
      <c r="D213" s="1" t="str">
        <f t="shared" ref="D213:E225" ca="1" si="198">IFERROR(D179/2,"")</f>
        <v/>
      </c>
      <c r="E213" s="1" t="str">
        <f t="shared" ca="1" si="198"/>
        <v/>
      </c>
      <c r="F213" s="1" t="str">
        <f t="shared" ref="F213:Z213" ca="1" si="199">IFERROR(F179/2,"")</f>
        <v/>
      </c>
      <c r="G213" s="1" t="str">
        <f t="shared" ca="1" si="199"/>
        <v/>
      </c>
      <c r="H213" s="1" t="str">
        <f t="shared" ca="1" si="199"/>
        <v/>
      </c>
      <c r="I213" s="1" t="str">
        <f t="shared" ca="1" si="199"/>
        <v/>
      </c>
      <c r="J213" s="1" t="str">
        <f t="shared" ca="1" si="199"/>
        <v/>
      </c>
      <c r="K213" s="1" t="str">
        <f t="shared" ca="1" si="199"/>
        <v/>
      </c>
      <c r="L213" s="1" t="str">
        <f t="shared" ca="1" si="199"/>
        <v/>
      </c>
      <c r="M213" s="1" t="str">
        <f t="shared" ca="1" si="199"/>
        <v/>
      </c>
      <c r="N213" s="1" t="str">
        <f t="shared" ca="1" si="199"/>
        <v/>
      </c>
      <c r="O213" s="1" t="str">
        <f t="shared" ca="1" si="199"/>
        <v/>
      </c>
      <c r="P213" s="1" t="str">
        <f t="shared" ca="1" si="199"/>
        <v/>
      </c>
      <c r="Q213" s="1" t="str">
        <f t="shared" ca="1" si="199"/>
        <v/>
      </c>
      <c r="R213" s="1" t="str">
        <f t="shared" ca="1" si="199"/>
        <v/>
      </c>
      <c r="S213" s="1" t="str">
        <f t="shared" ca="1" si="199"/>
        <v/>
      </c>
      <c r="T213" s="1" t="str">
        <f t="shared" ca="1" si="199"/>
        <v/>
      </c>
      <c r="U213" s="1" t="str">
        <f t="shared" ca="1" si="199"/>
        <v/>
      </c>
      <c r="V213" s="1" t="str">
        <f t="shared" ca="1" si="199"/>
        <v/>
      </c>
      <c r="W213" s="1" t="str">
        <f t="shared" ca="1" si="199"/>
        <v/>
      </c>
      <c r="X213" s="1" t="str">
        <f t="shared" ca="1" si="199"/>
        <v/>
      </c>
      <c r="Y213" s="1" t="str">
        <f t="shared" ca="1" si="199"/>
        <v/>
      </c>
      <c r="Z213" s="38" t="str">
        <f t="shared" ca="1" si="199"/>
        <v/>
      </c>
      <c r="AA213" s="38" t="str">
        <f t="shared" ref="AA213:AG213" ca="1" si="200">IFERROR(AA179/2,"")</f>
        <v/>
      </c>
      <c r="AB213" s="38" t="str">
        <f t="shared" ca="1" si="200"/>
        <v/>
      </c>
      <c r="AC213" s="38" t="str">
        <f t="shared" ca="1" si="200"/>
        <v/>
      </c>
      <c r="AD213" s="38" t="str">
        <f t="shared" ca="1" si="200"/>
        <v/>
      </c>
      <c r="AE213" s="38" t="str">
        <f t="shared" ca="1" si="200"/>
        <v/>
      </c>
      <c r="AF213" s="38" t="str">
        <f t="shared" ca="1" si="200"/>
        <v/>
      </c>
      <c r="AG213" s="38" t="str">
        <f t="shared" ca="1" si="200"/>
        <v/>
      </c>
    </row>
    <row r="214" spans="2:33" hidden="1" outlineLevel="1" x14ac:dyDescent="0.2">
      <c r="B214" s="35"/>
      <c r="C214" s="1" t="str">
        <f t="shared" ca="1" si="175"/>
        <v/>
      </c>
      <c r="D214" s="1" t="str">
        <f t="shared" ca="1" si="198"/>
        <v/>
      </c>
      <c r="E214" s="1" t="str">
        <f t="shared" ca="1" si="198"/>
        <v/>
      </c>
      <c r="F214" s="1" t="str">
        <f t="shared" ref="F214:Z214" ca="1" si="201">IFERROR(F180/2,"")</f>
        <v/>
      </c>
      <c r="G214" s="1" t="str">
        <f t="shared" ca="1" si="201"/>
        <v/>
      </c>
      <c r="H214" s="1" t="str">
        <f t="shared" ca="1" si="201"/>
        <v/>
      </c>
      <c r="I214" s="1" t="str">
        <f t="shared" ca="1" si="201"/>
        <v/>
      </c>
      <c r="J214" s="1" t="str">
        <f t="shared" ca="1" si="201"/>
        <v/>
      </c>
      <c r="K214" s="1" t="str">
        <f t="shared" ca="1" si="201"/>
        <v/>
      </c>
      <c r="L214" s="1" t="str">
        <f t="shared" ca="1" si="201"/>
        <v/>
      </c>
      <c r="M214" s="1" t="str">
        <f t="shared" ca="1" si="201"/>
        <v/>
      </c>
      <c r="N214" s="1" t="str">
        <f t="shared" ca="1" si="201"/>
        <v/>
      </c>
      <c r="O214" s="1" t="str">
        <f t="shared" ca="1" si="201"/>
        <v/>
      </c>
      <c r="P214" s="1" t="str">
        <f t="shared" ca="1" si="201"/>
        <v/>
      </c>
      <c r="Q214" s="1" t="str">
        <f t="shared" ca="1" si="201"/>
        <v/>
      </c>
      <c r="R214" s="1" t="str">
        <f t="shared" ca="1" si="201"/>
        <v/>
      </c>
      <c r="S214" s="1" t="str">
        <f t="shared" ca="1" si="201"/>
        <v/>
      </c>
      <c r="T214" s="1" t="str">
        <f t="shared" ca="1" si="201"/>
        <v/>
      </c>
      <c r="U214" s="1" t="str">
        <f t="shared" ca="1" si="201"/>
        <v/>
      </c>
      <c r="V214" s="1" t="str">
        <f t="shared" ca="1" si="201"/>
        <v/>
      </c>
      <c r="W214" s="1" t="str">
        <f t="shared" ca="1" si="201"/>
        <v/>
      </c>
      <c r="X214" s="1" t="str">
        <f t="shared" ca="1" si="201"/>
        <v/>
      </c>
      <c r="Y214" s="1" t="str">
        <f t="shared" ca="1" si="201"/>
        <v/>
      </c>
      <c r="Z214" s="38" t="str">
        <f t="shared" ca="1" si="201"/>
        <v/>
      </c>
      <c r="AA214" s="38" t="str">
        <f t="shared" ref="AA214:AG214" ca="1" si="202">IFERROR(AA180/2,"")</f>
        <v/>
      </c>
      <c r="AB214" s="38" t="str">
        <f t="shared" ca="1" si="202"/>
        <v/>
      </c>
      <c r="AC214" s="38" t="str">
        <f t="shared" ca="1" si="202"/>
        <v/>
      </c>
      <c r="AD214" s="38" t="str">
        <f t="shared" ca="1" si="202"/>
        <v/>
      </c>
      <c r="AE214" s="38" t="str">
        <f t="shared" ca="1" si="202"/>
        <v/>
      </c>
      <c r="AF214" s="38" t="str">
        <f t="shared" ca="1" si="202"/>
        <v/>
      </c>
      <c r="AG214" s="38" t="str">
        <f t="shared" ca="1" si="202"/>
        <v/>
      </c>
    </row>
    <row r="215" spans="2:33" hidden="1" outlineLevel="1" x14ac:dyDescent="0.2">
      <c r="B215" s="35"/>
      <c r="C215" s="1" t="str">
        <f t="shared" ca="1" si="175"/>
        <v/>
      </c>
      <c r="D215" s="1" t="str">
        <f t="shared" ca="1" si="198"/>
        <v/>
      </c>
      <c r="E215" s="1" t="str">
        <f t="shared" ca="1" si="198"/>
        <v/>
      </c>
      <c r="F215" s="1" t="str">
        <f t="shared" ref="F215:Z215" ca="1" si="203">IFERROR(F181/2,"")</f>
        <v/>
      </c>
      <c r="G215" s="1" t="str">
        <f t="shared" ca="1" si="203"/>
        <v/>
      </c>
      <c r="H215" s="1" t="str">
        <f t="shared" ca="1" si="203"/>
        <v/>
      </c>
      <c r="I215" s="1" t="str">
        <f t="shared" ca="1" si="203"/>
        <v/>
      </c>
      <c r="J215" s="1" t="str">
        <f t="shared" ca="1" si="203"/>
        <v/>
      </c>
      <c r="K215" s="1" t="str">
        <f t="shared" ca="1" si="203"/>
        <v/>
      </c>
      <c r="L215" s="1" t="str">
        <f t="shared" ca="1" si="203"/>
        <v/>
      </c>
      <c r="M215" s="1" t="str">
        <f t="shared" ca="1" si="203"/>
        <v/>
      </c>
      <c r="N215" s="1" t="str">
        <f t="shared" ca="1" si="203"/>
        <v/>
      </c>
      <c r="O215" s="1" t="str">
        <f t="shared" ca="1" si="203"/>
        <v/>
      </c>
      <c r="P215" s="1" t="str">
        <f t="shared" ca="1" si="203"/>
        <v/>
      </c>
      <c r="Q215" s="1" t="str">
        <f t="shared" ca="1" si="203"/>
        <v/>
      </c>
      <c r="R215" s="1" t="str">
        <f t="shared" ca="1" si="203"/>
        <v/>
      </c>
      <c r="S215" s="1" t="str">
        <f t="shared" ca="1" si="203"/>
        <v/>
      </c>
      <c r="T215" s="1" t="str">
        <f t="shared" ca="1" si="203"/>
        <v/>
      </c>
      <c r="U215" s="1" t="str">
        <f t="shared" ca="1" si="203"/>
        <v/>
      </c>
      <c r="V215" s="1" t="str">
        <f t="shared" ca="1" si="203"/>
        <v/>
      </c>
      <c r="W215" s="1" t="str">
        <f t="shared" ca="1" si="203"/>
        <v/>
      </c>
      <c r="X215" s="1" t="str">
        <f t="shared" ca="1" si="203"/>
        <v/>
      </c>
      <c r="Y215" s="1" t="str">
        <f t="shared" ca="1" si="203"/>
        <v/>
      </c>
      <c r="Z215" s="38" t="str">
        <f t="shared" ca="1" si="203"/>
        <v/>
      </c>
      <c r="AA215" s="38" t="str">
        <f t="shared" ref="AA215:AG215" ca="1" si="204">IFERROR(AA181/2,"")</f>
        <v/>
      </c>
      <c r="AB215" s="38" t="str">
        <f t="shared" ca="1" si="204"/>
        <v/>
      </c>
      <c r="AC215" s="38" t="str">
        <f t="shared" ca="1" si="204"/>
        <v/>
      </c>
      <c r="AD215" s="38" t="str">
        <f t="shared" ca="1" si="204"/>
        <v/>
      </c>
      <c r="AE215" s="38" t="str">
        <f t="shared" ca="1" si="204"/>
        <v/>
      </c>
      <c r="AF215" s="38" t="str">
        <f t="shared" ca="1" si="204"/>
        <v/>
      </c>
      <c r="AG215" s="38" t="str">
        <f t="shared" ca="1" si="204"/>
        <v/>
      </c>
    </row>
    <row r="216" spans="2:33" hidden="1" outlineLevel="1" x14ac:dyDescent="0.2">
      <c r="B216" s="35"/>
      <c r="C216" s="1" t="str">
        <f t="shared" ca="1" si="175"/>
        <v/>
      </c>
      <c r="D216" s="1" t="str">
        <f t="shared" ca="1" si="198"/>
        <v/>
      </c>
      <c r="E216" s="1" t="str">
        <f t="shared" ca="1" si="198"/>
        <v/>
      </c>
      <c r="F216" s="1" t="str">
        <f t="shared" ref="F216:Z216" ca="1" si="205">IFERROR(F182/2,"")</f>
        <v/>
      </c>
      <c r="G216" s="1" t="str">
        <f t="shared" ca="1" si="205"/>
        <v/>
      </c>
      <c r="H216" s="1" t="str">
        <f t="shared" ca="1" si="205"/>
        <v/>
      </c>
      <c r="I216" s="1" t="str">
        <f t="shared" ca="1" si="205"/>
        <v/>
      </c>
      <c r="J216" s="1" t="str">
        <f t="shared" ca="1" si="205"/>
        <v/>
      </c>
      <c r="K216" s="1" t="str">
        <f t="shared" ca="1" si="205"/>
        <v/>
      </c>
      <c r="L216" s="1" t="str">
        <f t="shared" ca="1" si="205"/>
        <v/>
      </c>
      <c r="M216" s="1" t="str">
        <f t="shared" ca="1" si="205"/>
        <v/>
      </c>
      <c r="N216" s="1" t="str">
        <f t="shared" ca="1" si="205"/>
        <v/>
      </c>
      <c r="O216" s="1" t="str">
        <f t="shared" ca="1" si="205"/>
        <v/>
      </c>
      <c r="P216" s="1" t="str">
        <f t="shared" ca="1" si="205"/>
        <v/>
      </c>
      <c r="Q216" s="1" t="str">
        <f t="shared" ca="1" si="205"/>
        <v/>
      </c>
      <c r="R216" s="1" t="str">
        <f t="shared" ca="1" si="205"/>
        <v/>
      </c>
      <c r="S216" s="1" t="str">
        <f t="shared" ca="1" si="205"/>
        <v/>
      </c>
      <c r="T216" s="1" t="str">
        <f t="shared" ca="1" si="205"/>
        <v/>
      </c>
      <c r="U216" s="1" t="str">
        <f t="shared" ca="1" si="205"/>
        <v/>
      </c>
      <c r="V216" s="1" t="str">
        <f t="shared" ca="1" si="205"/>
        <v/>
      </c>
      <c r="W216" s="1" t="str">
        <f t="shared" ca="1" si="205"/>
        <v/>
      </c>
      <c r="X216" s="1" t="str">
        <f t="shared" ca="1" si="205"/>
        <v/>
      </c>
      <c r="Y216" s="1" t="str">
        <f t="shared" ca="1" si="205"/>
        <v/>
      </c>
      <c r="Z216" s="38" t="str">
        <f t="shared" ca="1" si="205"/>
        <v/>
      </c>
      <c r="AA216" s="38" t="str">
        <f t="shared" ref="AA216:AG216" ca="1" si="206">IFERROR(AA182/2,"")</f>
        <v/>
      </c>
      <c r="AB216" s="38" t="str">
        <f t="shared" ca="1" si="206"/>
        <v/>
      </c>
      <c r="AC216" s="38" t="str">
        <f t="shared" ca="1" si="206"/>
        <v/>
      </c>
      <c r="AD216" s="38" t="str">
        <f t="shared" ca="1" si="206"/>
        <v/>
      </c>
      <c r="AE216" s="38" t="str">
        <f t="shared" ca="1" si="206"/>
        <v/>
      </c>
      <c r="AF216" s="38" t="str">
        <f t="shared" ca="1" si="206"/>
        <v/>
      </c>
      <c r="AG216" s="38" t="str">
        <f t="shared" ca="1" si="206"/>
        <v/>
      </c>
    </row>
    <row r="217" spans="2:33" hidden="1" outlineLevel="1" x14ac:dyDescent="0.2">
      <c r="B217" s="35"/>
      <c r="C217" s="1" t="str">
        <f t="shared" ca="1" si="175"/>
        <v/>
      </c>
      <c r="D217" s="1" t="str">
        <f t="shared" ca="1" si="198"/>
        <v/>
      </c>
      <c r="E217" s="1" t="str">
        <f t="shared" ca="1" si="198"/>
        <v/>
      </c>
      <c r="F217" s="1" t="str">
        <f t="shared" ref="F217:Z217" ca="1" si="207">IFERROR(F183/2,"")</f>
        <v/>
      </c>
      <c r="G217" s="1" t="str">
        <f t="shared" ca="1" si="207"/>
        <v/>
      </c>
      <c r="H217" s="1" t="str">
        <f t="shared" ca="1" si="207"/>
        <v/>
      </c>
      <c r="I217" s="1" t="str">
        <f t="shared" ca="1" si="207"/>
        <v/>
      </c>
      <c r="J217" s="1" t="str">
        <f t="shared" ca="1" si="207"/>
        <v/>
      </c>
      <c r="K217" s="1" t="str">
        <f t="shared" ca="1" si="207"/>
        <v/>
      </c>
      <c r="L217" s="1" t="str">
        <f t="shared" ca="1" si="207"/>
        <v/>
      </c>
      <c r="M217" s="1" t="str">
        <f t="shared" ca="1" si="207"/>
        <v/>
      </c>
      <c r="N217" s="1" t="str">
        <f t="shared" ca="1" si="207"/>
        <v/>
      </c>
      <c r="O217" s="1" t="str">
        <f t="shared" ca="1" si="207"/>
        <v/>
      </c>
      <c r="P217" s="1" t="str">
        <f t="shared" ca="1" si="207"/>
        <v/>
      </c>
      <c r="Q217" s="1" t="str">
        <f t="shared" ca="1" si="207"/>
        <v/>
      </c>
      <c r="R217" s="1" t="str">
        <f t="shared" ca="1" si="207"/>
        <v/>
      </c>
      <c r="S217" s="1" t="str">
        <f t="shared" ca="1" si="207"/>
        <v/>
      </c>
      <c r="T217" s="1" t="str">
        <f t="shared" ca="1" si="207"/>
        <v/>
      </c>
      <c r="U217" s="1" t="str">
        <f t="shared" ca="1" si="207"/>
        <v/>
      </c>
      <c r="V217" s="1" t="str">
        <f t="shared" ca="1" si="207"/>
        <v/>
      </c>
      <c r="W217" s="1" t="str">
        <f t="shared" ca="1" si="207"/>
        <v/>
      </c>
      <c r="X217" s="1" t="str">
        <f t="shared" ca="1" si="207"/>
        <v/>
      </c>
      <c r="Y217" s="1" t="str">
        <f t="shared" ca="1" si="207"/>
        <v/>
      </c>
      <c r="Z217" s="38" t="str">
        <f t="shared" ca="1" si="207"/>
        <v/>
      </c>
      <c r="AA217" s="38" t="str">
        <f t="shared" ref="AA217:AG217" ca="1" si="208">IFERROR(AA183/2,"")</f>
        <v/>
      </c>
      <c r="AB217" s="38" t="str">
        <f t="shared" ca="1" si="208"/>
        <v/>
      </c>
      <c r="AC217" s="38" t="str">
        <f t="shared" ca="1" si="208"/>
        <v/>
      </c>
      <c r="AD217" s="38" t="str">
        <f t="shared" ca="1" si="208"/>
        <v/>
      </c>
      <c r="AE217" s="38" t="str">
        <f t="shared" ca="1" si="208"/>
        <v/>
      </c>
      <c r="AF217" s="38" t="str">
        <f t="shared" ca="1" si="208"/>
        <v/>
      </c>
      <c r="AG217" s="38" t="str">
        <f t="shared" ca="1" si="208"/>
        <v/>
      </c>
    </row>
    <row r="218" spans="2:33" hidden="1" outlineLevel="1" x14ac:dyDescent="0.2">
      <c r="B218" s="35"/>
      <c r="C218" s="1" t="str">
        <f t="shared" ca="1" si="175"/>
        <v/>
      </c>
      <c r="D218" s="1" t="str">
        <f t="shared" ca="1" si="198"/>
        <v/>
      </c>
      <c r="E218" s="1" t="str">
        <f t="shared" ca="1" si="198"/>
        <v/>
      </c>
      <c r="F218" s="1" t="str">
        <f t="shared" ref="F218:Z218" ca="1" si="209">IFERROR(F184/2,"")</f>
        <v/>
      </c>
      <c r="G218" s="1" t="str">
        <f t="shared" ca="1" si="209"/>
        <v/>
      </c>
      <c r="H218" s="1" t="str">
        <f t="shared" ca="1" si="209"/>
        <v/>
      </c>
      <c r="I218" s="1" t="str">
        <f t="shared" ca="1" si="209"/>
        <v/>
      </c>
      <c r="J218" s="1" t="str">
        <f t="shared" ca="1" si="209"/>
        <v/>
      </c>
      <c r="K218" s="1" t="str">
        <f t="shared" ca="1" si="209"/>
        <v/>
      </c>
      <c r="L218" s="1" t="str">
        <f t="shared" ca="1" si="209"/>
        <v/>
      </c>
      <c r="M218" s="1" t="str">
        <f t="shared" ca="1" si="209"/>
        <v/>
      </c>
      <c r="N218" s="1" t="str">
        <f t="shared" ca="1" si="209"/>
        <v/>
      </c>
      <c r="O218" s="1" t="str">
        <f t="shared" ca="1" si="209"/>
        <v/>
      </c>
      <c r="P218" s="1" t="str">
        <f t="shared" ca="1" si="209"/>
        <v/>
      </c>
      <c r="Q218" s="1" t="str">
        <f t="shared" ca="1" si="209"/>
        <v/>
      </c>
      <c r="R218" s="1" t="str">
        <f t="shared" ca="1" si="209"/>
        <v/>
      </c>
      <c r="S218" s="1" t="str">
        <f t="shared" ca="1" si="209"/>
        <v/>
      </c>
      <c r="T218" s="1" t="str">
        <f t="shared" ca="1" si="209"/>
        <v/>
      </c>
      <c r="U218" s="1" t="str">
        <f t="shared" ca="1" si="209"/>
        <v/>
      </c>
      <c r="V218" s="1" t="str">
        <f t="shared" ca="1" si="209"/>
        <v/>
      </c>
      <c r="W218" s="1" t="str">
        <f t="shared" ca="1" si="209"/>
        <v/>
      </c>
      <c r="X218" s="1" t="str">
        <f t="shared" ca="1" si="209"/>
        <v/>
      </c>
      <c r="Y218" s="1" t="str">
        <f t="shared" ca="1" si="209"/>
        <v/>
      </c>
      <c r="Z218" s="38" t="str">
        <f t="shared" ca="1" si="209"/>
        <v/>
      </c>
      <c r="AA218" s="38" t="str">
        <f t="shared" ref="AA218:AG218" ca="1" si="210">IFERROR(AA184/2,"")</f>
        <v/>
      </c>
      <c r="AB218" s="38" t="str">
        <f t="shared" ca="1" si="210"/>
        <v/>
      </c>
      <c r="AC218" s="38" t="str">
        <f t="shared" ca="1" si="210"/>
        <v/>
      </c>
      <c r="AD218" s="38" t="str">
        <f t="shared" ca="1" si="210"/>
        <v/>
      </c>
      <c r="AE218" s="38" t="str">
        <f t="shared" ca="1" si="210"/>
        <v/>
      </c>
      <c r="AF218" s="38" t="str">
        <f t="shared" ca="1" si="210"/>
        <v/>
      </c>
      <c r="AG218" s="38" t="str">
        <f t="shared" ca="1" si="210"/>
        <v/>
      </c>
    </row>
    <row r="219" spans="2:33" hidden="1" outlineLevel="1" x14ac:dyDescent="0.2">
      <c r="B219" s="35"/>
      <c r="C219" s="1" t="str">
        <f t="shared" ca="1" si="175"/>
        <v/>
      </c>
      <c r="D219" s="1" t="str">
        <f t="shared" ca="1" si="198"/>
        <v/>
      </c>
      <c r="E219" s="1" t="str">
        <f t="shared" ca="1" si="198"/>
        <v/>
      </c>
      <c r="F219" s="1" t="str">
        <f t="shared" ref="F219:Z219" ca="1" si="211">IFERROR(F185/2,"")</f>
        <v/>
      </c>
      <c r="G219" s="1" t="str">
        <f t="shared" ca="1" si="211"/>
        <v/>
      </c>
      <c r="H219" s="1" t="str">
        <f t="shared" ca="1" si="211"/>
        <v/>
      </c>
      <c r="I219" s="1" t="str">
        <f t="shared" ca="1" si="211"/>
        <v/>
      </c>
      <c r="J219" s="1" t="str">
        <f t="shared" ca="1" si="211"/>
        <v/>
      </c>
      <c r="K219" s="1" t="str">
        <f t="shared" ca="1" si="211"/>
        <v/>
      </c>
      <c r="L219" s="1" t="str">
        <f t="shared" ca="1" si="211"/>
        <v/>
      </c>
      <c r="M219" s="1" t="str">
        <f t="shared" ca="1" si="211"/>
        <v/>
      </c>
      <c r="N219" s="1" t="str">
        <f t="shared" ca="1" si="211"/>
        <v/>
      </c>
      <c r="O219" s="1" t="str">
        <f t="shared" ca="1" si="211"/>
        <v/>
      </c>
      <c r="P219" s="1" t="str">
        <f t="shared" ca="1" si="211"/>
        <v/>
      </c>
      <c r="Q219" s="1" t="str">
        <f t="shared" ca="1" si="211"/>
        <v/>
      </c>
      <c r="R219" s="1" t="str">
        <f t="shared" ca="1" si="211"/>
        <v/>
      </c>
      <c r="S219" s="1" t="str">
        <f t="shared" ca="1" si="211"/>
        <v/>
      </c>
      <c r="T219" s="1" t="str">
        <f t="shared" ca="1" si="211"/>
        <v/>
      </c>
      <c r="U219" s="1" t="str">
        <f t="shared" ca="1" si="211"/>
        <v/>
      </c>
      <c r="V219" s="1" t="str">
        <f t="shared" ca="1" si="211"/>
        <v/>
      </c>
      <c r="W219" s="1" t="str">
        <f t="shared" ca="1" si="211"/>
        <v/>
      </c>
      <c r="X219" s="1" t="str">
        <f t="shared" ca="1" si="211"/>
        <v/>
      </c>
      <c r="Y219" s="1" t="str">
        <f t="shared" ca="1" si="211"/>
        <v/>
      </c>
      <c r="Z219" s="38" t="str">
        <f t="shared" ca="1" si="211"/>
        <v/>
      </c>
      <c r="AA219" s="38" t="str">
        <f t="shared" ref="AA219:AG219" ca="1" si="212">IFERROR(AA185/2,"")</f>
        <v/>
      </c>
      <c r="AB219" s="38" t="str">
        <f t="shared" ca="1" si="212"/>
        <v/>
      </c>
      <c r="AC219" s="38" t="str">
        <f t="shared" ca="1" si="212"/>
        <v/>
      </c>
      <c r="AD219" s="38" t="str">
        <f t="shared" ca="1" si="212"/>
        <v/>
      </c>
      <c r="AE219" s="38" t="str">
        <f t="shared" ca="1" si="212"/>
        <v/>
      </c>
      <c r="AF219" s="38" t="str">
        <f t="shared" ca="1" si="212"/>
        <v/>
      </c>
      <c r="AG219" s="38" t="str">
        <f t="shared" ca="1" si="212"/>
        <v/>
      </c>
    </row>
    <row r="220" spans="2:33" hidden="1" outlineLevel="1" x14ac:dyDescent="0.2">
      <c r="B220" s="35"/>
      <c r="C220" s="1" t="str">
        <f t="shared" ca="1" si="175"/>
        <v/>
      </c>
      <c r="D220" s="1" t="str">
        <f t="shared" ca="1" si="198"/>
        <v/>
      </c>
      <c r="E220" s="1" t="str">
        <f t="shared" ca="1" si="198"/>
        <v/>
      </c>
      <c r="F220" s="1" t="str">
        <f t="shared" ref="F220:Z220" ca="1" si="213">IFERROR(F186/2,"")</f>
        <v/>
      </c>
      <c r="G220" s="1" t="str">
        <f t="shared" ca="1" si="213"/>
        <v/>
      </c>
      <c r="H220" s="1" t="str">
        <f t="shared" ca="1" si="213"/>
        <v/>
      </c>
      <c r="I220" s="1" t="str">
        <f t="shared" ca="1" si="213"/>
        <v/>
      </c>
      <c r="J220" s="1" t="str">
        <f t="shared" ca="1" si="213"/>
        <v/>
      </c>
      <c r="K220" s="1" t="str">
        <f t="shared" ca="1" si="213"/>
        <v/>
      </c>
      <c r="L220" s="1" t="str">
        <f t="shared" ca="1" si="213"/>
        <v/>
      </c>
      <c r="M220" s="1" t="str">
        <f t="shared" ca="1" si="213"/>
        <v/>
      </c>
      <c r="N220" s="1" t="str">
        <f t="shared" ca="1" si="213"/>
        <v/>
      </c>
      <c r="O220" s="1" t="str">
        <f t="shared" ca="1" si="213"/>
        <v/>
      </c>
      <c r="P220" s="1" t="str">
        <f t="shared" ca="1" si="213"/>
        <v/>
      </c>
      <c r="Q220" s="1" t="str">
        <f t="shared" ca="1" si="213"/>
        <v/>
      </c>
      <c r="R220" s="1" t="str">
        <f t="shared" ca="1" si="213"/>
        <v/>
      </c>
      <c r="S220" s="1" t="str">
        <f t="shared" ca="1" si="213"/>
        <v/>
      </c>
      <c r="T220" s="1" t="str">
        <f t="shared" ca="1" si="213"/>
        <v/>
      </c>
      <c r="U220" s="1" t="str">
        <f t="shared" ca="1" si="213"/>
        <v/>
      </c>
      <c r="V220" s="1" t="str">
        <f t="shared" ca="1" si="213"/>
        <v/>
      </c>
      <c r="W220" s="1" t="str">
        <f t="shared" ca="1" si="213"/>
        <v/>
      </c>
      <c r="X220" s="1" t="str">
        <f t="shared" ca="1" si="213"/>
        <v/>
      </c>
      <c r="Y220" s="1" t="str">
        <f t="shared" ca="1" si="213"/>
        <v/>
      </c>
      <c r="Z220" s="38" t="str">
        <f t="shared" ca="1" si="213"/>
        <v/>
      </c>
      <c r="AA220" s="38" t="str">
        <f t="shared" ref="AA220:AG220" ca="1" si="214">IFERROR(AA186/2,"")</f>
        <v/>
      </c>
      <c r="AB220" s="38" t="str">
        <f t="shared" ca="1" si="214"/>
        <v/>
      </c>
      <c r="AC220" s="38" t="str">
        <f t="shared" ca="1" si="214"/>
        <v/>
      </c>
      <c r="AD220" s="38" t="str">
        <f t="shared" ca="1" si="214"/>
        <v/>
      </c>
      <c r="AE220" s="38" t="str">
        <f t="shared" ca="1" si="214"/>
        <v/>
      </c>
      <c r="AF220" s="38" t="str">
        <f t="shared" ca="1" si="214"/>
        <v/>
      </c>
      <c r="AG220" s="38" t="str">
        <f t="shared" ca="1" si="214"/>
        <v/>
      </c>
    </row>
    <row r="221" spans="2:33" hidden="1" outlineLevel="1" x14ac:dyDescent="0.2">
      <c r="B221" s="35"/>
      <c r="C221" s="1" t="str">
        <f t="shared" ca="1" si="175"/>
        <v/>
      </c>
      <c r="D221" s="1" t="str">
        <f t="shared" ca="1" si="198"/>
        <v/>
      </c>
      <c r="E221" s="1" t="str">
        <f t="shared" ca="1" si="198"/>
        <v/>
      </c>
      <c r="F221" s="1" t="str">
        <f t="shared" ref="F221:Z221" ca="1" si="215">IFERROR(F187/2,"")</f>
        <v/>
      </c>
      <c r="G221" s="1" t="str">
        <f t="shared" ca="1" si="215"/>
        <v/>
      </c>
      <c r="H221" s="1" t="str">
        <f t="shared" ca="1" si="215"/>
        <v/>
      </c>
      <c r="I221" s="1" t="str">
        <f t="shared" ca="1" si="215"/>
        <v/>
      </c>
      <c r="J221" s="1" t="str">
        <f t="shared" ca="1" si="215"/>
        <v/>
      </c>
      <c r="K221" s="1" t="str">
        <f t="shared" ca="1" si="215"/>
        <v/>
      </c>
      <c r="L221" s="1" t="str">
        <f t="shared" ca="1" si="215"/>
        <v/>
      </c>
      <c r="M221" s="1" t="str">
        <f t="shared" ca="1" si="215"/>
        <v/>
      </c>
      <c r="N221" s="1" t="str">
        <f t="shared" ca="1" si="215"/>
        <v/>
      </c>
      <c r="O221" s="1" t="str">
        <f t="shared" ca="1" si="215"/>
        <v/>
      </c>
      <c r="P221" s="1" t="str">
        <f t="shared" ca="1" si="215"/>
        <v/>
      </c>
      <c r="Q221" s="1" t="str">
        <f t="shared" ca="1" si="215"/>
        <v/>
      </c>
      <c r="R221" s="1" t="str">
        <f t="shared" ca="1" si="215"/>
        <v/>
      </c>
      <c r="S221" s="1" t="str">
        <f t="shared" ca="1" si="215"/>
        <v/>
      </c>
      <c r="T221" s="1" t="str">
        <f t="shared" ca="1" si="215"/>
        <v/>
      </c>
      <c r="U221" s="1" t="str">
        <f t="shared" ca="1" si="215"/>
        <v/>
      </c>
      <c r="V221" s="1" t="str">
        <f t="shared" ca="1" si="215"/>
        <v/>
      </c>
      <c r="W221" s="1" t="str">
        <f t="shared" ca="1" si="215"/>
        <v/>
      </c>
      <c r="X221" s="1" t="str">
        <f t="shared" ca="1" si="215"/>
        <v/>
      </c>
      <c r="Y221" s="1" t="str">
        <f t="shared" ca="1" si="215"/>
        <v/>
      </c>
      <c r="Z221" s="38" t="str">
        <f t="shared" ca="1" si="215"/>
        <v/>
      </c>
      <c r="AA221" s="38" t="str">
        <f t="shared" ref="AA221:AG221" ca="1" si="216">IFERROR(AA187/2,"")</f>
        <v/>
      </c>
      <c r="AB221" s="38" t="str">
        <f t="shared" ca="1" si="216"/>
        <v/>
      </c>
      <c r="AC221" s="38" t="str">
        <f t="shared" ca="1" si="216"/>
        <v/>
      </c>
      <c r="AD221" s="38" t="str">
        <f t="shared" ca="1" si="216"/>
        <v/>
      </c>
      <c r="AE221" s="38" t="str">
        <f t="shared" ca="1" si="216"/>
        <v/>
      </c>
      <c r="AF221" s="38" t="str">
        <f t="shared" ca="1" si="216"/>
        <v/>
      </c>
      <c r="AG221" s="38" t="str">
        <f t="shared" ca="1" si="216"/>
        <v/>
      </c>
    </row>
    <row r="222" spans="2:33" hidden="1" outlineLevel="1" x14ac:dyDescent="0.2">
      <c r="B222" s="35"/>
      <c r="C222" s="1" t="str">
        <f t="shared" ca="1" si="175"/>
        <v/>
      </c>
      <c r="D222" s="1" t="str">
        <f t="shared" ca="1" si="198"/>
        <v/>
      </c>
      <c r="E222" s="1" t="str">
        <f t="shared" ca="1" si="198"/>
        <v/>
      </c>
      <c r="F222" s="1" t="str">
        <f t="shared" ref="F222:Z222" ca="1" si="217">IFERROR(F188/2,"")</f>
        <v/>
      </c>
      <c r="G222" s="1" t="str">
        <f t="shared" ca="1" si="217"/>
        <v/>
      </c>
      <c r="H222" s="1" t="str">
        <f t="shared" ca="1" si="217"/>
        <v/>
      </c>
      <c r="I222" s="1" t="str">
        <f t="shared" ca="1" si="217"/>
        <v/>
      </c>
      <c r="J222" s="1" t="str">
        <f t="shared" ca="1" si="217"/>
        <v/>
      </c>
      <c r="K222" s="1" t="str">
        <f t="shared" ca="1" si="217"/>
        <v/>
      </c>
      <c r="L222" s="1" t="str">
        <f t="shared" ca="1" si="217"/>
        <v/>
      </c>
      <c r="M222" s="1" t="str">
        <f t="shared" ca="1" si="217"/>
        <v/>
      </c>
      <c r="N222" s="1" t="str">
        <f t="shared" ca="1" si="217"/>
        <v/>
      </c>
      <c r="O222" s="1" t="str">
        <f t="shared" ca="1" si="217"/>
        <v/>
      </c>
      <c r="P222" s="1" t="str">
        <f t="shared" ca="1" si="217"/>
        <v/>
      </c>
      <c r="Q222" s="1" t="str">
        <f t="shared" ca="1" si="217"/>
        <v/>
      </c>
      <c r="R222" s="1" t="str">
        <f t="shared" ca="1" si="217"/>
        <v/>
      </c>
      <c r="S222" s="1" t="str">
        <f t="shared" ca="1" si="217"/>
        <v/>
      </c>
      <c r="T222" s="1" t="str">
        <f t="shared" ca="1" si="217"/>
        <v/>
      </c>
      <c r="U222" s="1" t="str">
        <f t="shared" ca="1" si="217"/>
        <v/>
      </c>
      <c r="V222" s="1" t="str">
        <f t="shared" ca="1" si="217"/>
        <v/>
      </c>
      <c r="W222" s="1" t="str">
        <f t="shared" ca="1" si="217"/>
        <v/>
      </c>
      <c r="X222" s="1" t="str">
        <f t="shared" ca="1" si="217"/>
        <v/>
      </c>
      <c r="Y222" s="1" t="str">
        <f t="shared" ca="1" si="217"/>
        <v/>
      </c>
      <c r="Z222" s="38" t="str">
        <f t="shared" ca="1" si="217"/>
        <v/>
      </c>
      <c r="AA222" s="38" t="str">
        <f t="shared" ref="AA222:AG222" ca="1" si="218">IFERROR(AA188/2,"")</f>
        <v/>
      </c>
      <c r="AB222" s="38" t="str">
        <f t="shared" ca="1" si="218"/>
        <v/>
      </c>
      <c r="AC222" s="38" t="str">
        <f t="shared" ca="1" si="218"/>
        <v/>
      </c>
      <c r="AD222" s="38" t="str">
        <f t="shared" ca="1" si="218"/>
        <v/>
      </c>
      <c r="AE222" s="38" t="str">
        <f t="shared" ca="1" si="218"/>
        <v/>
      </c>
      <c r="AF222" s="38" t="str">
        <f t="shared" ca="1" si="218"/>
        <v/>
      </c>
      <c r="AG222" s="38" t="str">
        <f t="shared" ca="1" si="218"/>
        <v/>
      </c>
    </row>
    <row r="223" spans="2:33" hidden="1" outlineLevel="1" x14ac:dyDescent="0.2">
      <c r="B223" s="35"/>
      <c r="C223" s="1" t="str">
        <f t="shared" ca="1" si="175"/>
        <v/>
      </c>
      <c r="D223" s="1" t="str">
        <f t="shared" ca="1" si="198"/>
        <v/>
      </c>
      <c r="E223" s="1" t="str">
        <f t="shared" ca="1" si="198"/>
        <v/>
      </c>
      <c r="F223" s="1" t="str">
        <f t="shared" ref="F223:Z223" ca="1" si="219">IFERROR(F189/2,"")</f>
        <v/>
      </c>
      <c r="G223" s="1" t="str">
        <f t="shared" ca="1" si="219"/>
        <v/>
      </c>
      <c r="H223" s="1" t="str">
        <f t="shared" ca="1" si="219"/>
        <v/>
      </c>
      <c r="I223" s="1" t="str">
        <f t="shared" ca="1" si="219"/>
        <v/>
      </c>
      <c r="J223" s="1" t="str">
        <f t="shared" ca="1" si="219"/>
        <v/>
      </c>
      <c r="K223" s="1" t="str">
        <f t="shared" ca="1" si="219"/>
        <v/>
      </c>
      <c r="L223" s="1" t="str">
        <f t="shared" ca="1" si="219"/>
        <v/>
      </c>
      <c r="M223" s="1" t="str">
        <f t="shared" ca="1" si="219"/>
        <v/>
      </c>
      <c r="N223" s="1" t="str">
        <f t="shared" ca="1" si="219"/>
        <v/>
      </c>
      <c r="O223" s="1" t="str">
        <f t="shared" ca="1" si="219"/>
        <v/>
      </c>
      <c r="P223" s="1" t="str">
        <f t="shared" ca="1" si="219"/>
        <v/>
      </c>
      <c r="Q223" s="1" t="str">
        <f t="shared" ca="1" si="219"/>
        <v/>
      </c>
      <c r="R223" s="1" t="str">
        <f t="shared" ca="1" si="219"/>
        <v/>
      </c>
      <c r="S223" s="1" t="str">
        <f t="shared" ca="1" si="219"/>
        <v/>
      </c>
      <c r="T223" s="1" t="str">
        <f t="shared" ca="1" si="219"/>
        <v/>
      </c>
      <c r="U223" s="1" t="str">
        <f t="shared" ca="1" si="219"/>
        <v/>
      </c>
      <c r="V223" s="1" t="str">
        <f t="shared" ca="1" si="219"/>
        <v/>
      </c>
      <c r="W223" s="1" t="str">
        <f t="shared" ca="1" si="219"/>
        <v/>
      </c>
      <c r="X223" s="1" t="str">
        <f t="shared" ca="1" si="219"/>
        <v/>
      </c>
      <c r="Y223" s="1" t="str">
        <f t="shared" ca="1" si="219"/>
        <v/>
      </c>
      <c r="Z223" s="38" t="str">
        <f t="shared" ca="1" si="219"/>
        <v/>
      </c>
      <c r="AA223" s="38" t="str">
        <f t="shared" ref="AA223:AG223" ca="1" si="220">IFERROR(AA189/2,"")</f>
        <v/>
      </c>
      <c r="AB223" s="38" t="str">
        <f t="shared" ca="1" si="220"/>
        <v/>
      </c>
      <c r="AC223" s="38" t="str">
        <f t="shared" ca="1" si="220"/>
        <v/>
      </c>
      <c r="AD223" s="38" t="str">
        <f t="shared" ca="1" si="220"/>
        <v/>
      </c>
      <c r="AE223" s="38" t="str">
        <f t="shared" ca="1" si="220"/>
        <v/>
      </c>
      <c r="AF223" s="38" t="str">
        <f t="shared" ca="1" si="220"/>
        <v/>
      </c>
      <c r="AG223" s="38" t="str">
        <f t="shared" ca="1" si="220"/>
        <v/>
      </c>
    </row>
    <row r="224" spans="2:33" hidden="1" outlineLevel="1" x14ac:dyDescent="0.2">
      <c r="B224" s="35"/>
      <c r="C224" s="1" t="str">
        <f t="shared" ca="1" si="175"/>
        <v/>
      </c>
      <c r="D224" s="1" t="str">
        <f t="shared" ca="1" si="198"/>
        <v/>
      </c>
      <c r="E224" s="1" t="str">
        <f t="shared" ca="1" si="198"/>
        <v/>
      </c>
      <c r="F224" s="1" t="str">
        <f t="shared" ref="F224:Z224" ca="1" si="221">IFERROR(F190/2,"")</f>
        <v/>
      </c>
      <c r="G224" s="1" t="str">
        <f t="shared" ca="1" si="221"/>
        <v/>
      </c>
      <c r="H224" s="1" t="str">
        <f t="shared" ca="1" si="221"/>
        <v/>
      </c>
      <c r="I224" s="1" t="str">
        <f t="shared" ca="1" si="221"/>
        <v/>
      </c>
      <c r="J224" s="1" t="str">
        <f t="shared" ca="1" si="221"/>
        <v/>
      </c>
      <c r="K224" s="1" t="str">
        <f t="shared" ca="1" si="221"/>
        <v/>
      </c>
      <c r="L224" s="1" t="str">
        <f t="shared" ca="1" si="221"/>
        <v/>
      </c>
      <c r="M224" s="1" t="str">
        <f t="shared" ca="1" si="221"/>
        <v/>
      </c>
      <c r="N224" s="1" t="str">
        <f t="shared" ca="1" si="221"/>
        <v/>
      </c>
      <c r="O224" s="1" t="str">
        <f t="shared" ca="1" si="221"/>
        <v/>
      </c>
      <c r="P224" s="1" t="str">
        <f t="shared" ca="1" si="221"/>
        <v/>
      </c>
      <c r="Q224" s="1" t="str">
        <f t="shared" ca="1" si="221"/>
        <v/>
      </c>
      <c r="R224" s="1" t="str">
        <f t="shared" ca="1" si="221"/>
        <v/>
      </c>
      <c r="S224" s="1" t="str">
        <f t="shared" ca="1" si="221"/>
        <v/>
      </c>
      <c r="T224" s="1" t="str">
        <f t="shared" ca="1" si="221"/>
        <v/>
      </c>
      <c r="U224" s="1" t="str">
        <f t="shared" ca="1" si="221"/>
        <v/>
      </c>
      <c r="V224" s="1" t="str">
        <f t="shared" ca="1" si="221"/>
        <v/>
      </c>
      <c r="W224" s="1" t="str">
        <f t="shared" ca="1" si="221"/>
        <v/>
      </c>
      <c r="X224" s="1" t="str">
        <f t="shared" ca="1" si="221"/>
        <v/>
      </c>
      <c r="Y224" s="1" t="str">
        <f t="shared" ca="1" si="221"/>
        <v/>
      </c>
      <c r="Z224" s="38" t="str">
        <f t="shared" ca="1" si="221"/>
        <v/>
      </c>
      <c r="AA224" s="38" t="str">
        <f ca="1">IFERROR(AA190/2,"")</f>
        <v/>
      </c>
      <c r="AB224" s="38" t="str">
        <f t="shared" ref="AB224:AG224" ca="1" si="222">IFERROR(AB190/2,"")</f>
        <v/>
      </c>
      <c r="AC224" s="38" t="str">
        <f t="shared" ca="1" si="222"/>
        <v/>
      </c>
      <c r="AD224" s="38" t="str">
        <f t="shared" ca="1" si="222"/>
        <v/>
      </c>
      <c r="AE224" s="38" t="str">
        <f t="shared" ca="1" si="222"/>
        <v/>
      </c>
      <c r="AF224" s="38" t="str">
        <f t="shared" ca="1" si="222"/>
        <v/>
      </c>
      <c r="AG224" s="38" t="str">
        <f t="shared" ca="1" si="222"/>
        <v/>
      </c>
    </row>
    <row r="225" spans="2:33" hidden="1" outlineLevel="1" x14ac:dyDescent="0.2">
      <c r="B225" s="35"/>
      <c r="C225" s="1" t="str">
        <f t="shared" ca="1" si="175"/>
        <v/>
      </c>
      <c r="D225" s="1" t="str">
        <f t="shared" ca="1" si="198"/>
        <v/>
      </c>
      <c r="E225" s="1" t="str">
        <f t="shared" ca="1" si="198"/>
        <v/>
      </c>
      <c r="F225" s="1" t="str">
        <f t="shared" ref="F225:Z225" ca="1" si="223">IFERROR(F191/2,"")</f>
        <v/>
      </c>
      <c r="G225" s="1" t="str">
        <f t="shared" ca="1" si="223"/>
        <v/>
      </c>
      <c r="H225" s="1" t="str">
        <f t="shared" ca="1" si="223"/>
        <v/>
      </c>
      <c r="I225" s="1" t="str">
        <f t="shared" ca="1" si="223"/>
        <v/>
      </c>
      <c r="J225" s="1" t="str">
        <f t="shared" ca="1" si="223"/>
        <v/>
      </c>
      <c r="K225" s="1" t="str">
        <f t="shared" ca="1" si="223"/>
        <v/>
      </c>
      <c r="L225" s="1" t="str">
        <f t="shared" ca="1" si="223"/>
        <v/>
      </c>
      <c r="M225" s="1" t="str">
        <f t="shared" ca="1" si="223"/>
        <v/>
      </c>
      <c r="N225" s="1" t="str">
        <f t="shared" ca="1" si="223"/>
        <v/>
      </c>
      <c r="O225" s="1" t="str">
        <f t="shared" ca="1" si="223"/>
        <v/>
      </c>
      <c r="P225" s="1" t="str">
        <f t="shared" ca="1" si="223"/>
        <v/>
      </c>
      <c r="Q225" s="1" t="str">
        <f t="shared" ca="1" si="223"/>
        <v/>
      </c>
      <c r="R225" s="1" t="str">
        <f t="shared" ca="1" si="223"/>
        <v/>
      </c>
      <c r="S225" s="1" t="str">
        <f t="shared" ca="1" si="223"/>
        <v/>
      </c>
      <c r="T225" s="1" t="str">
        <f t="shared" ca="1" si="223"/>
        <v/>
      </c>
      <c r="U225" s="1" t="str">
        <f t="shared" ca="1" si="223"/>
        <v/>
      </c>
      <c r="V225" s="1" t="str">
        <f t="shared" ca="1" si="223"/>
        <v/>
      </c>
      <c r="W225" s="1" t="str">
        <f t="shared" ca="1" si="223"/>
        <v/>
      </c>
      <c r="X225" s="1" t="str">
        <f t="shared" ca="1" si="223"/>
        <v/>
      </c>
      <c r="Y225" s="1" t="str">
        <f t="shared" ca="1" si="223"/>
        <v/>
      </c>
      <c r="Z225" s="38" t="str">
        <f t="shared" ca="1" si="223"/>
        <v/>
      </c>
      <c r="AA225" s="38" t="str">
        <f t="shared" ref="AA225:AG225" ca="1" si="224">IFERROR(AA191/2,"")</f>
        <v/>
      </c>
      <c r="AB225" s="38" t="str">
        <f t="shared" ca="1" si="224"/>
        <v/>
      </c>
      <c r="AC225" s="38" t="str">
        <f t="shared" ca="1" si="224"/>
        <v/>
      </c>
      <c r="AD225" s="38" t="str">
        <f t="shared" ca="1" si="224"/>
        <v/>
      </c>
      <c r="AE225" s="38" t="str">
        <f t="shared" ca="1" si="224"/>
        <v/>
      </c>
      <c r="AF225" s="38" t="str">
        <f t="shared" ca="1" si="224"/>
        <v/>
      </c>
      <c r="AG225" s="38" t="str">
        <f t="shared" ca="1" si="224"/>
        <v/>
      </c>
    </row>
    <row r="226" spans="2:33" hidden="1" outlineLevel="1" x14ac:dyDescent="0.2">
      <c r="B226" s="35"/>
      <c r="C226" s="1" t="str">
        <f t="shared" ca="1" si="175"/>
        <v/>
      </c>
      <c r="D226" s="1" t="str">
        <f t="shared" ref="D226:Z226" ca="1" si="225">IFERROR(D192/2,"")</f>
        <v/>
      </c>
      <c r="E226" s="1" t="str">
        <f t="shared" ca="1" si="225"/>
        <v/>
      </c>
      <c r="F226" s="1" t="str">
        <f t="shared" ca="1" si="225"/>
        <v/>
      </c>
      <c r="G226" s="1" t="str">
        <f t="shared" ca="1" si="225"/>
        <v/>
      </c>
      <c r="H226" s="1" t="str">
        <f t="shared" ca="1" si="225"/>
        <v/>
      </c>
      <c r="I226" s="1" t="str">
        <f t="shared" ca="1" si="225"/>
        <v/>
      </c>
      <c r="J226" s="1" t="str">
        <f t="shared" ca="1" si="225"/>
        <v/>
      </c>
      <c r="K226" s="1" t="str">
        <f t="shared" ca="1" si="225"/>
        <v/>
      </c>
      <c r="L226" s="1" t="str">
        <f t="shared" ca="1" si="225"/>
        <v/>
      </c>
      <c r="M226" s="1" t="str">
        <f t="shared" ca="1" si="225"/>
        <v/>
      </c>
      <c r="N226" s="1" t="str">
        <f t="shared" ca="1" si="225"/>
        <v/>
      </c>
      <c r="O226" s="1" t="str">
        <f t="shared" ca="1" si="225"/>
        <v/>
      </c>
      <c r="P226" s="1" t="str">
        <f t="shared" ca="1" si="225"/>
        <v/>
      </c>
      <c r="Q226" s="1" t="str">
        <f t="shared" ca="1" si="225"/>
        <v/>
      </c>
      <c r="R226" s="1" t="str">
        <f t="shared" ca="1" si="225"/>
        <v/>
      </c>
      <c r="S226" s="1" t="str">
        <f t="shared" ca="1" si="225"/>
        <v/>
      </c>
      <c r="T226" s="1" t="str">
        <f t="shared" ca="1" si="225"/>
        <v/>
      </c>
      <c r="U226" s="1" t="str">
        <f t="shared" ca="1" si="225"/>
        <v/>
      </c>
      <c r="V226" s="1" t="str">
        <f t="shared" ca="1" si="225"/>
        <v/>
      </c>
      <c r="W226" s="1" t="str">
        <f t="shared" ca="1" si="225"/>
        <v/>
      </c>
      <c r="X226" s="1" t="str">
        <f t="shared" ca="1" si="225"/>
        <v/>
      </c>
      <c r="Y226" s="1" t="str">
        <f t="shared" ca="1" si="225"/>
        <v/>
      </c>
      <c r="Z226" s="38" t="str">
        <f t="shared" ca="1" si="225"/>
        <v/>
      </c>
      <c r="AA226" s="38" t="str">
        <f t="shared" ref="AA226:AG226" ca="1" si="226">IFERROR(AA192/2,"")</f>
        <v/>
      </c>
      <c r="AB226" s="38" t="str">
        <f t="shared" ca="1" si="226"/>
        <v/>
      </c>
      <c r="AC226" s="38" t="str">
        <f t="shared" ca="1" si="226"/>
        <v/>
      </c>
      <c r="AD226" s="38" t="str">
        <f t="shared" ca="1" si="226"/>
        <v/>
      </c>
      <c r="AE226" s="38" t="str">
        <f t="shared" ca="1" si="226"/>
        <v/>
      </c>
      <c r="AF226" s="38" t="str">
        <f t="shared" ca="1" si="226"/>
        <v/>
      </c>
      <c r="AG226" s="38" t="str">
        <f t="shared" ca="1" si="226"/>
        <v/>
      </c>
    </row>
    <row r="227" spans="2:33" hidden="1" outlineLevel="1" x14ac:dyDescent="0.2">
      <c r="B227" s="35"/>
      <c r="C227" s="1" t="str">
        <f t="shared" ca="1" si="175"/>
        <v/>
      </c>
      <c r="D227" s="1" t="str">
        <f t="shared" ref="D227:Z227" ca="1" si="227">IFERROR(D193/2,"")</f>
        <v/>
      </c>
      <c r="E227" s="1" t="str">
        <f t="shared" ca="1" si="227"/>
        <v/>
      </c>
      <c r="F227" s="1" t="str">
        <f t="shared" ca="1" si="227"/>
        <v/>
      </c>
      <c r="G227" s="1" t="str">
        <f t="shared" ca="1" si="227"/>
        <v/>
      </c>
      <c r="H227" s="1" t="str">
        <f t="shared" ca="1" si="227"/>
        <v/>
      </c>
      <c r="I227" s="1" t="str">
        <f t="shared" ca="1" si="227"/>
        <v/>
      </c>
      <c r="J227" s="1" t="str">
        <f t="shared" ca="1" si="227"/>
        <v/>
      </c>
      <c r="K227" s="1" t="str">
        <f t="shared" ca="1" si="227"/>
        <v/>
      </c>
      <c r="L227" s="1" t="str">
        <f t="shared" ca="1" si="227"/>
        <v/>
      </c>
      <c r="M227" s="1" t="str">
        <f t="shared" ca="1" si="227"/>
        <v/>
      </c>
      <c r="N227" s="1" t="str">
        <f t="shared" ca="1" si="227"/>
        <v/>
      </c>
      <c r="O227" s="1" t="str">
        <f t="shared" ca="1" si="227"/>
        <v/>
      </c>
      <c r="P227" s="1" t="str">
        <f t="shared" ca="1" si="227"/>
        <v/>
      </c>
      <c r="Q227" s="1" t="str">
        <f t="shared" ca="1" si="227"/>
        <v/>
      </c>
      <c r="R227" s="1" t="str">
        <f t="shared" ca="1" si="227"/>
        <v/>
      </c>
      <c r="S227" s="1" t="str">
        <f t="shared" ca="1" si="227"/>
        <v/>
      </c>
      <c r="T227" s="1" t="str">
        <f t="shared" ca="1" si="227"/>
        <v/>
      </c>
      <c r="U227" s="1" t="str">
        <f t="shared" ca="1" si="227"/>
        <v/>
      </c>
      <c r="V227" s="1" t="str">
        <f t="shared" ca="1" si="227"/>
        <v/>
      </c>
      <c r="W227" s="1" t="str">
        <f t="shared" ca="1" si="227"/>
        <v/>
      </c>
      <c r="X227" s="1" t="str">
        <f t="shared" ca="1" si="227"/>
        <v/>
      </c>
      <c r="Y227" s="1" t="str">
        <f t="shared" ca="1" si="227"/>
        <v/>
      </c>
      <c r="Z227" s="38" t="str">
        <f t="shared" ca="1" si="227"/>
        <v/>
      </c>
      <c r="AA227" s="38" t="str">
        <f t="shared" ref="AA227:AG227" ca="1" si="228">IFERROR(AA193/2,"")</f>
        <v/>
      </c>
      <c r="AB227" s="38" t="str">
        <f t="shared" ca="1" si="228"/>
        <v/>
      </c>
      <c r="AC227" s="38" t="str">
        <f t="shared" ca="1" si="228"/>
        <v/>
      </c>
      <c r="AD227" s="38" t="str">
        <f t="shared" ca="1" si="228"/>
        <v/>
      </c>
      <c r="AE227" s="38" t="str">
        <f t="shared" ca="1" si="228"/>
        <v/>
      </c>
      <c r="AF227" s="38" t="str">
        <f t="shared" ca="1" si="228"/>
        <v/>
      </c>
      <c r="AG227" s="38" t="str">
        <f t="shared" ca="1" si="228"/>
        <v/>
      </c>
    </row>
    <row r="228" spans="2:33" hidden="1" outlineLevel="1" x14ac:dyDescent="0.2">
      <c r="B228" s="35"/>
      <c r="C228" s="1" t="str">
        <f t="shared" ca="1" si="175"/>
        <v/>
      </c>
      <c r="D228" s="1" t="str">
        <f t="shared" ref="D228:Z228" ca="1" si="229">IFERROR(D194/2,"")</f>
        <v/>
      </c>
      <c r="E228" s="1" t="str">
        <f t="shared" ca="1" si="229"/>
        <v/>
      </c>
      <c r="F228" s="1" t="str">
        <f t="shared" ca="1" si="229"/>
        <v/>
      </c>
      <c r="G228" s="1" t="str">
        <f t="shared" ca="1" si="229"/>
        <v/>
      </c>
      <c r="H228" s="1" t="str">
        <f t="shared" ca="1" si="229"/>
        <v/>
      </c>
      <c r="I228" s="1" t="str">
        <f t="shared" ca="1" si="229"/>
        <v/>
      </c>
      <c r="J228" s="1" t="str">
        <f t="shared" ca="1" si="229"/>
        <v/>
      </c>
      <c r="K228" s="1" t="str">
        <f t="shared" ca="1" si="229"/>
        <v/>
      </c>
      <c r="L228" s="1" t="str">
        <f t="shared" ca="1" si="229"/>
        <v/>
      </c>
      <c r="M228" s="1" t="str">
        <f t="shared" ca="1" si="229"/>
        <v/>
      </c>
      <c r="N228" s="1" t="str">
        <f t="shared" ca="1" si="229"/>
        <v/>
      </c>
      <c r="O228" s="1" t="str">
        <f t="shared" ca="1" si="229"/>
        <v/>
      </c>
      <c r="P228" s="1" t="str">
        <f t="shared" ca="1" si="229"/>
        <v/>
      </c>
      <c r="Q228" s="1" t="str">
        <f t="shared" ca="1" si="229"/>
        <v/>
      </c>
      <c r="R228" s="1" t="str">
        <f t="shared" ca="1" si="229"/>
        <v/>
      </c>
      <c r="S228" s="1" t="str">
        <f t="shared" ca="1" si="229"/>
        <v/>
      </c>
      <c r="T228" s="1" t="str">
        <f t="shared" ca="1" si="229"/>
        <v/>
      </c>
      <c r="U228" s="1" t="str">
        <f t="shared" ca="1" si="229"/>
        <v/>
      </c>
      <c r="V228" s="1" t="str">
        <f t="shared" ca="1" si="229"/>
        <v/>
      </c>
      <c r="W228" s="1" t="str">
        <f t="shared" ca="1" si="229"/>
        <v/>
      </c>
      <c r="X228" s="1" t="str">
        <f t="shared" ca="1" si="229"/>
        <v/>
      </c>
      <c r="Y228" s="1" t="str">
        <f t="shared" ca="1" si="229"/>
        <v/>
      </c>
      <c r="Z228" s="38" t="str">
        <f t="shared" ca="1" si="229"/>
        <v/>
      </c>
      <c r="AA228" s="38" t="str">
        <f t="shared" ref="AA228:AG228" ca="1" si="230">IFERROR(AA194/2,"")</f>
        <v/>
      </c>
      <c r="AB228" s="38" t="str">
        <f t="shared" ca="1" si="230"/>
        <v/>
      </c>
      <c r="AC228" s="38" t="str">
        <f t="shared" ca="1" si="230"/>
        <v/>
      </c>
      <c r="AD228" s="38" t="str">
        <f t="shared" ca="1" si="230"/>
        <v/>
      </c>
      <c r="AE228" s="38" t="str">
        <f t="shared" ca="1" si="230"/>
        <v/>
      </c>
      <c r="AF228" s="38" t="str">
        <f t="shared" ca="1" si="230"/>
        <v/>
      </c>
      <c r="AG228" s="38" t="str">
        <f t="shared" ca="1" si="230"/>
        <v/>
      </c>
    </row>
    <row r="229" spans="2:33" hidden="1" outlineLevel="1" x14ac:dyDescent="0.2">
      <c r="B229" s="35"/>
      <c r="C229" s="1" t="str">
        <f t="shared" ca="1" si="175"/>
        <v/>
      </c>
      <c r="D229" s="1" t="str">
        <f t="shared" ref="D229:Z229" ca="1" si="231">IFERROR(D195/2,"")</f>
        <v/>
      </c>
      <c r="E229" s="1" t="str">
        <f t="shared" ca="1" si="231"/>
        <v/>
      </c>
      <c r="F229" s="1" t="str">
        <f t="shared" ca="1" si="231"/>
        <v/>
      </c>
      <c r="G229" s="1" t="str">
        <f t="shared" ca="1" si="231"/>
        <v/>
      </c>
      <c r="H229" s="1" t="str">
        <f t="shared" ca="1" si="231"/>
        <v/>
      </c>
      <c r="I229" s="1" t="str">
        <f t="shared" ca="1" si="231"/>
        <v/>
      </c>
      <c r="J229" s="1" t="str">
        <f t="shared" ca="1" si="231"/>
        <v/>
      </c>
      <c r="K229" s="1" t="str">
        <f t="shared" ca="1" si="231"/>
        <v/>
      </c>
      <c r="L229" s="1" t="str">
        <f t="shared" ca="1" si="231"/>
        <v/>
      </c>
      <c r="M229" s="1" t="str">
        <f t="shared" ca="1" si="231"/>
        <v/>
      </c>
      <c r="N229" s="1" t="str">
        <f t="shared" ca="1" si="231"/>
        <v/>
      </c>
      <c r="O229" s="1" t="str">
        <f t="shared" ca="1" si="231"/>
        <v/>
      </c>
      <c r="P229" s="1" t="str">
        <f t="shared" ca="1" si="231"/>
        <v/>
      </c>
      <c r="Q229" s="1" t="str">
        <f t="shared" ca="1" si="231"/>
        <v/>
      </c>
      <c r="R229" s="1" t="str">
        <f t="shared" ca="1" si="231"/>
        <v/>
      </c>
      <c r="S229" s="1" t="str">
        <f t="shared" ca="1" si="231"/>
        <v/>
      </c>
      <c r="T229" s="1" t="str">
        <f t="shared" ca="1" si="231"/>
        <v/>
      </c>
      <c r="U229" s="1" t="str">
        <f t="shared" ca="1" si="231"/>
        <v/>
      </c>
      <c r="V229" s="1" t="str">
        <f t="shared" ca="1" si="231"/>
        <v/>
      </c>
      <c r="W229" s="1" t="str">
        <f t="shared" ca="1" si="231"/>
        <v/>
      </c>
      <c r="X229" s="1" t="str">
        <f t="shared" ca="1" si="231"/>
        <v/>
      </c>
      <c r="Y229" s="1" t="str">
        <f t="shared" ca="1" si="231"/>
        <v/>
      </c>
      <c r="Z229" s="38" t="str">
        <f t="shared" ca="1" si="231"/>
        <v/>
      </c>
      <c r="AA229" s="38" t="str">
        <f t="shared" ref="AA229:AG229" ca="1" si="232">IFERROR(AA195/2,"")</f>
        <v/>
      </c>
      <c r="AB229" s="38" t="str">
        <f t="shared" ca="1" si="232"/>
        <v/>
      </c>
      <c r="AC229" s="38" t="str">
        <f t="shared" ca="1" si="232"/>
        <v/>
      </c>
      <c r="AD229" s="38" t="str">
        <f t="shared" ca="1" si="232"/>
        <v/>
      </c>
      <c r="AE229" s="38" t="str">
        <f t="shared" ca="1" si="232"/>
        <v/>
      </c>
      <c r="AF229" s="38" t="str">
        <f t="shared" ca="1" si="232"/>
        <v/>
      </c>
      <c r="AG229" s="38" t="str">
        <f t="shared" ca="1" si="232"/>
        <v/>
      </c>
    </row>
    <row r="230" spans="2:33" hidden="1" outlineLevel="1" x14ac:dyDescent="0.2">
      <c r="B230" s="35"/>
      <c r="C230" s="1" t="str">
        <f t="shared" ca="1" si="175"/>
        <v/>
      </c>
      <c r="D230" s="1" t="str">
        <f t="shared" ref="D230:Z231" ca="1" si="233">IFERROR(D196/2,"")</f>
        <v/>
      </c>
      <c r="E230" s="1" t="str">
        <f t="shared" ca="1" si="233"/>
        <v/>
      </c>
      <c r="F230" s="1" t="str">
        <f t="shared" ca="1" si="233"/>
        <v/>
      </c>
      <c r="G230" s="1" t="str">
        <f t="shared" ca="1" si="233"/>
        <v/>
      </c>
      <c r="H230" s="1" t="str">
        <f t="shared" ca="1" si="233"/>
        <v/>
      </c>
      <c r="I230" s="1" t="str">
        <f t="shared" ca="1" si="233"/>
        <v/>
      </c>
      <c r="J230" s="1" t="str">
        <f t="shared" ca="1" si="233"/>
        <v/>
      </c>
      <c r="K230" s="1" t="str">
        <f t="shared" ca="1" si="233"/>
        <v/>
      </c>
      <c r="L230" s="1" t="str">
        <f t="shared" ca="1" si="233"/>
        <v/>
      </c>
      <c r="M230" s="1" t="str">
        <f t="shared" ca="1" si="233"/>
        <v/>
      </c>
      <c r="N230" s="1" t="str">
        <f t="shared" ca="1" si="233"/>
        <v/>
      </c>
      <c r="O230" s="1" t="str">
        <f t="shared" ca="1" si="233"/>
        <v/>
      </c>
      <c r="P230" s="1" t="str">
        <f t="shared" ca="1" si="233"/>
        <v/>
      </c>
      <c r="Q230" s="1" t="str">
        <f t="shared" ca="1" si="233"/>
        <v/>
      </c>
      <c r="R230" s="1" t="str">
        <f t="shared" ca="1" si="233"/>
        <v/>
      </c>
      <c r="S230" s="1" t="str">
        <f t="shared" ca="1" si="233"/>
        <v/>
      </c>
      <c r="T230" s="1" t="str">
        <f t="shared" ca="1" si="233"/>
        <v/>
      </c>
      <c r="U230" s="1" t="str">
        <f t="shared" ca="1" si="233"/>
        <v/>
      </c>
      <c r="V230" s="1" t="str">
        <f t="shared" ca="1" si="233"/>
        <v/>
      </c>
      <c r="W230" s="1" t="str">
        <f t="shared" ca="1" si="233"/>
        <v/>
      </c>
      <c r="X230" s="1" t="str">
        <f t="shared" ca="1" si="233"/>
        <v/>
      </c>
      <c r="Y230" s="1" t="str">
        <f t="shared" ca="1" si="233"/>
        <v/>
      </c>
      <c r="Z230" s="38" t="str">
        <f t="shared" ca="1" si="233"/>
        <v/>
      </c>
      <c r="AA230" s="38" t="str">
        <f t="shared" ref="AA230:AG230" ca="1" si="234">IFERROR(AA196/2,"")</f>
        <v/>
      </c>
      <c r="AB230" s="38" t="str">
        <f t="shared" ca="1" si="234"/>
        <v/>
      </c>
      <c r="AC230" s="38" t="str">
        <f t="shared" ca="1" si="234"/>
        <v/>
      </c>
      <c r="AD230" s="38" t="str">
        <f t="shared" ca="1" si="234"/>
        <v/>
      </c>
      <c r="AE230" s="38" t="str">
        <f t="shared" ca="1" si="234"/>
        <v/>
      </c>
      <c r="AF230" s="38" t="str">
        <f t="shared" ca="1" si="234"/>
        <v/>
      </c>
      <c r="AG230" s="38" t="str">
        <f t="shared" ca="1" si="234"/>
        <v/>
      </c>
    </row>
    <row r="231" spans="2:33" hidden="1" outlineLevel="1" x14ac:dyDescent="0.2">
      <c r="B231" s="35"/>
      <c r="C231" s="1" t="str">
        <f t="shared" ca="1" si="175"/>
        <v/>
      </c>
      <c r="D231" s="1" t="str">
        <f t="shared" ca="1" si="233"/>
        <v/>
      </c>
      <c r="E231" s="1" t="str">
        <f t="shared" ca="1" si="233"/>
        <v/>
      </c>
      <c r="F231" s="1" t="str">
        <f t="shared" ca="1" si="233"/>
        <v/>
      </c>
      <c r="G231" s="1" t="str">
        <f t="shared" ca="1" si="233"/>
        <v/>
      </c>
      <c r="H231" s="1" t="str">
        <f t="shared" ca="1" si="233"/>
        <v/>
      </c>
      <c r="I231" s="1" t="str">
        <f t="shared" ca="1" si="233"/>
        <v/>
      </c>
      <c r="J231" s="1" t="str">
        <f t="shared" ca="1" si="233"/>
        <v/>
      </c>
      <c r="K231" s="1" t="str">
        <f t="shared" ca="1" si="233"/>
        <v/>
      </c>
      <c r="L231" s="1" t="str">
        <f t="shared" ca="1" si="233"/>
        <v/>
      </c>
      <c r="M231" s="1" t="str">
        <f t="shared" ca="1" si="233"/>
        <v/>
      </c>
      <c r="N231" s="1" t="str">
        <f t="shared" ca="1" si="233"/>
        <v/>
      </c>
      <c r="O231" s="1" t="str">
        <f t="shared" ca="1" si="233"/>
        <v/>
      </c>
      <c r="P231" s="1" t="str">
        <f t="shared" ca="1" si="233"/>
        <v/>
      </c>
      <c r="Q231" s="1" t="str">
        <f t="shared" ca="1" si="233"/>
        <v/>
      </c>
      <c r="R231" s="1" t="str">
        <f t="shared" ca="1" si="233"/>
        <v/>
      </c>
      <c r="S231" s="1" t="str">
        <f t="shared" ca="1" si="233"/>
        <v/>
      </c>
      <c r="T231" s="1" t="str">
        <f t="shared" ca="1" si="233"/>
        <v/>
      </c>
      <c r="U231" s="1" t="str">
        <f t="shared" ca="1" si="233"/>
        <v/>
      </c>
      <c r="V231" s="1" t="str">
        <f t="shared" ca="1" si="233"/>
        <v/>
      </c>
      <c r="W231" s="1" t="str">
        <f t="shared" ca="1" si="233"/>
        <v/>
      </c>
      <c r="X231" s="1" t="str">
        <f t="shared" ca="1" si="233"/>
        <v/>
      </c>
      <c r="Y231" s="1" t="str">
        <f t="shared" ca="1" si="233"/>
        <v/>
      </c>
      <c r="Z231" s="38" t="str">
        <f t="shared" ca="1" si="233"/>
        <v/>
      </c>
      <c r="AA231" s="38" t="str">
        <f t="shared" ref="AA231:AG231" ca="1" si="235">IFERROR(AA197/2,"")</f>
        <v/>
      </c>
      <c r="AB231" s="38" t="str">
        <f t="shared" ca="1" si="235"/>
        <v/>
      </c>
      <c r="AC231" s="38" t="str">
        <f t="shared" ca="1" si="235"/>
        <v/>
      </c>
      <c r="AD231" s="38" t="str">
        <f t="shared" ca="1" si="235"/>
        <v/>
      </c>
      <c r="AE231" s="38" t="str">
        <f t="shared" ca="1" si="235"/>
        <v/>
      </c>
      <c r="AF231" s="38" t="str">
        <f t="shared" ca="1" si="235"/>
        <v/>
      </c>
      <c r="AG231" s="38" t="str">
        <f t="shared" ca="1" si="235"/>
        <v/>
      </c>
    </row>
    <row r="232" spans="2:33" hidden="1" outlineLevel="1" x14ac:dyDescent="0.2">
      <c r="B232" s="35"/>
      <c r="C232" s="1"/>
      <c r="D232" s="1"/>
      <c r="E232" s="1"/>
      <c r="F232" s="1"/>
      <c r="G232" s="1"/>
      <c r="H232" s="1"/>
      <c r="I232" s="1"/>
      <c r="J232" s="1"/>
      <c r="K232" s="1"/>
      <c r="L232" s="1"/>
      <c r="M232" s="1"/>
      <c r="N232" s="1"/>
      <c r="O232" s="1"/>
      <c r="P232" s="1"/>
      <c r="Q232" s="1"/>
      <c r="R232" s="1"/>
      <c r="S232" s="1"/>
      <c r="T232" s="1"/>
      <c r="U232" s="1"/>
      <c r="V232" s="1"/>
      <c r="W232" s="1"/>
      <c r="X232" s="1"/>
      <c r="Y232" s="1"/>
      <c r="Z232" s="38"/>
      <c r="AA232" s="38"/>
      <c r="AB232" s="38"/>
      <c r="AC232" s="38"/>
      <c r="AD232" s="38"/>
      <c r="AE232" s="38"/>
      <c r="AF232" s="38"/>
      <c r="AG232" s="38"/>
    </row>
    <row r="233" spans="2:33" hidden="1" outlineLevel="1" x14ac:dyDescent="0.2">
      <c r="B233" s="35"/>
      <c r="C233" s="1"/>
      <c r="D233" s="1"/>
      <c r="E233" s="1"/>
      <c r="F233" s="1"/>
      <c r="G233" s="1"/>
      <c r="H233" s="1"/>
      <c r="I233" s="1"/>
      <c r="J233" s="1"/>
      <c r="K233" s="1"/>
      <c r="L233" s="1"/>
      <c r="M233" s="1"/>
      <c r="N233" s="1"/>
      <c r="O233" s="1"/>
      <c r="P233" s="1"/>
      <c r="Q233" s="1"/>
      <c r="R233" s="1"/>
      <c r="S233" s="1"/>
      <c r="T233" s="1"/>
      <c r="U233" s="1"/>
      <c r="V233" s="1"/>
      <c r="W233" s="1"/>
      <c r="X233" s="1"/>
      <c r="Y233" s="1"/>
      <c r="Z233" s="38"/>
      <c r="AA233" s="38"/>
      <c r="AB233" s="38"/>
      <c r="AC233" s="38"/>
      <c r="AD233" s="38"/>
      <c r="AE233" s="38"/>
      <c r="AF233" s="38"/>
      <c r="AG233" s="38"/>
    </row>
    <row r="234" spans="2:33" hidden="1" outlineLevel="1" x14ac:dyDescent="0.2">
      <c r="B234" s="35"/>
      <c r="C234" s="75" t="s">
        <v>124</v>
      </c>
      <c r="D234" s="1"/>
      <c r="E234" s="1"/>
      <c r="F234" s="1"/>
      <c r="G234" s="1"/>
      <c r="H234" s="1"/>
      <c r="I234" s="1"/>
      <c r="J234" s="1"/>
      <c r="K234" s="1"/>
      <c r="L234" s="1"/>
      <c r="M234" s="1"/>
      <c r="N234" s="1"/>
      <c r="O234" s="1"/>
      <c r="P234" s="1"/>
      <c r="Q234" s="1"/>
      <c r="R234" s="1"/>
      <c r="S234" s="1"/>
      <c r="T234" s="1"/>
      <c r="U234" s="1"/>
      <c r="V234" s="1"/>
      <c r="W234" s="1"/>
      <c r="X234" s="1"/>
      <c r="Y234" s="1"/>
      <c r="Z234" s="38"/>
      <c r="AA234" s="38"/>
      <c r="AB234" s="38"/>
      <c r="AC234" s="38"/>
      <c r="AD234" s="38"/>
      <c r="AE234" s="38"/>
      <c r="AF234" s="38"/>
      <c r="AG234" s="38"/>
    </row>
    <row r="235" spans="2:33" hidden="1" outlineLevel="1" x14ac:dyDescent="0.2">
      <c r="B235" s="35"/>
      <c r="C235" s="1"/>
      <c r="D235" s="1" t="str">
        <f t="shared" ref="D235:Z235" si="236">IF(E19&gt;0,E19,"")</f>
        <v/>
      </c>
      <c r="E235" s="1" t="str">
        <f t="shared" si="236"/>
        <v/>
      </c>
      <c r="F235" s="1" t="str">
        <f t="shared" si="236"/>
        <v/>
      </c>
      <c r="G235" s="1" t="str">
        <f t="shared" si="236"/>
        <v/>
      </c>
      <c r="H235" s="1" t="str">
        <f t="shared" si="236"/>
        <v/>
      </c>
      <c r="I235" s="1" t="str">
        <f t="shared" si="236"/>
        <v/>
      </c>
      <c r="J235" s="1" t="str">
        <f t="shared" si="236"/>
        <v/>
      </c>
      <c r="K235" s="1" t="str">
        <f t="shared" si="236"/>
        <v/>
      </c>
      <c r="L235" s="1" t="str">
        <f t="shared" si="236"/>
        <v/>
      </c>
      <c r="M235" s="1" t="str">
        <f t="shared" si="236"/>
        <v/>
      </c>
      <c r="N235" s="1" t="str">
        <f t="shared" si="236"/>
        <v/>
      </c>
      <c r="O235" s="1" t="str">
        <f t="shared" si="236"/>
        <v/>
      </c>
      <c r="P235" s="1" t="str">
        <f t="shared" si="236"/>
        <v/>
      </c>
      <c r="Q235" s="1" t="str">
        <f t="shared" si="236"/>
        <v/>
      </c>
      <c r="R235" s="1" t="str">
        <f t="shared" si="236"/>
        <v/>
      </c>
      <c r="S235" s="1" t="str">
        <f t="shared" si="236"/>
        <v/>
      </c>
      <c r="T235" s="1" t="str">
        <f t="shared" si="236"/>
        <v/>
      </c>
      <c r="U235" s="1" t="str">
        <f t="shared" si="236"/>
        <v/>
      </c>
      <c r="V235" s="1" t="str">
        <f t="shared" si="236"/>
        <v/>
      </c>
      <c r="W235" s="1" t="str">
        <f t="shared" si="236"/>
        <v/>
      </c>
      <c r="X235" s="1" t="str">
        <f t="shared" si="236"/>
        <v/>
      </c>
      <c r="Y235" s="1" t="str">
        <f t="shared" si="236"/>
        <v/>
      </c>
      <c r="Z235" s="38" t="str">
        <f t="shared" si="236"/>
        <v/>
      </c>
      <c r="AA235" s="38" t="str">
        <f t="shared" ref="AA235" si="237">IF(AB19&gt;0,AB19,"")</f>
        <v/>
      </c>
      <c r="AB235" s="38" t="str">
        <f t="shared" ref="AB235" si="238">IF(AC19&gt;0,AC19,"")</f>
        <v/>
      </c>
      <c r="AC235" s="38" t="str">
        <f t="shared" ref="AC235" si="239">IF(AD19&gt;0,AD19,"")</f>
        <v/>
      </c>
      <c r="AD235" s="38" t="str">
        <f t="shared" ref="AD235" si="240">IF(AE19&gt;0,AE19,"")</f>
        <v/>
      </c>
      <c r="AE235" s="38" t="str">
        <f t="shared" ref="AE235" si="241">IF(AF19&gt;0,AF19,"")</f>
        <v/>
      </c>
      <c r="AF235" s="38" t="str">
        <f t="shared" ref="AF235" si="242">IF(AG19&gt;0,AG19,"")</f>
        <v/>
      </c>
      <c r="AG235" s="38" t="str">
        <f t="shared" ref="AG235" si="243">IF(AH19&gt;0,AH19,"")</f>
        <v/>
      </c>
    </row>
    <row r="236" spans="2:33" hidden="1" outlineLevel="1" x14ac:dyDescent="0.2">
      <c r="B236" s="35"/>
      <c r="C236" s="1" t="str">
        <f t="shared" ref="C236:C266" ca="1" si="244">IF(OFFSET($E$19,0,ROW()-ROW($C$236))&gt;0,OFFSET($E$19,0,ROW()-ROW($C$236)),"")</f>
        <v/>
      </c>
      <c r="D236" s="1" t="str">
        <f t="shared" ref="D236:D265" si="245">IF(OR(ROW()-ROW($D$236)&gt;=COLUMN()-COLUMN($D$134),D235=""),"",INDEX($E$21:$AH$21,1,MATCH(D$235,$E$19:$AH$19,0))-INDEX($E$21:$AH$21,1,MATCH($C236,$E$19:$AH$19,0)))</f>
        <v/>
      </c>
      <c r="E236" s="1" t="str">
        <f t="shared" ref="E236:E265" si="246">IF(OR(ROW()-ROW($D$236)&gt;=COLUMN()-COLUMN($D$134),E235=""),"",INDEX($E$21:$AH$21,1,MATCH(E$235,$E$19:$AH$19,0))-INDEX($E$21:$AH$21,1,MATCH($C236,$E$19:$AH$19,0)))</f>
        <v/>
      </c>
      <c r="F236" s="1" t="str">
        <f t="shared" ref="F236:F265" si="247">IF(OR(ROW()-ROW($D$236)&gt;=COLUMN()-COLUMN($D$134),F235=""),"",INDEX($E$21:$AH$21,1,MATCH(F$235,$E$19:$AH$19,0))-INDEX($E$21:$AH$21,1,MATCH($C236,$E$19:$AH$19,0)))</f>
        <v/>
      </c>
      <c r="G236" s="1" t="str">
        <f t="shared" ref="G236:G265" si="248">IF(OR(ROW()-ROW($D$236)&gt;=COLUMN()-COLUMN($D$134),G235=""),"",INDEX($E$21:$AH$21,1,MATCH(G$235,$E$19:$AH$19,0))-INDEX($E$21:$AH$21,1,MATCH($C236,$E$19:$AH$19,0)))</f>
        <v/>
      </c>
      <c r="H236" s="1" t="str">
        <f t="shared" ref="H236:H265" si="249">IF(OR(ROW()-ROW($D$236)&gt;=COLUMN()-COLUMN($D$134),H235=""),"",INDEX($E$21:$AH$21,1,MATCH(H$235,$E$19:$AH$19,0))-INDEX($E$21:$AH$21,1,MATCH($C236,$E$19:$AH$19,0)))</f>
        <v/>
      </c>
      <c r="I236" s="1" t="str">
        <f t="shared" ref="I236:I265" si="250">IF(OR(ROW()-ROW($D$236)&gt;=COLUMN()-COLUMN($D$134),I235=""),"",INDEX($E$21:$AH$21,1,MATCH(I$235,$E$19:$AH$19,0))-INDEX($E$21:$AH$21,1,MATCH($C236,$E$19:$AH$19,0)))</f>
        <v/>
      </c>
      <c r="J236" s="1" t="str">
        <f t="shared" ref="J236:J265" si="251">IF(OR(ROW()-ROW($D$236)&gt;=COLUMN()-COLUMN($D$134),J235=""),"",INDEX($E$21:$AH$21,1,MATCH(J$235,$E$19:$AH$19,0))-INDEX($E$21:$AH$21,1,MATCH($C236,$E$19:$AH$19,0)))</f>
        <v/>
      </c>
      <c r="K236" s="1" t="str">
        <f t="shared" ref="K236:K265" si="252">IF(OR(ROW()-ROW($D$236)&gt;=COLUMN()-COLUMN($D$134),K235=""),"",INDEX($E$21:$AH$21,1,MATCH(K$235,$E$19:$AH$19,0))-INDEX($E$21:$AH$21,1,MATCH($C236,$E$19:$AH$19,0)))</f>
        <v/>
      </c>
      <c r="L236" s="1" t="str">
        <f t="shared" ref="L236:L265" si="253">IF(OR(ROW()-ROW($D$236)&gt;=COLUMN()-COLUMN($D$134),L235=""),"",INDEX($E$21:$AH$21,1,MATCH(L$235,$E$19:$AH$19,0))-INDEX($E$21:$AH$21,1,MATCH($C236,$E$19:$AH$19,0)))</f>
        <v/>
      </c>
      <c r="M236" s="1" t="str">
        <f t="shared" ref="M236:M265" si="254">IF(OR(ROW()-ROW($D$236)&gt;=COLUMN()-COLUMN($D$134),M235=""),"",INDEX($E$21:$AH$21,1,MATCH(M$235,$E$19:$AH$19,0))-INDEX($E$21:$AH$21,1,MATCH($C236,$E$19:$AH$19,0)))</f>
        <v/>
      </c>
      <c r="N236" s="1" t="str">
        <f t="shared" ref="N236:N265" si="255">IF(OR(ROW()-ROW($D$236)&gt;=COLUMN()-COLUMN($D$134),N235=""),"",INDEX($E$21:$AH$21,1,MATCH(N$235,$E$19:$AH$19,0))-INDEX($E$21:$AH$21,1,MATCH($C236,$E$19:$AH$19,0)))</f>
        <v/>
      </c>
      <c r="O236" s="1" t="str">
        <f t="shared" ref="O236:O265" si="256">IF(OR(ROW()-ROW($D$236)&gt;=COLUMN()-COLUMN($D$134),O235=""),"",INDEX($E$21:$AH$21,1,MATCH(O$235,$E$19:$AH$19,0))-INDEX($E$21:$AH$21,1,MATCH($C236,$E$19:$AH$19,0)))</f>
        <v/>
      </c>
      <c r="P236" s="1" t="str">
        <f t="shared" ref="P236:P265" si="257">IF(OR(ROW()-ROW($D$236)&gt;=COLUMN()-COLUMN($D$134),P235=""),"",INDEX($E$21:$AH$21,1,MATCH(P$235,$E$19:$AH$19,0))-INDEX($E$21:$AH$21,1,MATCH($C236,$E$19:$AH$19,0)))</f>
        <v/>
      </c>
      <c r="Q236" s="1" t="str">
        <f t="shared" ref="Q236:Q265" si="258">IF(OR(ROW()-ROW($D$236)&gt;=COLUMN()-COLUMN($D$134),Q235=""),"",INDEX($E$21:$AH$21,1,MATCH(Q$235,$E$19:$AH$19,0))-INDEX($E$21:$AH$21,1,MATCH($C236,$E$19:$AH$19,0)))</f>
        <v/>
      </c>
      <c r="R236" s="1" t="str">
        <f t="shared" ref="R236:R265" si="259">IF(OR(ROW()-ROW($D$236)&gt;=COLUMN()-COLUMN($D$134),R235=""),"",INDEX($E$21:$AH$21,1,MATCH(R$235,$E$19:$AH$19,0))-INDEX($E$21:$AH$21,1,MATCH($C236,$E$19:$AH$19,0)))</f>
        <v/>
      </c>
      <c r="S236" s="1" t="str">
        <f t="shared" ref="S236:S265" si="260">IF(OR(ROW()-ROW($D$236)&gt;=COLUMN()-COLUMN($D$134),S235=""),"",INDEX($E$21:$AH$21,1,MATCH(S$235,$E$19:$AH$19,0))-INDEX($E$21:$AH$21,1,MATCH($C236,$E$19:$AH$19,0)))</f>
        <v/>
      </c>
      <c r="T236" s="1" t="str">
        <f t="shared" ref="T236:T265" si="261">IF(OR(ROW()-ROW($D$236)&gt;=COLUMN()-COLUMN($D$134),T235=""),"",INDEX($E$21:$AH$21,1,MATCH(T$235,$E$19:$AH$19,0))-INDEX($E$21:$AH$21,1,MATCH($C236,$E$19:$AH$19,0)))</f>
        <v/>
      </c>
      <c r="U236" s="1" t="str">
        <f t="shared" ref="U236:U265" si="262">IF(OR(ROW()-ROW($D$236)&gt;=COLUMN()-COLUMN($D$134),U235=""),"",INDEX($E$21:$AH$21,1,MATCH(U$235,$E$19:$AH$19,0))-INDEX($E$21:$AH$21,1,MATCH($C236,$E$19:$AH$19,0)))</f>
        <v/>
      </c>
      <c r="V236" s="1" t="str">
        <f t="shared" ref="V236:V265" si="263">IF(OR(ROW()-ROW($D$236)&gt;=COLUMN()-COLUMN($D$134),V235=""),"",INDEX($E$21:$AH$21,1,MATCH(V$235,$E$19:$AH$19,0))-INDEX($E$21:$AH$21,1,MATCH($C236,$E$19:$AH$19,0)))</f>
        <v/>
      </c>
      <c r="W236" s="1" t="str">
        <f t="shared" ref="W236:W265" si="264">IF(OR(ROW()-ROW($D$236)&gt;=COLUMN()-COLUMN($D$134),W235=""),"",INDEX($E$21:$AH$21,1,MATCH(W$235,$E$19:$AH$19,0))-INDEX($E$21:$AH$21,1,MATCH($C236,$E$19:$AH$19,0)))</f>
        <v/>
      </c>
      <c r="X236" s="1" t="str">
        <f t="shared" ref="X236:X265" si="265">IF(OR(ROW()-ROW($D$236)&gt;=COLUMN()-COLUMN($D$134),X235=""),"",INDEX($E$21:$AH$21,1,MATCH(X$235,$E$19:$AH$19,0))-INDEX($E$21:$AH$21,1,MATCH($C236,$E$19:$AH$19,0)))</f>
        <v/>
      </c>
      <c r="Y236" s="1" t="str">
        <f t="shared" ref="Y236:Y265" si="266">IF(OR(ROW()-ROW($D$236)&gt;=COLUMN()-COLUMN($D$134),Y235=""),"",INDEX($E$21:$AH$21,1,MATCH(Y$235,$E$19:$AH$19,0))-INDEX($E$21:$AH$21,1,MATCH($C236,$E$19:$AH$19,0)))</f>
        <v/>
      </c>
      <c r="Z236" s="1" t="str">
        <f t="shared" ref="Z236:Z265" si="267">IF(OR(ROW()-ROW($D$236)&gt;=COLUMN()-COLUMN($D$134),Z235=""),"",INDEX($E$21:$AH$21,1,MATCH(Z$235,$E$19:$AH$19,0))-INDEX($E$21:$AH$21,1,MATCH($C236,$E$19:$AH$19,0)))</f>
        <v/>
      </c>
      <c r="AA236" s="1" t="str">
        <f t="shared" ref="AA236:AA265" si="268">IF(OR(ROW()-ROW($D$236)&gt;=COLUMN()-COLUMN($D$134),AA235=""),"",INDEX($E$21:$AH$21,1,MATCH(AA$235,$E$19:$AH$19,0))-INDEX($E$21:$AH$21,1,MATCH($C236,$E$19:$AH$19,0)))</f>
        <v/>
      </c>
      <c r="AB236" s="1" t="str">
        <f t="shared" ref="AB236:AB265" si="269">IF(OR(ROW()-ROW($D$236)&gt;=COLUMN()-COLUMN($D$134),AB235=""),"",INDEX($E$21:$AH$21,1,MATCH(AB$235,$E$19:$AH$19,0))-INDEX($E$21:$AH$21,1,MATCH($C236,$E$19:$AH$19,0)))</f>
        <v/>
      </c>
      <c r="AC236" s="1" t="str">
        <f t="shared" ref="AC236:AC265" si="270">IF(OR(ROW()-ROW($D$236)&gt;=COLUMN()-COLUMN($D$134),AC235=""),"",INDEX($E$21:$AH$21,1,MATCH(AC$235,$E$19:$AH$19,0))-INDEX($E$21:$AH$21,1,MATCH($C236,$E$19:$AH$19,0)))</f>
        <v/>
      </c>
      <c r="AD236" s="1" t="str">
        <f t="shared" ref="AD236:AD265" si="271">IF(OR(ROW()-ROW($D$236)&gt;=COLUMN()-COLUMN($D$134),AD235=""),"",INDEX($E$21:$AH$21,1,MATCH(AD$235,$E$19:$AH$19,0))-INDEX($E$21:$AH$21,1,MATCH($C236,$E$19:$AH$19,0)))</f>
        <v/>
      </c>
      <c r="AE236" s="1" t="str">
        <f t="shared" ref="AE236:AE265" si="272">IF(OR(ROW()-ROW($D$236)&gt;=COLUMN()-COLUMN($D$134),AE235=""),"",INDEX($E$21:$AH$21,1,MATCH(AE$235,$E$19:$AH$19,0))-INDEX($E$21:$AH$21,1,MATCH($C236,$E$19:$AH$19,0)))</f>
        <v/>
      </c>
      <c r="AF236" s="1" t="str">
        <f t="shared" ref="AF236:AF265" si="273">IF(OR(ROW()-ROW($D$236)&gt;=COLUMN()-COLUMN($D$134),AF235=""),"",INDEX($E$21:$AH$21,1,MATCH(AF$235,$E$19:$AH$19,0))-INDEX($E$21:$AH$21,1,MATCH($C236,$E$19:$AH$19,0)))</f>
        <v/>
      </c>
      <c r="AG236" s="1" t="str">
        <f t="shared" ref="AG236:AG265" si="274">IF(OR(ROW()-ROW($D$236)&gt;=COLUMN()-COLUMN($D$134),AG235=""),"",INDEX($E$21:$AH$21,1,MATCH(AG$235,$E$19:$AH$19,0))-INDEX($E$21:$AH$21,1,MATCH($C236,$E$19:$AH$19,0)))</f>
        <v/>
      </c>
    </row>
    <row r="237" spans="2:33" hidden="1" outlineLevel="1" x14ac:dyDescent="0.2">
      <c r="B237" s="35"/>
      <c r="C237" s="1" t="str">
        <f t="shared" ca="1" si="244"/>
        <v/>
      </c>
      <c r="D237" s="1" t="str">
        <f t="shared" si="245"/>
        <v/>
      </c>
      <c r="E237" s="1" t="str">
        <f t="shared" si="246"/>
        <v/>
      </c>
      <c r="F237" s="1" t="str">
        <f t="shared" si="247"/>
        <v/>
      </c>
      <c r="G237" s="1" t="str">
        <f t="shared" si="248"/>
        <v/>
      </c>
      <c r="H237" s="1" t="str">
        <f t="shared" si="249"/>
        <v/>
      </c>
      <c r="I237" s="1" t="str">
        <f t="shared" si="250"/>
        <v/>
      </c>
      <c r="J237" s="1" t="str">
        <f t="shared" si="251"/>
        <v/>
      </c>
      <c r="K237" s="1" t="str">
        <f t="shared" si="252"/>
        <v/>
      </c>
      <c r="L237" s="1" t="str">
        <f t="shared" si="253"/>
        <v/>
      </c>
      <c r="M237" s="1" t="str">
        <f t="shared" si="254"/>
        <v/>
      </c>
      <c r="N237" s="1" t="str">
        <f t="shared" si="255"/>
        <v/>
      </c>
      <c r="O237" s="1" t="str">
        <f t="shared" si="256"/>
        <v/>
      </c>
      <c r="P237" s="1" t="str">
        <f t="shared" si="257"/>
        <v/>
      </c>
      <c r="Q237" s="1" t="str">
        <f t="shared" si="258"/>
        <v/>
      </c>
      <c r="R237" s="1" t="str">
        <f t="shared" si="259"/>
        <v/>
      </c>
      <c r="S237" s="1" t="str">
        <f t="shared" si="260"/>
        <v/>
      </c>
      <c r="T237" s="1" t="str">
        <f t="shared" si="261"/>
        <v/>
      </c>
      <c r="U237" s="1" t="str">
        <f t="shared" si="262"/>
        <v/>
      </c>
      <c r="V237" s="1" t="str">
        <f t="shared" si="263"/>
        <v/>
      </c>
      <c r="W237" s="1" t="str">
        <f t="shared" si="264"/>
        <v/>
      </c>
      <c r="X237" s="1" t="str">
        <f t="shared" si="265"/>
        <v/>
      </c>
      <c r="Y237" s="1" t="str">
        <f t="shared" si="266"/>
        <v/>
      </c>
      <c r="Z237" s="1" t="str">
        <f t="shared" si="267"/>
        <v/>
      </c>
      <c r="AA237" s="1" t="str">
        <f t="shared" si="268"/>
        <v/>
      </c>
      <c r="AB237" s="1" t="str">
        <f t="shared" si="269"/>
        <v/>
      </c>
      <c r="AC237" s="1" t="str">
        <f t="shared" si="270"/>
        <v/>
      </c>
      <c r="AD237" s="1" t="str">
        <f t="shared" si="271"/>
        <v/>
      </c>
      <c r="AE237" s="1" t="str">
        <f t="shared" si="272"/>
        <v/>
      </c>
      <c r="AF237" s="1" t="str">
        <f t="shared" si="273"/>
        <v/>
      </c>
      <c r="AG237" s="1" t="str">
        <f t="shared" si="274"/>
        <v/>
      </c>
    </row>
    <row r="238" spans="2:33" hidden="1" outlineLevel="1" x14ac:dyDescent="0.2">
      <c r="B238" s="35"/>
      <c r="C238" s="1" t="str">
        <f t="shared" ca="1" si="244"/>
        <v/>
      </c>
      <c r="D238" s="1" t="str">
        <f t="shared" si="245"/>
        <v/>
      </c>
      <c r="E238" s="1" t="str">
        <f t="shared" si="246"/>
        <v/>
      </c>
      <c r="F238" s="1" t="str">
        <f t="shared" si="247"/>
        <v/>
      </c>
      <c r="G238" s="1" t="str">
        <f t="shared" si="248"/>
        <v/>
      </c>
      <c r="H238" s="1" t="str">
        <f t="shared" si="249"/>
        <v/>
      </c>
      <c r="I238" s="1" t="str">
        <f t="shared" si="250"/>
        <v/>
      </c>
      <c r="J238" s="1" t="str">
        <f t="shared" si="251"/>
        <v/>
      </c>
      <c r="K238" s="1" t="str">
        <f t="shared" si="252"/>
        <v/>
      </c>
      <c r="L238" s="1" t="str">
        <f t="shared" si="253"/>
        <v/>
      </c>
      <c r="M238" s="1" t="str">
        <f t="shared" si="254"/>
        <v/>
      </c>
      <c r="N238" s="1" t="str">
        <f t="shared" si="255"/>
        <v/>
      </c>
      <c r="O238" s="1" t="str">
        <f t="shared" si="256"/>
        <v/>
      </c>
      <c r="P238" s="1" t="str">
        <f t="shared" si="257"/>
        <v/>
      </c>
      <c r="Q238" s="1" t="str">
        <f t="shared" si="258"/>
        <v/>
      </c>
      <c r="R238" s="1" t="str">
        <f t="shared" si="259"/>
        <v/>
      </c>
      <c r="S238" s="1" t="str">
        <f t="shared" si="260"/>
        <v/>
      </c>
      <c r="T238" s="1" t="str">
        <f t="shared" si="261"/>
        <v/>
      </c>
      <c r="U238" s="1" t="str">
        <f t="shared" si="262"/>
        <v/>
      </c>
      <c r="V238" s="1" t="str">
        <f t="shared" si="263"/>
        <v/>
      </c>
      <c r="W238" s="1" t="str">
        <f t="shared" si="264"/>
        <v/>
      </c>
      <c r="X238" s="1" t="str">
        <f t="shared" si="265"/>
        <v/>
      </c>
      <c r="Y238" s="1" t="str">
        <f t="shared" si="266"/>
        <v/>
      </c>
      <c r="Z238" s="1" t="str">
        <f t="shared" si="267"/>
        <v/>
      </c>
      <c r="AA238" s="1" t="str">
        <f t="shared" si="268"/>
        <v/>
      </c>
      <c r="AB238" s="1" t="str">
        <f t="shared" si="269"/>
        <v/>
      </c>
      <c r="AC238" s="1" t="str">
        <f t="shared" si="270"/>
        <v/>
      </c>
      <c r="AD238" s="1" t="str">
        <f t="shared" si="271"/>
        <v/>
      </c>
      <c r="AE238" s="1" t="str">
        <f t="shared" si="272"/>
        <v/>
      </c>
      <c r="AF238" s="1" t="str">
        <f t="shared" si="273"/>
        <v/>
      </c>
      <c r="AG238" s="1" t="str">
        <f t="shared" si="274"/>
        <v/>
      </c>
    </row>
    <row r="239" spans="2:33" hidden="1" outlineLevel="1" x14ac:dyDescent="0.2">
      <c r="B239" s="35"/>
      <c r="C239" s="1" t="str">
        <f t="shared" ca="1" si="244"/>
        <v/>
      </c>
      <c r="D239" s="1" t="str">
        <f t="shared" si="245"/>
        <v/>
      </c>
      <c r="E239" s="1" t="str">
        <f t="shared" si="246"/>
        <v/>
      </c>
      <c r="F239" s="1" t="str">
        <f t="shared" si="247"/>
        <v/>
      </c>
      <c r="G239" s="1" t="str">
        <f t="shared" si="248"/>
        <v/>
      </c>
      <c r="H239" s="1" t="str">
        <f t="shared" si="249"/>
        <v/>
      </c>
      <c r="I239" s="1" t="str">
        <f t="shared" si="250"/>
        <v/>
      </c>
      <c r="J239" s="1" t="str">
        <f t="shared" si="251"/>
        <v/>
      </c>
      <c r="K239" s="1" t="str">
        <f t="shared" si="252"/>
        <v/>
      </c>
      <c r="L239" s="1" t="str">
        <f t="shared" si="253"/>
        <v/>
      </c>
      <c r="M239" s="1" t="str">
        <f t="shared" si="254"/>
        <v/>
      </c>
      <c r="N239" s="1" t="str">
        <f t="shared" si="255"/>
        <v/>
      </c>
      <c r="O239" s="1" t="str">
        <f t="shared" si="256"/>
        <v/>
      </c>
      <c r="P239" s="1" t="str">
        <f t="shared" si="257"/>
        <v/>
      </c>
      <c r="Q239" s="1" t="str">
        <f t="shared" si="258"/>
        <v/>
      </c>
      <c r="R239" s="1" t="str">
        <f t="shared" si="259"/>
        <v/>
      </c>
      <c r="S239" s="1" t="str">
        <f t="shared" si="260"/>
        <v/>
      </c>
      <c r="T239" s="1" t="str">
        <f t="shared" si="261"/>
        <v/>
      </c>
      <c r="U239" s="1" t="str">
        <f t="shared" si="262"/>
        <v/>
      </c>
      <c r="V239" s="1" t="str">
        <f t="shared" si="263"/>
        <v/>
      </c>
      <c r="W239" s="1" t="str">
        <f t="shared" si="264"/>
        <v/>
      </c>
      <c r="X239" s="1" t="str">
        <f t="shared" si="265"/>
        <v/>
      </c>
      <c r="Y239" s="1" t="str">
        <f t="shared" si="266"/>
        <v/>
      </c>
      <c r="Z239" s="1" t="str">
        <f t="shared" si="267"/>
        <v/>
      </c>
      <c r="AA239" s="1" t="str">
        <f t="shared" si="268"/>
        <v/>
      </c>
      <c r="AB239" s="1" t="str">
        <f t="shared" si="269"/>
        <v/>
      </c>
      <c r="AC239" s="1" t="str">
        <f t="shared" si="270"/>
        <v/>
      </c>
      <c r="AD239" s="1" t="str">
        <f t="shared" si="271"/>
        <v/>
      </c>
      <c r="AE239" s="1" t="str">
        <f t="shared" si="272"/>
        <v/>
      </c>
      <c r="AF239" s="1" t="str">
        <f t="shared" si="273"/>
        <v/>
      </c>
      <c r="AG239" s="1" t="str">
        <f t="shared" si="274"/>
        <v/>
      </c>
    </row>
    <row r="240" spans="2:33" hidden="1" outlineLevel="1" x14ac:dyDescent="0.2">
      <c r="B240" s="35"/>
      <c r="C240" s="1" t="str">
        <f t="shared" ca="1" si="244"/>
        <v/>
      </c>
      <c r="D240" s="1" t="str">
        <f t="shared" si="245"/>
        <v/>
      </c>
      <c r="E240" s="1" t="str">
        <f t="shared" si="246"/>
        <v/>
      </c>
      <c r="F240" s="1" t="str">
        <f t="shared" si="247"/>
        <v/>
      </c>
      <c r="G240" s="1" t="str">
        <f t="shared" si="248"/>
        <v/>
      </c>
      <c r="H240" s="1" t="str">
        <f t="shared" si="249"/>
        <v/>
      </c>
      <c r="I240" s="1" t="str">
        <f t="shared" si="250"/>
        <v/>
      </c>
      <c r="J240" s="1" t="str">
        <f t="shared" si="251"/>
        <v/>
      </c>
      <c r="K240" s="1" t="str">
        <f t="shared" si="252"/>
        <v/>
      </c>
      <c r="L240" s="1" t="str">
        <f t="shared" si="253"/>
        <v/>
      </c>
      <c r="M240" s="1" t="str">
        <f t="shared" si="254"/>
        <v/>
      </c>
      <c r="N240" s="1" t="str">
        <f t="shared" si="255"/>
        <v/>
      </c>
      <c r="O240" s="1" t="str">
        <f t="shared" si="256"/>
        <v/>
      </c>
      <c r="P240" s="1" t="str">
        <f t="shared" si="257"/>
        <v/>
      </c>
      <c r="Q240" s="1" t="str">
        <f t="shared" si="258"/>
        <v/>
      </c>
      <c r="R240" s="1" t="str">
        <f t="shared" si="259"/>
        <v/>
      </c>
      <c r="S240" s="1" t="str">
        <f t="shared" si="260"/>
        <v/>
      </c>
      <c r="T240" s="1" t="str">
        <f t="shared" si="261"/>
        <v/>
      </c>
      <c r="U240" s="1" t="str">
        <f t="shared" si="262"/>
        <v/>
      </c>
      <c r="V240" s="1" t="str">
        <f t="shared" si="263"/>
        <v/>
      </c>
      <c r="W240" s="1" t="str">
        <f t="shared" si="264"/>
        <v/>
      </c>
      <c r="X240" s="1" t="str">
        <f t="shared" si="265"/>
        <v/>
      </c>
      <c r="Y240" s="1" t="str">
        <f t="shared" si="266"/>
        <v/>
      </c>
      <c r="Z240" s="1" t="str">
        <f t="shared" si="267"/>
        <v/>
      </c>
      <c r="AA240" s="1" t="str">
        <f t="shared" si="268"/>
        <v/>
      </c>
      <c r="AB240" s="1" t="str">
        <f t="shared" si="269"/>
        <v/>
      </c>
      <c r="AC240" s="1" t="str">
        <f t="shared" si="270"/>
        <v/>
      </c>
      <c r="AD240" s="1" t="str">
        <f t="shared" si="271"/>
        <v/>
      </c>
      <c r="AE240" s="1" t="str">
        <f t="shared" si="272"/>
        <v/>
      </c>
      <c r="AF240" s="1" t="str">
        <f t="shared" si="273"/>
        <v/>
      </c>
      <c r="AG240" s="1" t="str">
        <f t="shared" si="274"/>
        <v/>
      </c>
    </row>
    <row r="241" spans="2:33" hidden="1" outlineLevel="1" x14ac:dyDescent="0.2">
      <c r="B241" s="35"/>
      <c r="C241" s="1" t="str">
        <f t="shared" ca="1" si="244"/>
        <v/>
      </c>
      <c r="D241" s="1" t="str">
        <f t="shared" si="245"/>
        <v/>
      </c>
      <c r="E241" s="1" t="str">
        <f t="shared" si="246"/>
        <v/>
      </c>
      <c r="F241" s="1" t="str">
        <f t="shared" si="247"/>
        <v/>
      </c>
      <c r="G241" s="1" t="str">
        <f t="shared" si="248"/>
        <v/>
      </c>
      <c r="H241" s="1" t="str">
        <f t="shared" si="249"/>
        <v/>
      </c>
      <c r="I241" s="1" t="str">
        <f t="shared" si="250"/>
        <v/>
      </c>
      <c r="J241" s="1" t="str">
        <f t="shared" si="251"/>
        <v/>
      </c>
      <c r="K241" s="1" t="str">
        <f t="shared" si="252"/>
        <v/>
      </c>
      <c r="L241" s="1" t="str">
        <f t="shared" si="253"/>
        <v/>
      </c>
      <c r="M241" s="1" t="str">
        <f t="shared" si="254"/>
        <v/>
      </c>
      <c r="N241" s="1" t="str">
        <f t="shared" si="255"/>
        <v/>
      </c>
      <c r="O241" s="1" t="str">
        <f t="shared" si="256"/>
        <v/>
      </c>
      <c r="P241" s="1" t="str">
        <f t="shared" si="257"/>
        <v/>
      </c>
      <c r="Q241" s="1" t="str">
        <f t="shared" si="258"/>
        <v/>
      </c>
      <c r="R241" s="1" t="str">
        <f t="shared" si="259"/>
        <v/>
      </c>
      <c r="S241" s="1" t="str">
        <f t="shared" si="260"/>
        <v/>
      </c>
      <c r="T241" s="1" t="str">
        <f t="shared" si="261"/>
        <v/>
      </c>
      <c r="U241" s="1" t="str">
        <f t="shared" si="262"/>
        <v/>
      </c>
      <c r="V241" s="1" t="str">
        <f t="shared" si="263"/>
        <v/>
      </c>
      <c r="W241" s="1" t="str">
        <f t="shared" si="264"/>
        <v/>
      </c>
      <c r="X241" s="1" t="str">
        <f t="shared" si="265"/>
        <v/>
      </c>
      <c r="Y241" s="1" t="str">
        <f t="shared" si="266"/>
        <v/>
      </c>
      <c r="Z241" s="1" t="str">
        <f t="shared" si="267"/>
        <v/>
      </c>
      <c r="AA241" s="1" t="str">
        <f t="shared" si="268"/>
        <v/>
      </c>
      <c r="AB241" s="1" t="str">
        <f t="shared" si="269"/>
        <v/>
      </c>
      <c r="AC241" s="1" t="str">
        <f t="shared" si="270"/>
        <v/>
      </c>
      <c r="AD241" s="1" t="str">
        <f t="shared" si="271"/>
        <v/>
      </c>
      <c r="AE241" s="1" t="str">
        <f t="shared" si="272"/>
        <v/>
      </c>
      <c r="AF241" s="1" t="str">
        <f t="shared" si="273"/>
        <v/>
      </c>
      <c r="AG241" s="1" t="str">
        <f t="shared" si="274"/>
        <v/>
      </c>
    </row>
    <row r="242" spans="2:33" hidden="1" outlineLevel="1" x14ac:dyDescent="0.2">
      <c r="B242" s="35"/>
      <c r="C242" s="1" t="str">
        <f t="shared" ca="1" si="244"/>
        <v/>
      </c>
      <c r="D242" s="1" t="str">
        <f t="shared" si="245"/>
        <v/>
      </c>
      <c r="E242" s="1" t="str">
        <f t="shared" si="246"/>
        <v/>
      </c>
      <c r="F242" s="1" t="str">
        <f t="shared" si="247"/>
        <v/>
      </c>
      <c r="G242" s="1" t="str">
        <f t="shared" si="248"/>
        <v/>
      </c>
      <c r="H242" s="1" t="str">
        <f t="shared" si="249"/>
        <v/>
      </c>
      <c r="I242" s="1" t="str">
        <f t="shared" si="250"/>
        <v/>
      </c>
      <c r="J242" s="1" t="str">
        <f t="shared" si="251"/>
        <v/>
      </c>
      <c r="K242" s="1" t="str">
        <f t="shared" si="252"/>
        <v/>
      </c>
      <c r="L242" s="1" t="str">
        <f t="shared" si="253"/>
        <v/>
      </c>
      <c r="M242" s="1" t="str">
        <f t="shared" si="254"/>
        <v/>
      </c>
      <c r="N242" s="1" t="str">
        <f t="shared" si="255"/>
        <v/>
      </c>
      <c r="O242" s="1" t="str">
        <f t="shared" si="256"/>
        <v/>
      </c>
      <c r="P242" s="1" t="str">
        <f t="shared" si="257"/>
        <v/>
      </c>
      <c r="Q242" s="1" t="str">
        <f t="shared" si="258"/>
        <v/>
      </c>
      <c r="R242" s="1" t="str">
        <f t="shared" si="259"/>
        <v/>
      </c>
      <c r="S242" s="1" t="str">
        <f t="shared" si="260"/>
        <v/>
      </c>
      <c r="T242" s="1" t="str">
        <f t="shared" si="261"/>
        <v/>
      </c>
      <c r="U242" s="1" t="str">
        <f t="shared" si="262"/>
        <v/>
      </c>
      <c r="V242" s="1" t="str">
        <f t="shared" si="263"/>
        <v/>
      </c>
      <c r="W242" s="1" t="str">
        <f t="shared" si="264"/>
        <v/>
      </c>
      <c r="X242" s="1" t="str">
        <f t="shared" si="265"/>
        <v/>
      </c>
      <c r="Y242" s="1" t="str">
        <f t="shared" si="266"/>
        <v/>
      </c>
      <c r="Z242" s="1" t="str">
        <f t="shared" si="267"/>
        <v/>
      </c>
      <c r="AA242" s="1" t="str">
        <f t="shared" si="268"/>
        <v/>
      </c>
      <c r="AB242" s="1" t="str">
        <f t="shared" si="269"/>
        <v/>
      </c>
      <c r="AC242" s="1" t="str">
        <f t="shared" si="270"/>
        <v/>
      </c>
      <c r="AD242" s="1" t="str">
        <f t="shared" si="271"/>
        <v/>
      </c>
      <c r="AE242" s="1" t="str">
        <f t="shared" si="272"/>
        <v/>
      </c>
      <c r="AF242" s="1" t="str">
        <f t="shared" si="273"/>
        <v/>
      </c>
      <c r="AG242" s="1" t="str">
        <f t="shared" si="274"/>
        <v/>
      </c>
    </row>
    <row r="243" spans="2:33" hidden="1" outlineLevel="1" x14ac:dyDescent="0.2">
      <c r="B243" s="35"/>
      <c r="C243" s="1" t="str">
        <f t="shared" ca="1" si="244"/>
        <v/>
      </c>
      <c r="D243" s="1" t="str">
        <f t="shared" si="245"/>
        <v/>
      </c>
      <c r="E243" s="1" t="str">
        <f t="shared" si="246"/>
        <v/>
      </c>
      <c r="F243" s="1" t="str">
        <f t="shared" si="247"/>
        <v/>
      </c>
      <c r="G243" s="1" t="str">
        <f t="shared" si="248"/>
        <v/>
      </c>
      <c r="H243" s="1" t="str">
        <f t="shared" si="249"/>
        <v/>
      </c>
      <c r="I243" s="1" t="str">
        <f t="shared" si="250"/>
        <v/>
      </c>
      <c r="J243" s="1" t="str">
        <f t="shared" si="251"/>
        <v/>
      </c>
      <c r="K243" s="1" t="str">
        <f t="shared" si="252"/>
        <v/>
      </c>
      <c r="L243" s="1" t="str">
        <f t="shared" si="253"/>
        <v/>
      </c>
      <c r="M243" s="1" t="str">
        <f t="shared" si="254"/>
        <v/>
      </c>
      <c r="N243" s="1" t="str">
        <f t="shared" si="255"/>
        <v/>
      </c>
      <c r="O243" s="1" t="str">
        <f t="shared" si="256"/>
        <v/>
      </c>
      <c r="P243" s="1" t="str">
        <f t="shared" si="257"/>
        <v/>
      </c>
      <c r="Q243" s="1" t="str">
        <f t="shared" si="258"/>
        <v/>
      </c>
      <c r="R243" s="1" t="str">
        <f t="shared" si="259"/>
        <v/>
      </c>
      <c r="S243" s="1" t="str">
        <f t="shared" si="260"/>
        <v/>
      </c>
      <c r="T243" s="1" t="str">
        <f t="shared" si="261"/>
        <v/>
      </c>
      <c r="U243" s="1" t="str">
        <f t="shared" si="262"/>
        <v/>
      </c>
      <c r="V243" s="1" t="str">
        <f t="shared" si="263"/>
        <v/>
      </c>
      <c r="W243" s="1" t="str">
        <f t="shared" si="264"/>
        <v/>
      </c>
      <c r="X243" s="1" t="str">
        <f t="shared" si="265"/>
        <v/>
      </c>
      <c r="Y243" s="1" t="str">
        <f t="shared" si="266"/>
        <v/>
      </c>
      <c r="Z243" s="1" t="str">
        <f t="shared" si="267"/>
        <v/>
      </c>
      <c r="AA243" s="1" t="str">
        <f t="shared" si="268"/>
        <v/>
      </c>
      <c r="AB243" s="1" t="str">
        <f t="shared" si="269"/>
        <v/>
      </c>
      <c r="AC243" s="1" t="str">
        <f t="shared" si="270"/>
        <v/>
      </c>
      <c r="AD243" s="1" t="str">
        <f t="shared" si="271"/>
        <v/>
      </c>
      <c r="AE243" s="1" t="str">
        <f t="shared" si="272"/>
        <v/>
      </c>
      <c r="AF243" s="1" t="str">
        <f t="shared" si="273"/>
        <v/>
      </c>
      <c r="AG243" s="1" t="str">
        <f t="shared" si="274"/>
        <v/>
      </c>
    </row>
    <row r="244" spans="2:33" hidden="1" outlineLevel="1" x14ac:dyDescent="0.2">
      <c r="B244" s="35"/>
      <c r="C244" s="1" t="str">
        <f t="shared" ca="1" si="244"/>
        <v/>
      </c>
      <c r="D244" s="1" t="str">
        <f t="shared" si="245"/>
        <v/>
      </c>
      <c r="E244" s="1" t="str">
        <f t="shared" si="246"/>
        <v/>
      </c>
      <c r="F244" s="1" t="str">
        <f t="shared" si="247"/>
        <v/>
      </c>
      <c r="G244" s="1" t="str">
        <f t="shared" si="248"/>
        <v/>
      </c>
      <c r="H244" s="1" t="str">
        <f t="shared" si="249"/>
        <v/>
      </c>
      <c r="I244" s="1" t="str">
        <f t="shared" si="250"/>
        <v/>
      </c>
      <c r="J244" s="1" t="str">
        <f t="shared" si="251"/>
        <v/>
      </c>
      <c r="K244" s="1" t="str">
        <f t="shared" si="252"/>
        <v/>
      </c>
      <c r="L244" s="1" t="str">
        <f t="shared" si="253"/>
        <v/>
      </c>
      <c r="M244" s="1" t="str">
        <f t="shared" si="254"/>
        <v/>
      </c>
      <c r="N244" s="1" t="str">
        <f t="shared" si="255"/>
        <v/>
      </c>
      <c r="O244" s="1" t="str">
        <f t="shared" si="256"/>
        <v/>
      </c>
      <c r="P244" s="1" t="str">
        <f t="shared" si="257"/>
        <v/>
      </c>
      <c r="Q244" s="1" t="str">
        <f t="shared" si="258"/>
        <v/>
      </c>
      <c r="R244" s="1" t="str">
        <f t="shared" si="259"/>
        <v/>
      </c>
      <c r="S244" s="1" t="str">
        <f t="shared" si="260"/>
        <v/>
      </c>
      <c r="T244" s="1" t="str">
        <f t="shared" si="261"/>
        <v/>
      </c>
      <c r="U244" s="1" t="str">
        <f t="shared" si="262"/>
        <v/>
      </c>
      <c r="V244" s="1" t="str">
        <f t="shared" si="263"/>
        <v/>
      </c>
      <c r="W244" s="1" t="str">
        <f t="shared" si="264"/>
        <v/>
      </c>
      <c r="X244" s="1" t="str">
        <f t="shared" si="265"/>
        <v/>
      </c>
      <c r="Y244" s="1" t="str">
        <f t="shared" si="266"/>
        <v/>
      </c>
      <c r="Z244" s="1" t="str">
        <f t="shared" si="267"/>
        <v/>
      </c>
      <c r="AA244" s="1" t="str">
        <f t="shared" si="268"/>
        <v/>
      </c>
      <c r="AB244" s="1" t="str">
        <f t="shared" si="269"/>
        <v/>
      </c>
      <c r="AC244" s="1" t="str">
        <f t="shared" si="270"/>
        <v/>
      </c>
      <c r="AD244" s="1" t="str">
        <f t="shared" si="271"/>
        <v/>
      </c>
      <c r="AE244" s="1" t="str">
        <f t="shared" si="272"/>
        <v/>
      </c>
      <c r="AF244" s="1" t="str">
        <f t="shared" si="273"/>
        <v/>
      </c>
      <c r="AG244" s="1" t="str">
        <f t="shared" si="274"/>
        <v/>
      </c>
    </row>
    <row r="245" spans="2:33" hidden="1" outlineLevel="1" x14ac:dyDescent="0.2">
      <c r="B245" s="35"/>
      <c r="C245" s="1" t="str">
        <f t="shared" ca="1" si="244"/>
        <v/>
      </c>
      <c r="D245" s="1" t="str">
        <f t="shared" si="245"/>
        <v/>
      </c>
      <c r="E245" s="1" t="str">
        <f t="shared" si="246"/>
        <v/>
      </c>
      <c r="F245" s="1" t="str">
        <f t="shared" si="247"/>
        <v/>
      </c>
      <c r="G245" s="1" t="str">
        <f t="shared" si="248"/>
        <v/>
      </c>
      <c r="H245" s="1" t="str">
        <f t="shared" si="249"/>
        <v/>
      </c>
      <c r="I245" s="1" t="str">
        <f t="shared" si="250"/>
        <v/>
      </c>
      <c r="J245" s="1" t="str">
        <f t="shared" si="251"/>
        <v/>
      </c>
      <c r="K245" s="1" t="str">
        <f t="shared" si="252"/>
        <v/>
      </c>
      <c r="L245" s="1" t="str">
        <f t="shared" si="253"/>
        <v/>
      </c>
      <c r="M245" s="1" t="str">
        <f t="shared" si="254"/>
        <v/>
      </c>
      <c r="N245" s="1" t="str">
        <f t="shared" si="255"/>
        <v/>
      </c>
      <c r="O245" s="1" t="str">
        <f t="shared" si="256"/>
        <v/>
      </c>
      <c r="P245" s="1" t="str">
        <f t="shared" si="257"/>
        <v/>
      </c>
      <c r="Q245" s="1" t="str">
        <f t="shared" si="258"/>
        <v/>
      </c>
      <c r="R245" s="1" t="str">
        <f t="shared" si="259"/>
        <v/>
      </c>
      <c r="S245" s="1" t="str">
        <f t="shared" si="260"/>
        <v/>
      </c>
      <c r="T245" s="1" t="str">
        <f t="shared" si="261"/>
        <v/>
      </c>
      <c r="U245" s="1" t="str">
        <f t="shared" si="262"/>
        <v/>
      </c>
      <c r="V245" s="1" t="str">
        <f t="shared" si="263"/>
        <v/>
      </c>
      <c r="W245" s="1" t="str">
        <f t="shared" si="264"/>
        <v/>
      </c>
      <c r="X245" s="1" t="str">
        <f t="shared" si="265"/>
        <v/>
      </c>
      <c r="Y245" s="1" t="str">
        <f t="shared" si="266"/>
        <v/>
      </c>
      <c r="Z245" s="1" t="str">
        <f t="shared" si="267"/>
        <v/>
      </c>
      <c r="AA245" s="1" t="str">
        <f t="shared" si="268"/>
        <v/>
      </c>
      <c r="AB245" s="1" t="str">
        <f t="shared" si="269"/>
        <v/>
      </c>
      <c r="AC245" s="1" t="str">
        <f t="shared" si="270"/>
        <v/>
      </c>
      <c r="AD245" s="1" t="str">
        <f t="shared" si="271"/>
        <v/>
      </c>
      <c r="AE245" s="1" t="str">
        <f t="shared" si="272"/>
        <v/>
      </c>
      <c r="AF245" s="1" t="str">
        <f t="shared" si="273"/>
        <v/>
      </c>
      <c r="AG245" s="1" t="str">
        <f t="shared" si="274"/>
        <v/>
      </c>
    </row>
    <row r="246" spans="2:33" hidden="1" outlineLevel="1" x14ac:dyDescent="0.2">
      <c r="B246" s="35"/>
      <c r="C246" s="1" t="str">
        <f t="shared" ca="1" si="244"/>
        <v/>
      </c>
      <c r="D246" s="1" t="str">
        <f t="shared" si="245"/>
        <v/>
      </c>
      <c r="E246" s="1" t="str">
        <f t="shared" si="246"/>
        <v/>
      </c>
      <c r="F246" s="1" t="str">
        <f t="shared" si="247"/>
        <v/>
      </c>
      <c r="G246" s="1" t="str">
        <f t="shared" si="248"/>
        <v/>
      </c>
      <c r="H246" s="1" t="str">
        <f t="shared" si="249"/>
        <v/>
      </c>
      <c r="I246" s="1" t="str">
        <f t="shared" si="250"/>
        <v/>
      </c>
      <c r="J246" s="1" t="str">
        <f t="shared" si="251"/>
        <v/>
      </c>
      <c r="K246" s="1" t="str">
        <f t="shared" si="252"/>
        <v/>
      </c>
      <c r="L246" s="1" t="str">
        <f t="shared" si="253"/>
        <v/>
      </c>
      <c r="M246" s="1" t="str">
        <f t="shared" si="254"/>
        <v/>
      </c>
      <c r="N246" s="1" t="str">
        <f t="shared" si="255"/>
        <v/>
      </c>
      <c r="O246" s="1" t="str">
        <f t="shared" si="256"/>
        <v/>
      </c>
      <c r="P246" s="1" t="str">
        <f t="shared" si="257"/>
        <v/>
      </c>
      <c r="Q246" s="1" t="str">
        <f t="shared" si="258"/>
        <v/>
      </c>
      <c r="R246" s="1" t="str">
        <f t="shared" si="259"/>
        <v/>
      </c>
      <c r="S246" s="1" t="str">
        <f t="shared" si="260"/>
        <v/>
      </c>
      <c r="T246" s="1" t="str">
        <f t="shared" si="261"/>
        <v/>
      </c>
      <c r="U246" s="1" t="str">
        <f t="shared" si="262"/>
        <v/>
      </c>
      <c r="V246" s="1" t="str">
        <f t="shared" si="263"/>
        <v/>
      </c>
      <c r="W246" s="1" t="str">
        <f t="shared" si="264"/>
        <v/>
      </c>
      <c r="X246" s="1" t="str">
        <f t="shared" si="265"/>
        <v/>
      </c>
      <c r="Y246" s="1" t="str">
        <f t="shared" si="266"/>
        <v/>
      </c>
      <c r="Z246" s="1" t="str">
        <f t="shared" si="267"/>
        <v/>
      </c>
      <c r="AA246" s="1" t="str">
        <f t="shared" si="268"/>
        <v/>
      </c>
      <c r="AB246" s="1" t="str">
        <f t="shared" si="269"/>
        <v/>
      </c>
      <c r="AC246" s="1" t="str">
        <f t="shared" si="270"/>
        <v/>
      </c>
      <c r="AD246" s="1" t="str">
        <f t="shared" si="271"/>
        <v/>
      </c>
      <c r="AE246" s="1" t="str">
        <f t="shared" si="272"/>
        <v/>
      </c>
      <c r="AF246" s="1" t="str">
        <f t="shared" si="273"/>
        <v/>
      </c>
      <c r="AG246" s="1" t="str">
        <f t="shared" si="274"/>
        <v/>
      </c>
    </row>
    <row r="247" spans="2:33" hidden="1" outlineLevel="1" x14ac:dyDescent="0.2">
      <c r="B247" s="35"/>
      <c r="C247" s="1" t="str">
        <f t="shared" ca="1" si="244"/>
        <v/>
      </c>
      <c r="D247" s="1" t="str">
        <f t="shared" si="245"/>
        <v/>
      </c>
      <c r="E247" s="1" t="str">
        <f t="shared" si="246"/>
        <v/>
      </c>
      <c r="F247" s="1" t="str">
        <f t="shared" si="247"/>
        <v/>
      </c>
      <c r="G247" s="1" t="str">
        <f t="shared" si="248"/>
        <v/>
      </c>
      <c r="H247" s="1" t="str">
        <f t="shared" si="249"/>
        <v/>
      </c>
      <c r="I247" s="1" t="str">
        <f t="shared" si="250"/>
        <v/>
      </c>
      <c r="J247" s="1" t="str">
        <f t="shared" si="251"/>
        <v/>
      </c>
      <c r="K247" s="1" t="str">
        <f t="shared" si="252"/>
        <v/>
      </c>
      <c r="L247" s="1" t="str">
        <f t="shared" si="253"/>
        <v/>
      </c>
      <c r="M247" s="1" t="str">
        <f t="shared" si="254"/>
        <v/>
      </c>
      <c r="N247" s="1" t="str">
        <f t="shared" si="255"/>
        <v/>
      </c>
      <c r="O247" s="1" t="str">
        <f t="shared" si="256"/>
        <v/>
      </c>
      <c r="P247" s="1" t="str">
        <f t="shared" si="257"/>
        <v/>
      </c>
      <c r="Q247" s="1" t="str">
        <f t="shared" si="258"/>
        <v/>
      </c>
      <c r="R247" s="1" t="str">
        <f t="shared" si="259"/>
        <v/>
      </c>
      <c r="S247" s="1" t="str">
        <f t="shared" si="260"/>
        <v/>
      </c>
      <c r="T247" s="1" t="str">
        <f t="shared" si="261"/>
        <v/>
      </c>
      <c r="U247" s="1" t="str">
        <f t="shared" si="262"/>
        <v/>
      </c>
      <c r="V247" s="1" t="str">
        <f t="shared" si="263"/>
        <v/>
      </c>
      <c r="W247" s="1" t="str">
        <f t="shared" si="264"/>
        <v/>
      </c>
      <c r="X247" s="1" t="str">
        <f t="shared" si="265"/>
        <v/>
      </c>
      <c r="Y247" s="1" t="str">
        <f t="shared" si="266"/>
        <v/>
      </c>
      <c r="Z247" s="1" t="str">
        <f t="shared" si="267"/>
        <v/>
      </c>
      <c r="AA247" s="1" t="str">
        <f t="shared" si="268"/>
        <v/>
      </c>
      <c r="AB247" s="1" t="str">
        <f t="shared" si="269"/>
        <v/>
      </c>
      <c r="AC247" s="1" t="str">
        <f t="shared" si="270"/>
        <v/>
      </c>
      <c r="AD247" s="1" t="str">
        <f t="shared" si="271"/>
        <v/>
      </c>
      <c r="AE247" s="1" t="str">
        <f t="shared" si="272"/>
        <v/>
      </c>
      <c r="AF247" s="1" t="str">
        <f t="shared" si="273"/>
        <v/>
      </c>
      <c r="AG247" s="1" t="str">
        <f t="shared" si="274"/>
        <v/>
      </c>
    </row>
    <row r="248" spans="2:33" hidden="1" outlineLevel="1" x14ac:dyDescent="0.2">
      <c r="B248" s="35"/>
      <c r="C248" s="1" t="str">
        <f t="shared" ca="1" si="244"/>
        <v/>
      </c>
      <c r="D248" s="1" t="str">
        <f t="shared" si="245"/>
        <v/>
      </c>
      <c r="E248" s="1" t="str">
        <f t="shared" si="246"/>
        <v/>
      </c>
      <c r="F248" s="1" t="str">
        <f t="shared" si="247"/>
        <v/>
      </c>
      <c r="G248" s="1" t="str">
        <f t="shared" si="248"/>
        <v/>
      </c>
      <c r="H248" s="1" t="str">
        <f t="shared" si="249"/>
        <v/>
      </c>
      <c r="I248" s="1" t="str">
        <f t="shared" si="250"/>
        <v/>
      </c>
      <c r="J248" s="1" t="str">
        <f t="shared" si="251"/>
        <v/>
      </c>
      <c r="K248" s="1" t="str">
        <f t="shared" si="252"/>
        <v/>
      </c>
      <c r="L248" s="1" t="str">
        <f t="shared" si="253"/>
        <v/>
      </c>
      <c r="M248" s="1" t="str">
        <f t="shared" si="254"/>
        <v/>
      </c>
      <c r="N248" s="1" t="str">
        <f t="shared" si="255"/>
        <v/>
      </c>
      <c r="O248" s="1" t="str">
        <f t="shared" si="256"/>
        <v/>
      </c>
      <c r="P248" s="1" t="str">
        <f t="shared" si="257"/>
        <v/>
      </c>
      <c r="Q248" s="1" t="str">
        <f t="shared" si="258"/>
        <v/>
      </c>
      <c r="R248" s="1" t="str">
        <f t="shared" si="259"/>
        <v/>
      </c>
      <c r="S248" s="1" t="str">
        <f t="shared" si="260"/>
        <v/>
      </c>
      <c r="T248" s="1" t="str">
        <f t="shared" si="261"/>
        <v/>
      </c>
      <c r="U248" s="1" t="str">
        <f t="shared" si="262"/>
        <v/>
      </c>
      <c r="V248" s="1" t="str">
        <f t="shared" si="263"/>
        <v/>
      </c>
      <c r="W248" s="1" t="str">
        <f t="shared" si="264"/>
        <v/>
      </c>
      <c r="X248" s="1" t="str">
        <f t="shared" si="265"/>
        <v/>
      </c>
      <c r="Y248" s="1" t="str">
        <f t="shared" si="266"/>
        <v/>
      </c>
      <c r="Z248" s="1" t="str">
        <f t="shared" si="267"/>
        <v/>
      </c>
      <c r="AA248" s="1" t="str">
        <f t="shared" si="268"/>
        <v/>
      </c>
      <c r="AB248" s="1" t="str">
        <f t="shared" si="269"/>
        <v/>
      </c>
      <c r="AC248" s="1" t="str">
        <f t="shared" si="270"/>
        <v/>
      </c>
      <c r="AD248" s="1" t="str">
        <f t="shared" si="271"/>
        <v/>
      </c>
      <c r="AE248" s="1" t="str">
        <f t="shared" si="272"/>
        <v/>
      </c>
      <c r="AF248" s="1" t="str">
        <f t="shared" si="273"/>
        <v/>
      </c>
      <c r="AG248" s="1" t="str">
        <f t="shared" si="274"/>
        <v/>
      </c>
    </row>
    <row r="249" spans="2:33" hidden="1" outlineLevel="1" x14ac:dyDescent="0.2">
      <c r="B249" s="35"/>
      <c r="C249" s="1" t="str">
        <f t="shared" ca="1" si="244"/>
        <v/>
      </c>
      <c r="D249" s="1" t="str">
        <f t="shared" si="245"/>
        <v/>
      </c>
      <c r="E249" s="1" t="str">
        <f t="shared" si="246"/>
        <v/>
      </c>
      <c r="F249" s="1" t="str">
        <f t="shared" si="247"/>
        <v/>
      </c>
      <c r="G249" s="1" t="str">
        <f t="shared" si="248"/>
        <v/>
      </c>
      <c r="H249" s="1" t="str">
        <f t="shared" si="249"/>
        <v/>
      </c>
      <c r="I249" s="1" t="str">
        <f t="shared" si="250"/>
        <v/>
      </c>
      <c r="J249" s="1" t="str">
        <f t="shared" si="251"/>
        <v/>
      </c>
      <c r="K249" s="1" t="str">
        <f t="shared" si="252"/>
        <v/>
      </c>
      <c r="L249" s="1" t="str">
        <f t="shared" si="253"/>
        <v/>
      </c>
      <c r="M249" s="1" t="str">
        <f t="shared" si="254"/>
        <v/>
      </c>
      <c r="N249" s="1" t="str">
        <f t="shared" si="255"/>
        <v/>
      </c>
      <c r="O249" s="1" t="str">
        <f t="shared" si="256"/>
        <v/>
      </c>
      <c r="P249" s="1" t="str">
        <f t="shared" si="257"/>
        <v/>
      </c>
      <c r="Q249" s="1" t="str">
        <f t="shared" si="258"/>
        <v/>
      </c>
      <c r="R249" s="1" t="str">
        <f t="shared" si="259"/>
        <v/>
      </c>
      <c r="S249" s="1" t="str">
        <f t="shared" si="260"/>
        <v/>
      </c>
      <c r="T249" s="1" t="str">
        <f t="shared" si="261"/>
        <v/>
      </c>
      <c r="U249" s="1" t="str">
        <f t="shared" si="262"/>
        <v/>
      </c>
      <c r="V249" s="1" t="str">
        <f t="shared" si="263"/>
        <v/>
      </c>
      <c r="W249" s="1" t="str">
        <f t="shared" si="264"/>
        <v/>
      </c>
      <c r="X249" s="1" t="str">
        <f t="shared" si="265"/>
        <v/>
      </c>
      <c r="Y249" s="1" t="str">
        <f t="shared" si="266"/>
        <v/>
      </c>
      <c r="Z249" s="1" t="str">
        <f t="shared" si="267"/>
        <v/>
      </c>
      <c r="AA249" s="1" t="str">
        <f t="shared" si="268"/>
        <v/>
      </c>
      <c r="AB249" s="1" t="str">
        <f t="shared" si="269"/>
        <v/>
      </c>
      <c r="AC249" s="1" t="str">
        <f t="shared" si="270"/>
        <v/>
      </c>
      <c r="AD249" s="1" t="str">
        <f t="shared" si="271"/>
        <v/>
      </c>
      <c r="AE249" s="1" t="str">
        <f t="shared" si="272"/>
        <v/>
      </c>
      <c r="AF249" s="1" t="str">
        <f t="shared" si="273"/>
        <v/>
      </c>
      <c r="AG249" s="1" t="str">
        <f t="shared" si="274"/>
        <v/>
      </c>
    </row>
    <row r="250" spans="2:33" hidden="1" outlineLevel="1" x14ac:dyDescent="0.2">
      <c r="B250" s="35"/>
      <c r="C250" s="1" t="str">
        <f t="shared" ca="1" si="244"/>
        <v/>
      </c>
      <c r="D250" s="1" t="str">
        <f t="shared" si="245"/>
        <v/>
      </c>
      <c r="E250" s="1" t="str">
        <f t="shared" si="246"/>
        <v/>
      </c>
      <c r="F250" s="1" t="str">
        <f t="shared" si="247"/>
        <v/>
      </c>
      <c r="G250" s="1" t="str">
        <f t="shared" si="248"/>
        <v/>
      </c>
      <c r="H250" s="1" t="str">
        <f t="shared" si="249"/>
        <v/>
      </c>
      <c r="I250" s="1" t="str">
        <f t="shared" si="250"/>
        <v/>
      </c>
      <c r="J250" s="1" t="str">
        <f t="shared" si="251"/>
        <v/>
      </c>
      <c r="K250" s="1" t="str">
        <f t="shared" si="252"/>
        <v/>
      </c>
      <c r="L250" s="1" t="str">
        <f t="shared" si="253"/>
        <v/>
      </c>
      <c r="M250" s="1" t="str">
        <f t="shared" si="254"/>
        <v/>
      </c>
      <c r="N250" s="1" t="str">
        <f t="shared" si="255"/>
        <v/>
      </c>
      <c r="O250" s="1" t="str">
        <f t="shared" si="256"/>
        <v/>
      </c>
      <c r="P250" s="1" t="str">
        <f t="shared" si="257"/>
        <v/>
      </c>
      <c r="Q250" s="1" t="str">
        <f t="shared" si="258"/>
        <v/>
      </c>
      <c r="R250" s="1" t="str">
        <f t="shared" si="259"/>
        <v/>
      </c>
      <c r="S250" s="1" t="str">
        <f t="shared" si="260"/>
        <v/>
      </c>
      <c r="T250" s="1" t="str">
        <f t="shared" si="261"/>
        <v/>
      </c>
      <c r="U250" s="1" t="str">
        <f t="shared" si="262"/>
        <v/>
      </c>
      <c r="V250" s="1" t="str">
        <f t="shared" si="263"/>
        <v/>
      </c>
      <c r="W250" s="1" t="str">
        <f t="shared" si="264"/>
        <v/>
      </c>
      <c r="X250" s="1" t="str">
        <f t="shared" si="265"/>
        <v/>
      </c>
      <c r="Y250" s="1" t="str">
        <f t="shared" si="266"/>
        <v/>
      </c>
      <c r="Z250" s="1" t="str">
        <f t="shared" si="267"/>
        <v/>
      </c>
      <c r="AA250" s="1" t="str">
        <f t="shared" si="268"/>
        <v/>
      </c>
      <c r="AB250" s="1" t="str">
        <f t="shared" si="269"/>
        <v/>
      </c>
      <c r="AC250" s="1" t="str">
        <f t="shared" si="270"/>
        <v/>
      </c>
      <c r="AD250" s="1" t="str">
        <f t="shared" si="271"/>
        <v/>
      </c>
      <c r="AE250" s="1" t="str">
        <f t="shared" si="272"/>
        <v/>
      </c>
      <c r="AF250" s="1" t="str">
        <f t="shared" si="273"/>
        <v/>
      </c>
      <c r="AG250" s="1" t="str">
        <f t="shared" si="274"/>
        <v/>
      </c>
    </row>
    <row r="251" spans="2:33" hidden="1" outlineLevel="1" x14ac:dyDescent="0.2">
      <c r="B251" s="35"/>
      <c r="C251" s="1" t="str">
        <f t="shared" ca="1" si="244"/>
        <v/>
      </c>
      <c r="D251" s="1" t="str">
        <f t="shared" si="245"/>
        <v/>
      </c>
      <c r="E251" s="1" t="str">
        <f t="shared" si="246"/>
        <v/>
      </c>
      <c r="F251" s="1" t="str">
        <f t="shared" si="247"/>
        <v/>
      </c>
      <c r="G251" s="1" t="str">
        <f t="shared" si="248"/>
        <v/>
      </c>
      <c r="H251" s="1" t="str">
        <f t="shared" si="249"/>
        <v/>
      </c>
      <c r="I251" s="1" t="str">
        <f t="shared" si="250"/>
        <v/>
      </c>
      <c r="J251" s="1" t="str">
        <f t="shared" si="251"/>
        <v/>
      </c>
      <c r="K251" s="1" t="str">
        <f t="shared" si="252"/>
        <v/>
      </c>
      <c r="L251" s="1" t="str">
        <f t="shared" si="253"/>
        <v/>
      </c>
      <c r="M251" s="1" t="str">
        <f t="shared" si="254"/>
        <v/>
      </c>
      <c r="N251" s="1" t="str">
        <f t="shared" si="255"/>
        <v/>
      </c>
      <c r="O251" s="1" t="str">
        <f t="shared" si="256"/>
        <v/>
      </c>
      <c r="P251" s="1" t="str">
        <f t="shared" si="257"/>
        <v/>
      </c>
      <c r="Q251" s="1" t="str">
        <f t="shared" si="258"/>
        <v/>
      </c>
      <c r="R251" s="1" t="str">
        <f t="shared" si="259"/>
        <v/>
      </c>
      <c r="S251" s="1" t="str">
        <f t="shared" si="260"/>
        <v/>
      </c>
      <c r="T251" s="1" t="str">
        <f t="shared" si="261"/>
        <v/>
      </c>
      <c r="U251" s="1" t="str">
        <f t="shared" si="262"/>
        <v/>
      </c>
      <c r="V251" s="1" t="str">
        <f t="shared" si="263"/>
        <v/>
      </c>
      <c r="W251" s="1" t="str">
        <f t="shared" si="264"/>
        <v/>
      </c>
      <c r="X251" s="1" t="str">
        <f t="shared" si="265"/>
        <v/>
      </c>
      <c r="Y251" s="1" t="str">
        <f t="shared" si="266"/>
        <v/>
      </c>
      <c r="Z251" s="1" t="str">
        <f t="shared" si="267"/>
        <v/>
      </c>
      <c r="AA251" s="1" t="str">
        <f t="shared" si="268"/>
        <v/>
      </c>
      <c r="AB251" s="1" t="str">
        <f t="shared" si="269"/>
        <v/>
      </c>
      <c r="AC251" s="1" t="str">
        <f t="shared" si="270"/>
        <v/>
      </c>
      <c r="AD251" s="1" t="str">
        <f t="shared" si="271"/>
        <v/>
      </c>
      <c r="AE251" s="1" t="str">
        <f t="shared" si="272"/>
        <v/>
      </c>
      <c r="AF251" s="1" t="str">
        <f t="shared" si="273"/>
        <v/>
      </c>
      <c r="AG251" s="1" t="str">
        <f t="shared" si="274"/>
        <v/>
      </c>
    </row>
    <row r="252" spans="2:33" hidden="1" outlineLevel="1" x14ac:dyDescent="0.2">
      <c r="B252" s="35"/>
      <c r="C252" s="1" t="str">
        <f t="shared" ca="1" si="244"/>
        <v/>
      </c>
      <c r="D252" s="1" t="str">
        <f t="shared" si="245"/>
        <v/>
      </c>
      <c r="E252" s="1" t="str">
        <f t="shared" si="246"/>
        <v/>
      </c>
      <c r="F252" s="1" t="str">
        <f t="shared" si="247"/>
        <v/>
      </c>
      <c r="G252" s="1" t="str">
        <f t="shared" si="248"/>
        <v/>
      </c>
      <c r="H252" s="1" t="str">
        <f t="shared" si="249"/>
        <v/>
      </c>
      <c r="I252" s="1" t="str">
        <f t="shared" si="250"/>
        <v/>
      </c>
      <c r="J252" s="1" t="str">
        <f t="shared" si="251"/>
        <v/>
      </c>
      <c r="K252" s="1" t="str">
        <f t="shared" si="252"/>
        <v/>
      </c>
      <c r="L252" s="1" t="str">
        <f t="shared" si="253"/>
        <v/>
      </c>
      <c r="M252" s="1" t="str">
        <f t="shared" si="254"/>
        <v/>
      </c>
      <c r="N252" s="1" t="str">
        <f t="shared" si="255"/>
        <v/>
      </c>
      <c r="O252" s="1" t="str">
        <f t="shared" si="256"/>
        <v/>
      </c>
      <c r="P252" s="1" t="str">
        <f t="shared" si="257"/>
        <v/>
      </c>
      <c r="Q252" s="1" t="str">
        <f t="shared" si="258"/>
        <v/>
      </c>
      <c r="R252" s="1" t="str">
        <f t="shared" si="259"/>
        <v/>
      </c>
      <c r="S252" s="1" t="str">
        <f t="shared" si="260"/>
        <v/>
      </c>
      <c r="T252" s="1" t="str">
        <f t="shared" si="261"/>
        <v/>
      </c>
      <c r="U252" s="1" t="str">
        <f t="shared" si="262"/>
        <v/>
      </c>
      <c r="V252" s="1" t="str">
        <f t="shared" si="263"/>
        <v/>
      </c>
      <c r="W252" s="1" t="str">
        <f t="shared" si="264"/>
        <v/>
      </c>
      <c r="X252" s="1" t="str">
        <f t="shared" si="265"/>
        <v/>
      </c>
      <c r="Y252" s="1" t="str">
        <f t="shared" si="266"/>
        <v/>
      </c>
      <c r="Z252" s="1" t="str">
        <f t="shared" si="267"/>
        <v/>
      </c>
      <c r="AA252" s="1" t="str">
        <f t="shared" si="268"/>
        <v/>
      </c>
      <c r="AB252" s="1" t="str">
        <f t="shared" si="269"/>
        <v/>
      </c>
      <c r="AC252" s="1" t="str">
        <f t="shared" si="270"/>
        <v/>
      </c>
      <c r="AD252" s="1" t="str">
        <f t="shared" si="271"/>
        <v/>
      </c>
      <c r="AE252" s="1" t="str">
        <f t="shared" si="272"/>
        <v/>
      </c>
      <c r="AF252" s="1" t="str">
        <f t="shared" si="273"/>
        <v/>
      </c>
      <c r="AG252" s="1" t="str">
        <f t="shared" si="274"/>
        <v/>
      </c>
    </row>
    <row r="253" spans="2:33" hidden="1" outlineLevel="1" x14ac:dyDescent="0.2">
      <c r="B253" s="35"/>
      <c r="C253" s="1" t="str">
        <f t="shared" ca="1" si="244"/>
        <v/>
      </c>
      <c r="D253" s="1" t="str">
        <f t="shared" si="245"/>
        <v/>
      </c>
      <c r="E253" s="1" t="str">
        <f t="shared" si="246"/>
        <v/>
      </c>
      <c r="F253" s="1" t="str">
        <f t="shared" si="247"/>
        <v/>
      </c>
      <c r="G253" s="1" t="str">
        <f t="shared" si="248"/>
        <v/>
      </c>
      <c r="H253" s="1" t="str">
        <f t="shared" si="249"/>
        <v/>
      </c>
      <c r="I253" s="1" t="str">
        <f t="shared" si="250"/>
        <v/>
      </c>
      <c r="J253" s="1" t="str">
        <f t="shared" si="251"/>
        <v/>
      </c>
      <c r="K253" s="1" t="str">
        <f t="shared" si="252"/>
        <v/>
      </c>
      <c r="L253" s="1" t="str">
        <f t="shared" si="253"/>
        <v/>
      </c>
      <c r="M253" s="1" t="str">
        <f t="shared" si="254"/>
        <v/>
      </c>
      <c r="N253" s="1" t="str">
        <f t="shared" si="255"/>
        <v/>
      </c>
      <c r="O253" s="1" t="str">
        <f t="shared" si="256"/>
        <v/>
      </c>
      <c r="P253" s="1" t="str">
        <f t="shared" si="257"/>
        <v/>
      </c>
      <c r="Q253" s="1" t="str">
        <f t="shared" si="258"/>
        <v/>
      </c>
      <c r="R253" s="1" t="str">
        <f t="shared" si="259"/>
        <v/>
      </c>
      <c r="S253" s="1" t="str">
        <f t="shared" si="260"/>
        <v/>
      </c>
      <c r="T253" s="1" t="str">
        <f t="shared" si="261"/>
        <v/>
      </c>
      <c r="U253" s="1" t="str">
        <f t="shared" si="262"/>
        <v/>
      </c>
      <c r="V253" s="1" t="str">
        <f t="shared" si="263"/>
        <v/>
      </c>
      <c r="W253" s="1" t="str">
        <f t="shared" si="264"/>
        <v/>
      </c>
      <c r="X253" s="1" t="str">
        <f t="shared" si="265"/>
        <v/>
      </c>
      <c r="Y253" s="1" t="str">
        <f t="shared" si="266"/>
        <v/>
      </c>
      <c r="Z253" s="1" t="str">
        <f t="shared" si="267"/>
        <v/>
      </c>
      <c r="AA253" s="1" t="str">
        <f t="shared" si="268"/>
        <v/>
      </c>
      <c r="AB253" s="1" t="str">
        <f t="shared" si="269"/>
        <v/>
      </c>
      <c r="AC253" s="1" t="str">
        <f t="shared" si="270"/>
        <v/>
      </c>
      <c r="AD253" s="1" t="str">
        <f t="shared" si="271"/>
        <v/>
      </c>
      <c r="AE253" s="1" t="str">
        <f t="shared" si="272"/>
        <v/>
      </c>
      <c r="AF253" s="1" t="str">
        <f t="shared" si="273"/>
        <v/>
      </c>
      <c r="AG253" s="1" t="str">
        <f t="shared" si="274"/>
        <v/>
      </c>
    </row>
    <row r="254" spans="2:33" hidden="1" outlineLevel="1" x14ac:dyDescent="0.2">
      <c r="B254" s="35"/>
      <c r="C254" s="1" t="str">
        <f t="shared" ca="1" si="244"/>
        <v/>
      </c>
      <c r="D254" s="1" t="str">
        <f t="shared" si="245"/>
        <v/>
      </c>
      <c r="E254" s="1" t="str">
        <f t="shared" si="246"/>
        <v/>
      </c>
      <c r="F254" s="1" t="str">
        <f t="shared" si="247"/>
        <v/>
      </c>
      <c r="G254" s="1" t="str">
        <f t="shared" si="248"/>
        <v/>
      </c>
      <c r="H254" s="1" t="str">
        <f t="shared" si="249"/>
        <v/>
      </c>
      <c r="I254" s="1" t="str">
        <f t="shared" si="250"/>
        <v/>
      </c>
      <c r="J254" s="1" t="str">
        <f t="shared" si="251"/>
        <v/>
      </c>
      <c r="K254" s="1" t="str">
        <f t="shared" si="252"/>
        <v/>
      </c>
      <c r="L254" s="1" t="str">
        <f t="shared" si="253"/>
        <v/>
      </c>
      <c r="M254" s="1" t="str">
        <f t="shared" si="254"/>
        <v/>
      </c>
      <c r="N254" s="1" t="str">
        <f t="shared" si="255"/>
        <v/>
      </c>
      <c r="O254" s="1" t="str">
        <f t="shared" si="256"/>
        <v/>
      </c>
      <c r="P254" s="1" t="str">
        <f t="shared" si="257"/>
        <v/>
      </c>
      <c r="Q254" s="1" t="str">
        <f t="shared" si="258"/>
        <v/>
      </c>
      <c r="R254" s="1" t="str">
        <f t="shared" si="259"/>
        <v/>
      </c>
      <c r="S254" s="1" t="str">
        <f t="shared" si="260"/>
        <v/>
      </c>
      <c r="T254" s="1" t="str">
        <f t="shared" si="261"/>
        <v/>
      </c>
      <c r="U254" s="1" t="str">
        <f t="shared" si="262"/>
        <v/>
      </c>
      <c r="V254" s="1" t="str">
        <f t="shared" si="263"/>
        <v/>
      </c>
      <c r="W254" s="1" t="str">
        <f t="shared" si="264"/>
        <v/>
      </c>
      <c r="X254" s="1" t="str">
        <f t="shared" si="265"/>
        <v/>
      </c>
      <c r="Y254" s="1" t="str">
        <f t="shared" si="266"/>
        <v/>
      </c>
      <c r="Z254" s="1" t="str">
        <f t="shared" si="267"/>
        <v/>
      </c>
      <c r="AA254" s="1" t="str">
        <f t="shared" si="268"/>
        <v/>
      </c>
      <c r="AB254" s="1" t="str">
        <f t="shared" si="269"/>
        <v/>
      </c>
      <c r="AC254" s="1" t="str">
        <f t="shared" si="270"/>
        <v/>
      </c>
      <c r="AD254" s="1" t="str">
        <f t="shared" si="271"/>
        <v/>
      </c>
      <c r="AE254" s="1" t="str">
        <f t="shared" si="272"/>
        <v/>
      </c>
      <c r="AF254" s="1" t="str">
        <f t="shared" si="273"/>
        <v/>
      </c>
      <c r="AG254" s="1" t="str">
        <f t="shared" si="274"/>
        <v/>
      </c>
    </row>
    <row r="255" spans="2:33" hidden="1" outlineLevel="1" x14ac:dyDescent="0.2">
      <c r="B255" s="35"/>
      <c r="C255" s="1" t="str">
        <f t="shared" ca="1" si="244"/>
        <v/>
      </c>
      <c r="D255" s="1" t="str">
        <f t="shared" si="245"/>
        <v/>
      </c>
      <c r="E255" s="1" t="str">
        <f t="shared" si="246"/>
        <v/>
      </c>
      <c r="F255" s="1" t="str">
        <f t="shared" si="247"/>
        <v/>
      </c>
      <c r="G255" s="1" t="str">
        <f t="shared" si="248"/>
        <v/>
      </c>
      <c r="H255" s="1" t="str">
        <f t="shared" si="249"/>
        <v/>
      </c>
      <c r="I255" s="1" t="str">
        <f t="shared" si="250"/>
        <v/>
      </c>
      <c r="J255" s="1" t="str">
        <f t="shared" si="251"/>
        <v/>
      </c>
      <c r="K255" s="1" t="str">
        <f t="shared" si="252"/>
        <v/>
      </c>
      <c r="L255" s="1" t="str">
        <f t="shared" si="253"/>
        <v/>
      </c>
      <c r="M255" s="1" t="str">
        <f t="shared" si="254"/>
        <v/>
      </c>
      <c r="N255" s="1" t="str">
        <f t="shared" si="255"/>
        <v/>
      </c>
      <c r="O255" s="1" t="str">
        <f t="shared" si="256"/>
        <v/>
      </c>
      <c r="P255" s="1" t="str">
        <f t="shared" si="257"/>
        <v/>
      </c>
      <c r="Q255" s="1" t="str">
        <f t="shared" si="258"/>
        <v/>
      </c>
      <c r="R255" s="1" t="str">
        <f t="shared" si="259"/>
        <v/>
      </c>
      <c r="S255" s="1" t="str">
        <f t="shared" si="260"/>
        <v/>
      </c>
      <c r="T255" s="1" t="str">
        <f t="shared" si="261"/>
        <v/>
      </c>
      <c r="U255" s="1" t="str">
        <f t="shared" si="262"/>
        <v/>
      </c>
      <c r="V255" s="1" t="str">
        <f t="shared" si="263"/>
        <v/>
      </c>
      <c r="W255" s="1" t="str">
        <f t="shared" si="264"/>
        <v/>
      </c>
      <c r="X255" s="1" t="str">
        <f t="shared" si="265"/>
        <v/>
      </c>
      <c r="Y255" s="1" t="str">
        <f t="shared" si="266"/>
        <v/>
      </c>
      <c r="Z255" s="1" t="str">
        <f t="shared" si="267"/>
        <v/>
      </c>
      <c r="AA255" s="1" t="str">
        <f t="shared" si="268"/>
        <v/>
      </c>
      <c r="AB255" s="1" t="str">
        <f t="shared" si="269"/>
        <v/>
      </c>
      <c r="AC255" s="1" t="str">
        <f t="shared" si="270"/>
        <v/>
      </c>
      <c r="AD255" s="1" t="str">
        <f t="shared" si="271"/>
        <v/>
      </c>
      <c r="AE255" s="1" t="str">
        <f t="shared" si="272"/>
        <v/>
      </c>
      <c r="AF255" s="1" t="str">
        <f t="shared" si="273"/>
        <v/>
      </c>
      <c r="AG255" s="1" t="str">
        <f t="shared" si="274"/>
        <v/>
      </c>
    </row>
    <row r="256" spans="2:33" hidden="1" outlineLevel="1" x14ac:dyDescent="0.2">
      <c r="B256" s="35"/>
      <c r="C256" s="1" t="str">
        <f t="shared" ca="1" si="244"/>
        <v/>
      </c>
      <c r="D256" s="1" t="str">
        <f t="shared" si="245"/>
        <v/>
      </c>
      <c r="E256" s="1" t="str">
        <f t="shared" si="246"/>
        <v/>
      </c>
      <c r="F256" s="1" t="str">
        <f t="shared" si="247"/>
        <v/>
      </c>
      <c r="G256" s="1" t="str">
        <f t="shared" si="248"/>
        <v/>
      </c>
      <c r="H256" s="1" t="str">
        <f t="shared" si="249"/>
        <v/>
      </c>
      <c r="I256" s="1" t="str">
        <f t="shared" si="250"/>
        <v/>
      </c>
      <c r="J256" s="1" t="str">
        <f t="shared" si="251"/>
        <v/>
      </c>
      <c r="K256" s="1" t="str">
        <f t="shared" si="252"/>
        <v/>
      </c>
      <c r="L256" s="1" t="str">
        <f t="shared" si="253"/>
        <v/>
      </c>
      <c r="M256" s="1" t="str">
        <f t="shared" si="254"/>
        <v/>
      </c>
      <c r="N256" s="1" t="str">
        <f t="shared" si="255"/>
        <v/>
      </c>
      <c r="O256" s="1" t="str">
        <f t="shared" si="256"/>
        <v/>
      </c>
      <c r="P256" s="1" t="str">
        <f t="shared" si="257"/>
        <v/>
      </c>
      <c r="Q256" s="1" t="str">
        <f t="shared" si="258"/>
        <v/>
      </c>
      <c r="R256" s="1" t="str">
        <f t="shared" si="259"/>
        <v/>
      </c>
      <c r="S256" s="1" t="str">
        <f t="shared" si="260"/>
        <v/>
      </c>
      <c r="T256" s="1" t="str">
        <f t="shared" si="261"/>
        <v/>
      </c>
      <c r="U256" s="1" t="str">
        <f t="shared" si="262"/>
        <v/>
      </c>
      <c r="V256" s="1" t="str">
        <f t="shared" si="263"/>
        <v/>
      </c>
      <c r="W256" s="1" t="str">
        <f t="shared" si="264"/>
        <v/>
      </c>
      <c r="X256" s="1" t="str">
        <f t="shared" si="265"/>
        <v/>
      </c>
      <c r="Y256" s="1" t="str">
        <f t="shared" si="266"/>
        <v/>
      </c>
      <c r="Z256" s="1" t="str">
        <f t="shared" si="267"/>
        <v/>
      </c>
      <c r="AA256" s="1" t="str">
        <f t="shared" si="268"/>
        <v/>
      </c>
      <c r="AB256" s="1" t="str">
        <f t="shared" si="269"/>
        <v/>
      </c>
      <c r="AC256" s="1" t="str">
        <f t="shared" si="270"/>
        <v/>
      </c>
      <c r="AD256" s="1" t="str">
        <f t="shared" si="271"/>
        <v/>
      </c>
      <c r="AE256" s="1" t="str">
        <f t="shared" si="272"/>
        <v/>
      </c>
      <c r="AF256" s="1" t="str">
        <f t="shared" si="273"/>
        <v/>
      </c>
      <c r="AG256" s="1" t="str">
        <f t="shared" si="274"/>
        <v/>
      </c>
    </row>
    <row r="257" spans="2:33" hidden="1" outlineLevel="1" x14ac:dyDescent="0.2">
      <c r="B257" s="35"/>
      <c r="C257" s="1" t="str">
        <f t="shared" ca="1" si="244"/>
        <v/>
      </c>
      <c r="D257" s="1" t="str">
        <f t="shared" si="245"/>
        <v/>
      </c>
      <c r="E257" s="1" t="str">
        <f t="shared" si="246"/>
        <v/>
      </c>
      <c r="F257" s="1" t="str">
        <f t="shared" si="247"/>
        <v/>
      </c>
      <c r="G257" s="1" t="str">
        <f t="shared" si="248"/>
        <v/>
      </c>
      <c r="H257" s="1" t="str">
        <f t="shared" si="249"/>
        <v/>
      </c>
      <c r="I257" s="1" t="str">
        <f t="shared" si="250"/>
        <v/>
      </c>
      <c r="J257" s="1" t="str">
        <f t="shared" si="251"/>
        <v/>
      </c>
      <c r="K257" s="1" t="str">
        <f t="shared" si="252"/>
        <v/>
      </c>
      <c r="L257" s="1" t="str">
        <f t="shared" si="253"/>
        <v/>
      </c>
      <c r="M257" s="1" t="str">
        <f t="shared" si="254"/>
        <v/>
      </c>
      <c r="N257" s="1" t="str">
        <f t="shared" si="255"/>
        <v/>
      </c>
      <c r="O257" s="1" t="str">
        <f t="shared" si="256"/>
        <v/>
      </c>
      <c r="P257" s="1" t="str">
        <f t="shared" si="257"/>
        <v/>
      </c>
      <c r="Q257" s="1" t="str">
        <f t="shared" si="258"/>
        <v/>
      </c>
      <c r="R257" s="1" t="str">
        <f t="shared" si="259"/>
        <v/>
      </c>
      <c r="S257" s="1" t="str">
        <f t="shared" si="260"/>
        <v/>
      </c>
      <c r="T257" s="1" t="str">
        <f t="shared" si="261"/>
        <v/>
      </c>
      <c r="U257" s="1" t="str">
        <f t="shared" si="262"/>
        <v/>
      </c>
      <c r="V257" s="1" t="str">
        <f t="shared" si="263"/>
        <v/>
      </c>
      <c r="W257" s="1" t="str">
        <f t="shared" si="264"/>
        <v/>
      </c>
      <c r="X257" s="1" t="str">
        <f t="shared" si="265"/>
        <v/>
      </c>
      <c r="Y257" s="1" t="str">
        <f t="shared" si="266"/>
        <v/>
      </c>
      <c r="Z257" s="1" t="str">
        <f t="shared" si="267"/>
        <v/>
      </c>
      <c r="AA257" s="1" t="str">
        <f t="shared" si="268"/>
        <v/>
      </c>
      <c r="AB257" s="1" t="str">
        <f t="shared" si="269"/>
        <v/>
      </c>
      <c r="AC257" s="1" t="str">
        <f t="shared" si="270"/>
        <v/>
      </c>
      <c r="AD257" s="1" t="str">
        <f t="shared" si="271"/>
        <v/>
      </c>
      <c r="AE257" s="1" t="str">
        <f t="shared" si="272"/>
        <v/>
      </c>
      <c r="AF257" s="1" t="str">
        <f t="shared" si="273"/>
        <v/>
      </c>
      <c r="AG257" s="1" t="str">
        <f t="shared" si="274"/>
        <v/>
      </c>
    </row>
    <row r="258" spans="2:33" hidden="1" outlineLevel="1" x14ac:dyDescent="0.2">
      <c r="B258" s="35"/>
      <c r="C258" s="1" t="str">
        <f t="shared" ca="1" si="244"/>
        <v/>
      </c>
      <c r="D258" s="1" t="str">
        <f t="shared" si="245"/>
        <v/>
      </c>
      <c r="E258" s="1" t="str">
        <f t="shared" si="246"/>
        <v/>
      </c>
      <c r="F258" s="1" t="str">
        <f t="shared" si="247"/>
        <v/>
      </c>
      <c r="G258" s="1" t="str">
        <f t="shared" si="248"/>
        <v/>
      </c>
      <c r="H258" s="1" t="str">
        <f t="shared" si="249"/>
        <v/>
      </c>
      <c r="I258" s="1" t="str">
        <f t="shared" si="250"/>
        <v/>
      </c>
      <c r="J258" s="1" t="str">
        <f t="shared" si="251"/>
        <v/>
      </c>
      <c r="K258" s="1" t="str">
        <f t="shared" si="252"/>
        <v/>
      </c>
      <c r="L258" s="1" t="str">
        <f t="shared" si="253"/>
        <v/>
      </c>
      <c r="M258" s="1" t="str">
        <f t="shared" si="254"/>
        <v/>
      </c>
      <c r="N258" s="1" t="str">
        <f t="shared" si="255"/>
        <v/>
      </c>
      <c r="O258" s="1" t="str">
        <f t="shared" si="256"/>
        <v/>
      </c>
      <c r="P258" s="1" t="str">
        <f t="shared" si="257"/>
        <v/>
      </c>
      <c r="Q258" s="1" t="str">
        <f t="shared" si="258"/>
        <v/>
      </c>
      <c r="R258" s="1" t="str">
        <f t="shared" si="259"/>
        <v/>
      </c>
      <c r="S258" s="1" t="str">
        <f t="shared" si="260"/>
        <v/>
      </c>
      <c r="T258" s="1" t="str">
        <f t="shared" si="261"/>
        <v/>
      </c>
      <c r="U258" s="1" t="str">
        <f t="shared" si="262"/>
        <v/>
      </c>
      <c r="V258" s="1" t="str">
        <f t="shared" si="263"/>
        <v/>
      </c>
      <c r="W258" s="1" t="str">
        <f t="shared" si="264"/>
        <v/>
      </c>
      <c r="X258" s="1" t="str">
        <f t="shared" si="265"/>
        <v/>
      </c>
      <c r="Y258" s="1" t="str">
        <f t="shared" si="266"/>
        <v/>
      </c>
      <c r="Z258" s="1" t="str">
        <f t="shared" si="267"/>
        <v/>
      </c>
      <c r="AA258" s="1" t="str">
        <f t="shared" si="268"/>
        <v/>
      </c>
      <c r="AB258" s="1" t="str">
        <f t="shared" si="269"/>
        <v/>
      </c>
      <c r="AC258" s="1" t="str">
        <f t="shared" si="270"/>
        <v/>
      </c>
      <c r="AD258" s="1" t="str">
        <f t="shared" si="271"/>
        <v/>
      </c>
      <c r="AE258" s="1" t="str">
        <f t="shared" si="272"/>
        <v/>
      </c>
      <c r="AF258" s="1" t="str">
        <f t="shared" si="273"/>
        <v/>
      </c>
      <c r="AG258" s="1" t="str">
        <f t="shared" si="274"/>
        <v/>
      </c>
    </row>
    <row r="259" spans="2:33" hidden="1" outlineLevel="1" x14ac:dyDescent="0.2">
      <c r="B259" s="35"/>
      <c r="C259" s="1" t="str">
        <f t="shared" ca="1" si="244"/>
        <v/>
      </c>
      <c r="D259" s="1" t="str">
        <f t="shared" si="245"/>
        <v/>
      </c>
      <c r="E259" s="1" t="str">
        <f t="shared" si="246"/>
        <v/>
      </c>
      <c r="F259" s="1" t="str">
        <f t="shared" si="247"/>
        <v/>
      </c>
      <c r="G259" s="1" t="str">
        <f t="shared" si="248"/>
        <v/>
      </c>
      <c r="H259" s="1" t="str">
        <f t="shared" si="249"/>
        <v/>
      </c>
      <c r="I259" s="1" t="str">
        <f t="shared" si="250"/>
        <v/>
      </c>
      <c r="J259" s="1" t="str">
        <f t="shared" si="251"/>
        <v/>
      </c>
      <c r="K259" s="1" t="str">
        <f t="shared" si="252"/>
        <v/>
      </c>
      <c r="L259" s="1" t="str">
        <f t="shared" si="253"/>
        <v/>
      </c>
      <c r="M259" s="1" t="str">
        <f t="shared" si="254"/>
        <v/>
      </c>
      <c r="N259" s="1" t="str">
        <f t="shared" si="255"/>
        <v/>
      </c>
      <c r="O259" s="1" t="str">
        <f t="shared" si="256"/>
        <v/>
      </c>
      <c r="P259" s="1" t="str">
        <f t="shared" si="257"/>
        <v/>
      </c>
      <c r="Q259" s="1" t="str">
        <f t="shared" si="258"/>
        <v/>
      </c>
      <c r="R259" s="1" t="str">
        <f t="shared" si="259"/>
        <v/>
      </c>
      <c r="S259" s="1" t="str">
        <f t="shared" si="260"/>
        <v/>
      </c>
      <c r="T259" s="1" t="str">
        <f t="shared" si="261"/>
        <v/>
      </c>
      <c r="U259" s="1" t="str">
        <f t="shared" si="262"/>
        <v/>
      </c>
      <c r="V259" s="1" t="str">
        <f t="shared" si="263"/>
        <v/>
      </c>
      <c r="W259" s="1" t="str">
        <f t="shared" si="264"/>
        <v/>
      </c>
      <c r="X259" s="1" t="str">
        <f t="shared" si="265"/>
        <v/>
      </c>
      <c r="Y259" s="1" t="str">
        <f t="shared" si="266"/>
        <v/>
      </c>
      <c r="Z259" s="1" t="str">
        <f t="shared" si="267"/>
        <v/>
      </c>
      <c r="AA259" s="1" t="str">
        <f t="shared" si="268"/>
        <v/>
      </c>
      <c r="AB259" s="1" t="str">
        <f t="shared" si="269"/>
        <v/>
      </c>
      <c r="AC259" s="1" t="str">
        <f t="shared" si="270"/>
        <v/>
      </c>
      <c r="AD259" s="1" t="str">
        <f t="shared" si="271"/>
        <v/>
      </c>
      <c r="AE259" s="1" t="str">
        <f t="shared" si="272"/>
        <v/>
      </c>
      <c r="AF259" s="1" t="str">
        <f t="shared" si="273"/>
        <v/>
      </c>
      <c r="AG259" s="1" t="str">
        <f t="shared" si="274"/>
        <v/>
      </c>
    </row>
    <row r="260" spans="2:33" hidden="1" outlineLevel="1" x14ac:dyDescent="0.2">
      <c r="B260" s="35"/>
      <c r="C260" s="1" t="str">
        <f t="shared" ca="1" si="244"/>
        <v/>
      </c>
      <c r="D260" s="1" t="str">
        <f t="shared" si="245"/>
        <v/>
      </c>
      <c r="E260" s="1" t="str">
        <f t="shared" si="246"/>
        <v/>
      </c>
      <c r="F260" s="1" t="str">
        <f t="shared" si="247"/>
        <v/>
      </c>
      <c r="G260" s="1" t="str">
        <f t="shared" si="248"/>
        <v/>
      </c>
      <c r="H260" s="1" t="str">
        <f t="shared" si="249"/>
        <v/>
      </c>
      <c r="I260" s="1" t="str">
        <f t="shared" si="250"/>
        <v/>
      </c>
      <c r="J260" s="1" t="str">
        <f t="shared" si="251"/>
        <v/>
      </c>
      <c r="K260" s="1" t="str">
        <f t="shared" si="252"/>
        <v/>
      </c>
      <c r="L260" s="1" t="str">
        <f t="shared" si="253"/>
        <v/>
      </c>
      <c r="M260" s="1" t="str">
        <f t="shared" si="254"/>
        <v/>
      </c>
      <c r="N260" s="1" t="str">
        <f t="shared" si="255"/>
        <v/>
      </c>
      <c r="O260" s="1" t="str">
        <f t="shared" si="256"/>
        <v/>
      </c>
      <c r="P260" s="1" t="str">
        <f t="shared" si="257"/>
        <v/>
      </c>
      <c r="Q260" s="1" t="str">
        <f t="shared" si="258"/>
        <v/>
      </c>
      <c r="R260" s="1" t="str">
        <f t="shared" si="259"/>
        <v/>
      </c>
      <c r="S260" s="1" t="str">
        <f t="shared" si="260"/>
        <v/>
      </c>
      <c r="T260" s="1" t="str">
        <f t="shared" si="261"/>
        <v/>
      </c>
      <c r="U260" s="1" t="str">
        <f t="shared" si="262"/>
        <v/>
      </c>
      <c r="V260" s="1" t="str">
        <f t="shared" si="263"/>
        <v/>
      </c>
      <c r="W260" s="1" t="str">
        <f t="shared" si="264"/>
        <v/>
      </c>
      <c r="X260" s="1" t="str">
        <f t="shared" si="265"/>
        <v/>
      </c>
      <c r="Y260" s="1" t="str">
        <f t="shared" si="266"/>
        <v/>
      </c>
      <c r="Z260" s="1" t="str">
        <f t="shared" si="267"/>
        <v/>
      </c>
      <c r="AA260" s="1" t="str">
        <f t="shared" si="268"/>
        <v/>
      </c>
      <c r="AB260" s="1" t="str">
        <f t="shared" si="269"/>
        <v/>
      </c>
      <c r="AC260" s="1" t="str">
        <f t="shared" si="270"/>
        <v/>
      </c>
      <c r="AD260" s="1" t="str">
        <f t="shared" si="271"/>
        <v/>
      </c>
      <c r="AE260" s="1" t="str">
        <f t="shared" si="272"/>
        <v/>
      </c>
      <c r="AF260" s="1" t="str">
        <f t="shared" si="273"/>
        <v/>
      </c>
      <c r="AG260" s="1" t="str">
        <f t="shared" si="274"/>
        <v/>
      </c>
    </row>
    <row r="261" spans="2:33" hidden="1" outlineLevel="1" x14ac:dyDescent="0.2">
      <c r="B261" s="35"/>
      <c r="C261" s="1" t="str">
        <f t="shared" ca="1" si="244"/>
        <v/>
      </c>
      <c r="D261" s="1" t="str">
        <f t="shared" si="245"/>
        <v/>
      </c>
      <c r="E261" s="1" t="str">
        <f t="shared" si="246"/>
        <v/>
      </c>
      <c r="F261" s="1" t="str">
        <f t="shared" si="247"/>
        <v/>
      </c>
      <c r="G261" s="1" t="str">
        <f t="shared" si="248"/>
        <v/>
      </c>
      <c r="H261" s="1" t="str">
        <f t="shared" si="249"/>
        <v/>
      </c>
      <c r="I261" s="1" t="str">
        <f t="shared" si="250"/>
        <v/>
      </c>
      <c r="J261" s="1" t="str">
        <f t="shared" si="251"/>
        <v/>
      </c>
      <c r="K261" s="1" t="str">
        <f t="shared" si="252"/>
        <v/>
      </c>
      <c r="L261" s="1" t="str">
        <f t="shared" si="253"/>
        <v/>
      </c>
      <c r="M261" s="1" t="str">
        <f t="shared" si="254"/>
        <v/>
      </c>
      <c r="N261" s="1" t="str">
        <f t="shared" si="255"/>
        <v/>
      </c>
      <c r="O261" s="1" t="str">
        <f t="shared" si="256"/>
        <v/>
      </c>
      <c r="P261" s="1" t="str">
        <f t="shared" si="257"/>
        <v/>
      </c>
      <c r="Q261" s="1" t="str">
        <f t="shared" si="258"/>
        <v/>
      </c>
      <c r="R261" s="1" t="str">
        <f t="shared" si="259"/>
        <v/>
      </c>
      <c r="S261" s="1" t="str">
        <f t="shared" si="260"/>
        <v/>
      </c>
      <c r="T261" s="1" t="str">
        <f t="shared" si="261"/>
        <v/>
      </c>
      <c r="U261" s="1" t="str">
        <f t="shared" si="262"/>
        <v/>
      </c>
      <c r="V261" s="1" t="str">
        <f t="shared" si="263"/>
        <v/>
      </c>
      <c r="W261" s="1" t="str">
        <f t="shared" si="264"/>
        <v/>
      </c>
      <c r="X261" s="1" t="str">
        <f t="shared" si="265"/>
        <v/>
      </c>
      <c r="Y261" s="1" t="str">
        <f t="shared" si="266"/>
        <v/>
      </c>
      <c r="Z261" s="1" t="str">
        <f t="shared" si="267"/>
        <v/>
      </c>
      <c r="AA261" s="1" t="str">
        <f t="shared" si="268"/>
        <v/>
      </c>
      <c r="AB261" s="1" t="str">
        <f t="shared" si="269"/>
        <v/>
      </c>
      <c r="AC261" s="1" t="str">
        <f t="shared" si="270"/>
        <v/>
      </c>
      <c r="AD261" s="1" t="str">
        <f t="shared" si="271"/>
        <v/>
      </c>
      <c r="AE261" s="1" t="str">
        <f t="shared" si="272"/>
        <v/>
      </c>
      <c r="AF261" s="1" t="str">
        <f t="shared" si="273"/>
        <v/>
      </c>
      <c r="AG261" s="1" t="str">
        <f t="shared" si="274"/>
        <v/>
      </c>
    </row>
    <row r="262" spans="2:33" hidden="1" outlineLevel="1" x14ac:dyDescent="0.2">
      <c r="B262" s="35"/>
      <c r="C262" s="1" t="str">
        <f t="shared" ca="1" si="244"/>
        <v/>
      </c>
      <c r="D262" s="1" t="str">
        <f t="shared" si="245"/>
        <v/>
      </c>
      <c r="E262" s="1" t="str">
        <f t="shared" si="246"/>
        <v/>
      </c>
      <c r="F262" s="1" t="str">
        <f t="shared" si="247"/>
        <v/>
      </c>
      <c r="G262" s="1" t="str">
        <f t="shared" si="248"/>
        <v/>
      </c>
      <c r="H262" s="1" t="str">
        <f t="shared" si="249"/>
        <v/>
      </c>
      <c r="I262" s="1" t="str">
        <f t="shared" si="250"/>
        <v/>
      </c>
      <c r="J262" s="1" t="str">
        <f t="shared" si="251"/>
        <v/>
      </c>
      <c r="K262" s="1" t="str">
        <f t="shared" si="252"/>
        <v/>
      </c>
      <c r="L262" s="1" t="str">
        <f t="shared" si="253"/>
        <v/>
      </c>
      <c r="M262" s="1" t="str">
        <f t="shared" si="254"/>
        <v/>
      </c>
      <c r="N262" s="1" t="str">
        <f t="shared" si="255"/>
        <v/>
      </c>
      <c r="O262" s="1" t="str">
        <f t="shared" si="256"/>
        <v/>
      </c>
      <c r="P262" s="1" t="str">
        <f t="shared" si="257"/>
        <v/>
      </c>
      <c r="Q262" s="1" t="str">
        <f t="shared" si="258"/>
        <v/>
      </c>
      <c r="R262" s="1" t="str">
        <f t="shared" si="259"/>
        <v/>
      </c>
      <c r="S262" s="1" t="str">
        <f t="shared" si="260"/>
        <v/>
      </c>
      <c r="T262" s="1" t="str">
        <f t="shared" si="261"/>
        <v/>
      </c>
      <c r="U262" s="1" t="str">
        <f t="shared" si="262"/>
        <v/>
      </c>
      <c r="V262" s="1" t="str">
        <f t="shared" si="263"/>
        <v/>
      </c>
      <c r="W262" s="1" t="str">
        <f t="shared" si="264"/>
        <v/>
      </c>
      <c r="X262" s="1" t="str">
        <f t="shared" si="265"/>
        <v/>
      </c>
      <c r="Y262" s="1" t="str">
        <f t="shared" si="266"/>
        <v/>
      </c>
      <c r="Z262" s="1" t="str">
        <f t="shared" si="267"/>
        <v/>
      </c>
      <c r="AA262" s="1" t="str">
        <f t="shared" si="268"/>
        <v/>
      </c>
      <c r="AB262" s="1" t="str">
        <f t="shared" si="269"/>
        <v/>
      </c>
      <c r="AC262" s="1" t="str">
        <f t="shared" si="270"/>
        <v/>
      </c>
      <c r="AD262" s="1" t="str">
        <f t="shared" si="271"/>
        <v/>
      </c>
      <c r="AE262" s="1" t="str">
        <f t="shared" si="272"/>
        <v/>
      </c>
      <c r="AF262" s="1" t="str">
        <f t="shared" si="273"/>
        <v/>
      </c>
      <c r="AG262" s="1" t="str">
        <f t="shared" si="274"/>
        <v/>
      </c>
    </row>
    <row r="263" spans="2:33" hidden="1" outlineLevel="1" x14ac:dyDescent="0.2">
      <c r="B263" s="35"/>
      <c r="C263" s="1" t="str">
        <f t="shared" ca="1" si="244"/>
        <v/>
      </c>
      <c r="D263" s="1" t="str">
        <f t="shared" si="245"/>
        <v/>
      </c>
      <c r="E263" s="1" t="str">
        <f t="shared" si="246"/>
        <v/>
      </c>
      <c r="F263" s="1" t="str">
        <f t="shared" si="247"/>
        <v/>
      </c>
      <c r="G263" s="1" t="str">
        <f t="shared" si="248"/>
        <v/>
      </c>
      <c r="H263" s="1" t="str">
        <f t="shared" si="249"/>
        <v/>
      </c>
      <c r="I263" s="1" t="str">
        <f t="shared" si="250"/>
        <v/>
      </c>
      <c r="J263" s="1" t="str">
        <f t="shared" si="251"/>
        <v/>
      </c>
      <c r="K263" s="1" t="str">
        <f t="shared" si="252"/>
        <v/>
      </c>
      <c r="L263" s="1" t="str">
        <f t="shared" si="253"/>
        <v/>
      </c>
      <c r="M263" s="1" t="str">
        <f t="shared" si="254"/>
        <v/>
      </c>
      <c r="N263" s="1" t="str">
        <f t="shared" si="255"/>
        <v/>
      </c>
      <c r="O263" s="1" t="str">
        <f t="shared" si="256"/>
        <v/>
      </c>
      <c r="P263" s="1" t="str">
        <f t="shared" si="257"/>
        <v/>
      </c>
      <c r="Q263" s="1" t="str">
        <f t="shared" si="258"/>
        <v/>
      </c>
      <c r="R263" s="1" t="str">
        <f t="shared" si="259"/>
        <v/>
      </c>
      <c r="S263" s="1" t="str">
        <f t="shared" si="260"/>
        <v/>
      </c>
      <c r="T263" s="1" t="str">
        <f t="shared" si="261"/>
        <v/>
      </c>
      <c r="U263" s="1" t="str">
        <f t="shared" si="262"/>
        <v/>
      </c>
      <c r="V263" s="1" t="str">
        <f t="shared" si="263"/>
        <v/>
      </c>
      <c r="W263" s="1" t="str">
        <f t="shared" si="264"/>
        <v/>
      </c>
      <c r="X263" s="1" t="str">
        <f t="shared" si="265"/>
        <v/>
      </c>
      <c r="Y263" s="1" t="str">
        <f t="shared" si="266"/>
        <v/>
      </c>
      <c r="Z263" s="1" t="str">
        <f t="shared" si="267"/>
        <v/>
      </c>
      <c r="AA263" s="1" t="str">
        <f t="shared" si="268"/>
        <v/>
      </c>
      <c r="AB263" s="1" t="str">
        <f t="shared" si="269"/>
        <v/>
      </c>
      <c r="AC263" s="1" t="str">
        <f t="shared" si="270"/>
        <v/>
      </c>
      <c r="AD263" s="1" t="str">
        <f t="shared" si="271"/>
        <v/>
      </c>
      <c r="AE263" s="1" t="str">
        <f t="shared" si="272"/>
        <v/>
      </c>
      <c r="AF263" s="1" t="str">
        <f t="shared" si="273"/>
        <v/>
      </c>
      <c r="AG263" s="1" t="str">
        <f t="shared" si="274"/>
        <v/>
      </c>
    </row>
    <row r="264" spans="2:33" hidden="1" outlineLevel="1" x14ac:dyDescent="0.2">
      <c r="B264" s="35"/>
      <c r="C264" s="1" t="str">
        <f t="shared" ca="1" si="244"/>
        <v/>
      </c>
      <c r="D264" s="1" t="str">
        <f t="shared" si="245"/>
        <v/>
      </c>
      <c r="E264" s="1" t="str">
        <f t="shared" si="246"/>
        <v/>
      </c>
      <c r="F264" s="1" t="str">
        <f t="shared" si="247"/>
        <v/>
      </c>
      <c r="G264" s="1" t="str">
        <f t="shared" si="248"/>
        <v/>
      </c>
      <c r="H264" s="1" t="str">
        <f t="shared" si="249"/>
        <v/>
      </c>
      <c r="I264" s="1" t="str">
        <f t="shared" si="250"/>
        <v/>
      </c>
      <c r="J264" s="1" t="str">
        <f t="shared" si="251"/>
        <v/>
      </c>
      <c r="K264" s="1" t="str">
        <f t="shared" si="252"/>
        <v/>
      </c>
      <c r="L264" s="1" t="str">
        <f t="shared" si="253"/>
        <v/>
      </c>
      <c r="M264" s="1" t="str">
        <f t="shared" si="254"/>
        <v/>
      </c>
      <c r="N264" s="1" t="str">
        <f t="shared" si="255"/>
        <v/>
      </c>
      <c r="O264" s="1" t="str">
        <f t="shared" si="256"/>
        <v/>
      </c>
      <c r="P264" s="1" t="str">
        <f t="shared" si="257"/>
        <v/>
      </c>
      <c r="Q264" s="1" t="str">
        <f t="shared" si="258"/>
        <v/>
      </c>
      <c r="R264" s="1" t="str">
        <f t="shared" si="259"/>
        <v/>
      </c>
      <c r="S264" s="1" t="str">
        <f t="shared" si="260"/>
        <v/>
      </c>
      <c r="T264" s="1" t="str">
        <f t="shared" si="261"/>
        <v/>
      </c>
      <c r="U264" s="1" t="str">
        <f t="shared" si="262"/>
        <v/>
      </c>
      <c r="V264" s="1" t="str">
        <f t="shared" si="263"/>
        <v/>
      </c>
      <c r="W264" s="1" t="str">
        <f t="shared" si="264"/>
        <v/>
      </c>
      <c r="X264" s="1" t="str">
        <f t="shared" si="265"/>
        <v/>
      </c>
      <c r="Y264" s="1" t="str">
        <f t="shared" si="266"/>
        <v/>
      </c>
      <c r="Z264" s="1" t="str">
        <f t="shared" si="267"/>
        <v/>
      </c>
      <c r="AA264" s="1" t="str">
        <f t="shared" si="268"/>
        <v/>
      </c>
      <c r="AB264" s="1" t="str">
        <f t="shared" si="269"/>
        <v/>
      </c>
      <c r="AC264" s="1" t="str">
        <f t="shared" si="270"/>
        <v/>
      </c>
      <c r="AD264" s="1" t="str">
        <f t="shared" si="271"/>
        <v/>
      </c>
      <c r="AE264" s="1" t="str">
        <f t="shared" si="272"/>
        <v/>
      </c>
      <c r="AF264" s="1" t="str">
        <f t="shared" si="273"/>
        <v/>
      </c>
      <c r="AG264" s="1" t="str">
        <f t="shared" si="274"/>
        <v/>
      </c>
    </row>
    <row r="265" spans="2:33" hidden="1" outlineLevel="1" x14ac:dyDescent="0.2">
      <c r="B265" s="35"/>
      <c r="C265" s="1" t="str">
        <f t="shared" ca="1" si="244"/>
        <v/>
      </c>
      <c r="D265" s="1" t="str">
        <f t="shared" si="245"/>
        <v/>
      </c>
      <c r="E265" s="1" t="str">
        <f t="shared" si="246"/>
        <v/>
      </c>
      <c r="F265" s="1" t="str">
        <f t="shared" si="247"/>
        <v/>
      </c>
      <c r="G265" s="1" t="str">
        <f t="shared" si="248"/>
        <v/>
      </c>
      <c r="H265" s="1" t="str">
        <f t="shared" si="249"/>
        <v/>
      </c>
      <c r="I265" s="1" t="str">
        <f t="shared" si="250"/>
        <v/>
      </c>
      <c r="J265" s="1" t="str">
        <f t="shared" si="251"/>
        <v/>
      </c>
      <c r="K265" s="1" t="str">
        <f t="shared" si="252"/>
        <v/>
      </c>
      <c r="L265" s="1" t="str">
        <f t="shared" si="253"/>
        <v/>
      </c>
      <c r="M265" s="1" t="str">
        <f t="shared" si="254"/>
        <v/>
      </c>
      <c r="N265" s="1" t="str">
        <f t="shared" si="255"/>
        <v/>
      </c>
      <c r="O265" s="1" t="str">
        <f t="shared" si="256"/>
        <v/>
      </c>
      <c r="P265" s="1" t="str">
        <f t="shared" si="257"/>
        <v/>
      </c>
      <c r="Q265" s="1" t="str">
        <f t="shared" si="258"/>
        <v/>
      </c>
      <c r="R265" s="1" t="str">
        <f t="shared" si="259"/>
        <v/>
      </c>
      <c r="S265" s="1" t="str">
        <f t="shared" si="260"/>
        <v/>
      </c>
      <c r="T265" s="1" t="str">
        <f t="shared" si="261"/>
        <v/>
      </c>
      <c r="U265" s="1" t="str">
        <f t="shared" si="262"/>
        <v/>
      </c>
      <c r="V265" s="1" t="str">
        <f t="shared" si="263"/>
        <v/>
      </c>
      <c r="W265" s="1" t="str">
        <f t="shared" si="264"/>
        <v/>
      </c>
      <c r="X265" s="1" t="str">
        <f t="shared" si="265"/>
        <v/>
      </c>
      <c r="Y265" s="1" t="str">
        <f t="shared" si="266"/>
        <v/>
      </c>
      <c r="Z265" s="1" t="str">
        <f t="shared" si="267"/>
        <v/>
      </c>
      <c r="AA265" s="1" t="str">
        <f t="shared" si="268"/>
        <v/>
      </c>
      <c r="AB265" s="1" t="str">
        <f t="shared" si="269"/>
        <v/>
      </c>
      <c r="AC265" s="1" t="str">
        <f t="shared" si="270"/>
        <v/>
      </c>
      <c r="AD265" s="1" t="str">
        <f t="shared" si="271"/>
        <v/>
      </c>
      <c r="AE265" s="1" t="str">
        <f t="shared" si="272"/>
        <v/>
      </c>
      <c r="AF265" s="1" t="str">
        <f t="shared" si="273"/>
        <v/>
      </c>
      <c r="AG265" s="1" t="str">
        <f t="shared" si="274"/>
        <v/>
      </c>
    </row>
    <row r="266" spans="2:33" ht="15" hidden="1" outlineLevel="1" thickBot="1" x14ac:dyDescent="0.25">
      <c r="B266" s="35"/>
      <c r="C266" s="1" t="str">
        <f t="shared" ca="1" si="244"/>
        <v/>
      </c>
      <c r="D266" s="1" t="str">
        <f t="shared" ref="D266:Z266" si="275">IF(OR(ROW()-ROW($D$236)&gt;=COLUMN()-COLUMN($D$134),D259=""),"",INDEX($E$21:$AH$21,1,MATCH(D$235,$E$19:$AH$19,0))-INDEX($E$21:$AH$21,1,MATCH($C266,$E$19:$AH$19,0)))</f>
        <v/>
      </c>
      <c r="E266" s="1" t="str">
        <f t="shared" si="275"/>
        <v/>
      </c>
      <c r="F266" s="1" t="str">
        <f t="shared" si="275"/>
        <v/>
      </c>
      <c r="G266" s="1" t="str">
        <f t="shared" si="275"/>
        <v/>
      </c>
      <c r="H266" s="1" t="str">
        <f t="shared" si="275"/>
        <v/>
      </c>
      <c r="I266" s="1" t="str">
        <f t="shared" si="275"/>
        <v/>
      </c>
      <c r="J266" s="1" t="str">
        <f t="shared" si="275"/>
        <v/>
      </c>
      <c r="K266" s="1" t="str">
        <f t="shared" si="275"/>
        <v/>
      </c>
      <c r="L266" s="1" t="str">
        <f t="shared" si="275"/>
        <v/>
      </c>
      <c r="M266" s="1" t="str">
        <f t="shared" si="275"/>
        <v/>
      </c>
      <c r="N266" s="1" t="str">
        <f t="shared" si="275"/>
        <v/>
      </c>
      <c r="O266" s="1" t="str">
        <f t="shared" si="275"/>
        <v/>
      </c>
      <c r="P266" s="1" t="str">
        <f t="shared" si="275"/>
        <v/>
      </c>
      <c r="Q266" s="1" t="str">
        <f t="shared" si="275"/>
        <v/>
      </c>
      <c r="R266" s="1" t="str">
        <f t="shared" si="275"/>
        <v/>
      </c>
      <c r="S266" s="1" t="str">
        <f t="shared" si="275"/>
        <v/>
      </c>
      <c r="T266" s="1" t="str">
        <f t="shared" si="275"/>
        <v/>
      </c>
      <c r="U266" s="1" t="str">
        <f t="shared" si="275"/>
        <v/>
      </c>
      <c r="V266" s="1" t="str">
        <f t="shared" si="275"/>
        <v/>
      </c>
      <c r="W266" s="1" t="str">
        <f t="shared" si="275"/>
        <v/>
      </c>
      <c r="X266" s="1" t="str">
        <f t="shared" si="275"/>
        <v/>
      </c>
      <c r="Y266" s="1" t="str">
        <f t="shared" si="275"/>
        <v/>
      </c>
      <c r="Z266" s="1" t="str">
        <f t="shared" si="275"/>
        <v/>
      </c>
      <c r="AA266" s="1" t="str">
        <f t="shared" ref="AA266:AG266" si="276">IF(OR(ROW()-ROW($D$236)&gt;=COLUMN()-COLUMN($D$134),AA259=""),"",INDEX($E$21:$AH$21,1,MATCH(AA$235,$E$19:$AH$19,0))-INDEX($E$21:$AH$21,1,MATCH($C266,$E$19:$AH$19,0)))</f>
        <v/>
      </c>
      <c r="AB266" s="1" t="str">
        <f t="shared" si="276"/>
        <v/>
      </c>
      <c r="AC266" s="1" t="str">
        <f t="shared" si="276"/>
        <v/>
      </c>
      <c r="AD266" s="1" t="str">
        <f t="shared" si="276"/>
        <v/>
      </c>
      <c r="AE266" s="1" t="str">
        <f t="shared" si="276"/>
        <v/>
      </c>
      <c r="AF266" s="1" t="str">
        <f t="shared" si="276"/>
        <v/>
      </c>
      <c r="AG266" s="1" t="str">
        <f t="shared" si="276"/>
        <v/>
      </c>
    </row>
    <row r="267" spans="2:33" ht="15" collapsed="1" thickBot="1" x14ac:dyDescent="0.25">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spans="2:33" ht="15.75" customHeight="1" x14ac:dyDescent="0.3">
      <c r="B268" s="25" t="s">
        <v>125</v>
      </c>
      <c r="C268" s="23"/>
      <c r="D268" s="23"/>
      <c r="E268" s="23"/>
      <c r="F268" s="23"/>
      <c r="G268" s="26"/>
      <c r="H268" s="26"/>
      <c r="I268" s="26"/>
      <c r="J268" s="26"/>
      <c r="K268" s="26"/>
      <c r="L268" s="26"/>
      <c r="M268" s="26"/>
      <c r="N268" s="26"/>
      <c r="O268" s="26"/>
      <c r="P268" s="26"/>
      <c r="Q268" s="26"/>
      <c r="R268" s="26"/>
      <c r="S268" s="26"/>
      <c r="T268" s="26"/>
      <c r="U268" s="26"/>
      <c r="V268" s="26"/>
      <c r="W268" s="26"/>
      <c r="X268" s="26"/>
      <c r="Y268" s="26"/>
      <c r="Z268" s="37"/>
    </row>
    <row r="269" spans="2:33" ht="15.75" customHeight="1" x14ac:dyDescent="0.2">
      <c r="B269" s="101" t="s">
        <v>570</v>
      </c>
      <c r="C269" s="46"/>
      <c r="D269" s="46"/>
      <c r="E269" s="46"/>
      <c r="F269" s="46" t="s">
        <v>98</v>
      </c>
      <c r="G269" s="46" t="s">
        <v>60</v>
      </c>
      <c r="H269" s="46"/>
      <c r="I269" s="46"/>
      <c r="J269" s="46"/>
      <c r="K269" s="46"/>
      <c r="L269" s="46"/>
      <c r="M269" s="46"/>
      <c r="N269" s="46"/>
      <c r="O269" s="46"/>
      <c r="P269" s="46"/>
      <c r="Q269" s="46"/>
      <c r="R269" s="46"/>
      <c r="S269" s="46"/>
      <c r="T269" s="46"/>
      <c r="U269" s="46"/>
      <c r="V269" s="46"/>
      <c r="W269" s="46"/>
      <c r="X269" s="46"/>
      <c r="Y269" s="46"/>
      <c r="Z269" s="106"/>
    </row>
    <row r="270" spans="2:33" ht="15.75" customHeight="1" x14ac:dyDescent="0.2">
      <c r="B270" s="35"/>
      <c r="C270" s="1"/>
      <c r="D270" s="1" t="s">
        <v>126</v>
      </c>
      <c r="E270" s="1" t="s">
        <v>127</v>
      </c>
      <c r="F270" s="1"/>
      <c r="G270" s="1"/>
      <c r="H270" s="1"/>
      <c r="I270" s="1"/>
      <c r="J270" s="1"/>
      <c r="K270" s="1"/>
      <c r="L270" s="1"/>
      <c r="M270" s="1"/>
      <c r="N270" s="1"/>
      <c r="O270" s="1"/>
      <c r="P270" s="1"/>
      <c r="Q270" s="1"/>
      <c r="R270" s="1"/>
      <c r="S270" s="1"/>
      <c r="T270" s="1"/>
      <c r="U270" s="1"/>
      <c r="V270" s="1"/>
      <c r="W270" s="1"/>
      <c r="X270" s="1"/>
      <c r="Y270" s="1"/>
      <c r="Z270" s="38"/>
    </row>
    <row r="271" spans="2:33" ht="15.75" customHeight="1" x14ac:dyDescent="0.2">
      <c r="B271" s="35" t="s">
        <v>128</v>
      </c>
      <c r="C271" s="1"/>
      <c r="D271" s="77"/>
      <c r="E271" s="77"/>
      <c r="F271" s="1"/>
      <c r="G271" s="1"/>
      <c r="H271" s="1"/>
      <c r="I271" s="1"/>
      <c r="J271" s="1"/>
      <c r="K271" s="1"/>
      <c r="L271" s="1"/>
      <c r="M271" s="1"/>
      <c r="N271" s="1"/>
      <c r="O271" s="1"/>
      <c r="P271" s="1"/>
      <c r="Q271" s="1"/>
      <c r="R271" s="1"/>
      <c r="S271" s="1"/>
      <c r="T271" s="1"/>
      <c r="U271" s="1"/>
      <c r="V271" s="1"/>
      <c r="W271" s="1"/>
      <c r="X271" s="1"/>
      <c r="Y271" s="1"/>
      <c r="Z271" s="38"/>
    </row>
    <row r="272" spans="2:33" x14ac:dyDescent="0.2">
      <c r="B272" s="35" t="s">
        <v>99</v>
      </c>
      <c r="C272" s="1"/>
      <c r="D272" s="77"/>
      <c r="E272" s="1"/>
      <c r="F272" s="1" t="s">
        <v>100</v>
      </c>
      <c r="G272" s="1" t="s">
        <v>129</v>
      </c>
      <c r="H272" s="1"/>
      <c r="I272" s="1"/>
      <c r="J272" s="1"/>
      <c r="K272" s="1"/>
      <c r="L272" s="1"/>
      <c r="M272" s="1"/>
      <c r="N272" s="1"/>
      <c r="O272" s="1"/>
      <c r="P272" s="1"/>
      <c r="Q272" s="1"/>
      <c r="R272" s="1"/>
      <c r="S272" s="1"/>
      <c r="T272" s="1"/>
      <c r="U272" s="1"/>
      <c r="V272" s="1"/>
      <c r="W272" s="1"/>
      <c r="X272" s="1"/>
      <c r="Y272" s="1"/>
      <c r="Z272" s="38"/>
    </row>
    <row r="273" spans="2:26" x14ac:dyDescent="0.2">
      <c r="B273" s="35" t="s">
        <v>130</v>
      </c>
      <c r="C273" s="1"/>
      <c r="D273" s="77"/>
      <c r="E273" s="1"/>
      <c r="F273" s="1" t="s">
        <v>131</v>
      </c>
      <c r="G273" s="1" t="s">
        <v>132</v>
      </c>
      <c r="H273" s="1"/>
      <c r="I273" s="1"/>
      <c r="J273" s="1"/>
      <c r="K273" s="1"/>
      <c r="L273" s="1"/>
      <c r="M273" s="1"/>
      <c r="N273" s="1"/>
      <c r="O273" s="1"/>
      <c r="P273" s="1"/>
      <c r="Q273" s="1"/>
      <c r="R273" s="1"/>
      <c r="S273" s="1"/>
      <c r="T273" s="1"/>
      <c r="U273" s="1"/>
      <c r="V273" s="1"/>
      <c r="W273" s="1"/>
      <c r="X273" s="1"/>
      <c r="Y273" s="1"/>
      <c r="Z273" s="38"/>
    </row>
    <row r="274" spans="2:26" x14ac:dyDescent="0.2">
      <c r="B274" s="35" t="s">
        <v>133</v>
      </c>
      <c r="C274" s="1"/>
      <c r="D274" s="77"/>
      <c r="E274" s="1"/>
      <c r="F274" s="1" t="s">
        <v>134</v>
      </c>
      <c r="G274" s="1"/>
      <c r="H274" s="1"/>
      <c r="I274" s="1"/>
      <c r="J274" s="1"/>
      <c r="K274" s="1"/>
      <c r="L274" s="1"/>
      <c r="M274" s="1"/>
      <c r="N274" s="1"/>
      <c r="O274" s="1"/>
      <c r="P274" s="1"/>
      <c r="Q274" s="1"/>
      <c r="R274" s="1"/>
      <c r="S274" s="1"/>
      <c r="T274" s="1"/>
      <c r="U274" s="1"/>
      <c r="V274" s="1"/>
      <c r="W274" s="1"/>
      <c r="X274" s="1"/>
      <c r="Y274" s="1"/>
      <c r="Z274" s="38"/>
    </row>
    <row r="275" spans="2:26" x14ac:dyDescent="0.2">
      <c r="B275" s="35" t="s">
        <v>135</v>
      </c>
      <c r="C275" s="1"/>
      <c r="D275" s="77"/>
      <c r="E275" s="1"/>
      <c r="F275" s="1"/>
      <c r="G275" s="1"/>
      <c r="H275" s="1"/>
      <c r="I275" s="1"/>
      <c r="J275" s="1"/>
      <c r="K275" s="1"/>
      <c r="L275" s="1"/>
      <c r="M275" s="1"/>
      <c r="N275" s="1"/>
      <c r="O275" s="1"/>
      <c r="P275" s="1"/>
      <c r="Q275" s="1"/>
      <c r="R275" s="1"/>
      <c r="S275" s="1"/>
      <c r="T275" s="1"/>
      <c r="U275" s="1"/>
      <c r="V275" s="1"/>
      <c r="W275" s="1"/>
      <c r="X275" s="1"/>
      <c r="Y275" s="1"/>
      <c r="Z275" s="38"/>
    </row>
    <row r="276" spans="2:26" x14ac:dyDescent="0.2">
      <c r="B276" s="35" t="s">
        <v>136</v>
      </c>
      <c r="C276" s="1"/>
      <c r="D276" s="77"/>
      <c r="E276" s="1"/>
      <c r="F276" s="1" t="s">
        <v>131</v>
      </c>
      <c r="G276" s="1" t="s">
        <v>137</v>
      </c>
      <c r="H276" s="1"/>
      <c r="I276" s="1"/>
      <c r="J276" s="1"/>
      <c r="K276" s="1"/>
      <c r="L276" s="1"/>
      <c r="M276" s="1"/>
      <c r="N276" s="1"/>
      <c r="O276" s="1"/>
      <c r="P276" s="1"/>
      <c r="Q276" s="1"/>
      <c r="R276" s="1"/>
      <c r="S276" s="1"/>
      <c r="T276" s="1"/>
      <c r="U276" s="1"/>
      <c r="V276" s="1"/>
      <c r="W276" s="1"/>
      <c r="X276" s="1"/>
      <c r="Y276" s="1"/>
      <c r="Z276" s="38"/>
    </row>
    <row r="277" spans="2:26" x14ac:dyDescent="0.2">
      <c r="B277" s="35" t="s">
        <v>138</v>
      </c>
      <c r="C277" s="1"/>
      <c r="D277" s="102"/>
      <c r="E277" s="1"/>
      <c r="F277" s="1" t="s">
        <v>131</v>
      </c>
      <c r="G277" s="1" t="s">
        <v>139</v>
      </c>
      <c r="H277" s="1"/>
      <c r="I277" s="1"/>
      <c r="J277" s="1"/>
      <c r="K277" s="1"/>
      <c r="L277" s="1"/>
      <c r="M277" s="1"/>
      <c r="N277" s="1"/>
      <c r="O277" s="1"/>
      <c r="P277" s="1"/>
      <c r="Q277" s="1"/>
      <c r="R277" s="1"/>
      <c r="S277" s="1"/>
      <c r="T277" s="1"/>
      <c r="U277" s="1"/>
      <c r="V277" s="1"/>
      <c r="W277" s="1"/>
      <c r="X277" s="1"/>
      <c r="Y277" s="1"/>
      <c r="Z277" s="38"/>
    </row>
    <row r="278" spans="2:26" x14ac:dyDescent="0.2">
      <c r="B278" s="35" t="s">
        <v>140</v>
      </c>
      <c r="C278" s="1"/>
      <c r="D278" s="102"/>
      <c r="E278" s="1"/>
      <c r="F278" s="1" t="s">
        <v>141</v>
      </c>
      <c r="G278" s="1" t="s">
        <v>142</v>
      </c>
      <c r="H278" s="1"/>
      <c r="I278" s="1"/>
      <c r="J278" s="1"/>
      <c r="K278" s="1"/>
      <c r="L278" s="1"/>
      <c r="M278" s="1"/>
      <c r="N278" s="1"/>
      <c r="O278" s="1"/>
      <c r="P278" s="1"/>
      <c r="Q278" s="1"/>
      <c r="R278" s="1"/>
      <c r="S278" s="1"/>
      <c r="T278" s="1"/>
      <c r="U278" s="1"/>
      <c r="V278" s="1"/>
      <c r="W278" s="1"/>
      <c r="X278" s="1"/>
      <c r="Y278" s="1"/>
      <c r="Z278" s="38"/>
    </row>
    <row r="279" spans="2:26" ht="60" customHeight="1" x14ac:dyDescent="0.2">
      <c r="B279" s="168" t="s">
        <v>108</v>
      </c>
      <c r="C279" s="196" t="str">
        <f>IF(AND(OR($D$280="",$D$280="Nei"),$D$279="Returavgang strykes fra ruteplan, neste avgang blir i samme retning som omsøkt ruteleie"),"Det må fylles ut en separat kopi av modellen for virkningene av at neste avgang strykes, eller velg ja på neste","")</f>
        <v/>
      </c>
      <c r="D279" s="215"/>
      <c r="E279" s="216"/>
      <c r="F279" s="1"/>
      <c r="G279" s="169" t="s">
        <v>143</v>
      </c>
      <c r="H279" s="1"/>
      <c r="I279" s="1"/>
      <c r="J279" s="1"/>
      <c r="K279" s="1"/>
      <c r="L279" s="1"/>
      <c r="M279" s="1"/>
      <c r="N279" s="1"/>
      <c r="O279" s="1"/>
      <c r="P279" s="1"/>
      <c r="Q279" s="1"/>
      <c r="R279" s="1"/>
      <c r="S279" s="1"/>
      <c r="T279" s="1"/>
      <c r="U279" s="1"/>
      <c r="V279" s="1"/>
      <c r="W279" s="1"/>
      <c r="X279" s="1"/>
      <c r="Y279" s="1"/>
      <c r="Z279" s="38"/>
    </row>
    <row r="280" spans="2:26" x14ac:dyDescent="0.2">
      <c r="B280" s="35" t="s">
        <v>144</v>
      </c>
      <c r="C280" s="1"/>
      <c r="D280" s="148"/>
      <c r="E280" s="1"/>
      <c r="F280" s="1"/>
      <c r="G280" s="1" t="s">
        <v>145</v>
      </c>
      <c r="H280" s="1"/>
      <c r="I280" s="1"/>
      <c r="J280" s="1"/>
      <c r="K280" s="1"/>
      <c r="L280" s="1"/>
      <c r="M280" s="1"/>
      <c r="N280" s="1"/>
      <c r="O280" s="1"/>
      <c r="P280" s="1"/>
      <c r="Q280" s="1"/>
      <c r="R280" s="1"/>
      <c r="S280" s="1"/>
      <c r="T280" s="1"/>
      <c r="U280" s="1"/>
      <c r="V280" s="1"/>
      <c r="W280" s="1"/>
      <c r="X280" s="1"/>
      <c r="Y280" s="1"/>
      <c r="Z280" s="38"/>
    </row>
    <row r="281" spans="2:26" x14ac:dyDescent="0.2">
      <c r="B281" s="101" t="s">
        <v>146</v>
      </c>
      <c r="C281" s="46"/>
      <c r="D281" s="153"/>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7"/>
    </row>
    <row r="282" spans="2:26" x14ac:dyDescent="0.2">
      <c r="B282" s="35" t="s">
        <v>147</v>
      </c>
      <c r="C282" s="1"/>
      <c r="D282" s="118"/>
      <c r="E282" s="82"/>
      <c r="F282" s="82"/>
      <c r="G282" s="82"/>
      <c r="H282" s="82"/>
      <c r="I282" s="82"/>
      <c r="J282" s="82"/>
      <c r="K282" s="82"/>
      <c r="L282" s="82"/>
      <c r="M282" s="82"/>
      <c r="N282" s="82"/>
      <c r="O282" s="82"/>
      <c r="P282" s="82"/>
      <c r="Q282" s="82"/>
      <c r="R282" s="82"/>
      <c r="S282" s="82"/>
      <c r="T282" s="82"/>
      <c r="U282" s="82"/>
      <c r="V282" s="82"/>
      <c r="W282" s="82"/>
      <c r="X282" s="82"/>
      <c r="Y282" s="82"/>
      <c r="Z282" s="115"/>
    </row>
    <row r="283" spans="2:26" x14ac:dyDescent="0.2">
      <c r="B283" s="35" t="s">
        <v>148</v>
      </c>
      <c r="C283" s="1"/>
      <c r="D283" s="118"/>
      <c r="E283" s="82"/>
      <c r="F283" s="82"/>
      <c r="G283" s="82"/>
      <c r="H283" s="82"/>
      <c r="I283" s="82"/>
      <c r="J283" s="82"/>
      <c r="K283" s="82"/>
      <c r="L283" s="82"/>
      <c r="M283" s="82"/>
      <c r="N283" s="82"/>
      <c r="O283" s="82"/>
      <c r="P283" s="82"/>
      <c r="Q283" s="82"/>
      <c r="R283" s="82"/>
      <c r="S283" s="82"/>
      <c r="T283" s="82"/>
      <c r="U283" s="82"/>
      <c r="V283" s="82"/>
      <c r="W283" s="82"/>
      <c r="X283" s="82"/>
      <c r="Y283" s="82"/>
      <c r="Z283" s="115"/>
    </row>
    <row r="284" spans="2:26" x14ac:dyDescent="0.2">
      <c r="B284" s="35" t="s">
        <v>149</v>
      </c>
      <c r="C284" s="1"/>
      <c r="D284" s="118"/>
      <c r="E284" s="82" t="str">
        <f>IF(SUM(D286:D297)&gt;0,IF(D284&lt;&gt;SUM(D286:D297),"Feil! Totalt antall tonn må være likt summen av tonn for alle godsmengder",""),"")</f>
        <v/>
      </c>
      <c r="F284" s="82"/>
      <c r="G284" s="82"/>
      <c r="H284" s="82"/>
      <c r="I284" s="82"/>
      <c r="J284" s="82"/>
      <c r="K284" s="82"/>
      <c r="L284" s="82"/>
      <c r="M284" s="82"/>
      <c r="N284" s="82"/>
      <c r="O284" s="82"/>
      <c r="P284" s="82"/>
      <c r="Q284" s="82"/>
      <c r="R284" s="82"/>
      <c r="S284" s="82"/>
      <c r="T284" s="82"/>
      <c r="U284" s="82"/>
      <c r="V284" s="82"/>
      <c r="W284" s="82"/>
      <c r="X284" s="82"/>
      <c r="Y284" s="82"/>
      <c r="Z284" s="115"/>
    </row>
    <row r="285" spans="2:26" ht="28.5" x14ac:dyDescent="0.2">
      <c r="B285" s="101" t="s">
        <v>150</v>
      </c>
      <c r="C285" s="46"/>
      <c r="D285" s="48" t="s">
        <v>151</v>
      </c>
      <c r="E285" s="126" t="s">
        <v>152</v>
      </c>
      <c r="F285" s="126" t="s">
        <v>153</v>
      </c>
      <c r="G285" s="126"/>
      <c r="H285" s="126"/>
      <c r="I285" s="126"/>
      <c r="J285" s="126"/>
      <c r="K285" s="126"/>
      <c r="L285" s="126"/>
      <c r="M285" s="126"/>
      <c r="N285" s="126"/>
      <c r="O285" s="126"/>
      <c r="P285" s="126"/>
      <c r="Q285" s="126"/>
      <c r="R285" s="126"/>
      <c r="S285" s="126"/>
      <c r="T285" s="126"/>
      <c r="U285" s="126"/>
      <c r="V285" s="126"/>
      <c r="W285" s="126"/>
      <c r="X285" s="126"/>
      <c r="Y285" s="126"/>
      <c r="Z285" s="127"/>
    </row>
    <row r="286" spans="2:26" x14ac:dyDescent="0.2">
      <c r="B286" s="35" t="s">
        <v>154</v>
      </c>
      <c r="C286" s="1"/>
      <c r="D286" s="118"/>
      <c r="E286" s="204">
        <f ca="1">IF($D$282="Kombitog",SUMIFS(OFFSET('1.5 Godsvaregrupper'!$E$4:$E$42,0,MATCH($D$283,'1.5 Godsvaregrupper'!$F$3:$J$3,0)),'1.5 Godsvaregrupper'!$C$4:$C$42,'1.2 Alternativ B'!B286),IF($D$282="Systemtog",0,IFERROR(D286/SUM($D$286:$D$297),0)))</f>
        <v>0</v>
      </c>
      <c r="F286" s="144">
        <f ca="1">IF($D$282="Fritt sammensatt",D286,E286*$D$284)</f>
        <v>0</v>
      </c>
      <c r="G286" s="82"/>
      <c r="H286" s="82"/>
      <c r="I286" s="82"/>
      <c r="J286" s="82"/>
      <c r="K286" s="82"/>
      <c r="L286" s="82"/>
      <c r="M286" s="82"/>
      <c r="N286" s="82"/>
      <c r="O286" s="82"/>
      <c r="P286" s="82"/>
      <c r="Q286" s="82"/>
      <c r="R286" s="82"/>
      <c r="S286" s="82"/>
      <c r="T286" s="82"/>
      <c r="U286" s="82"/>
      <c r="V286" s="82"/>
      <c r="W286" s="82"/>
      <c r="X286" s="82"/>
      <c r="Y286" s="82"/>
      <c r="Z286" s="115"/>
    </row>
    <row r="287" spans="2:26" x14ac:dyDescent="0.2">
      <c r="B287" s="35" t="s">
        <v>371</v>
      </c>
      <c r="C287" s="1"/>
      <c r="D287" s="118"/>
      <c r="E287" s="204">
        <f ca="1">IF($D$282="Kombitog",SUMIFS(OFFSET('1.5 Godsvaregrupper'!$E$4:$E$42,0,MATCH($D$283,'1.5 Godsvaregrupper'!$F$3:$J$3,0)),'1.5 Godsvaregrupper'!$C$4:$C$42,'1.2 Alternativ B'!B287),IF($D$282="Systemtog",0,IFERROR(D287/SUM($D$286:$D$297),0)))</f>
        <v>0</v>
      </c>
      <c r="F287" s="144">
        <f t="shared" ref="F287:F297" ca="1" si="277">IF($D$282="Fritt sammensatt",D287,E287*$D$284)</f>
        <v>0</v>
      </c>
      <c r="G287" s="82"/>
      <c r="H287" s="82"/>
      <c r="I287" s="82"/>
      <c r="J287" s="82"/>
      <c r="K287" s="82"/>
      <c r="L287" s="82"/>
      <c r="M287" s="82"/>
      <c r="N287" s="82"/>
      <c r="O287" s="82"/>
      <c r="P287" s="82"/>
      <c r="Q287" s="82"/>
      <c r="R287" s="82"/>
      <c r="S287" s="82"/>
      <c r="T287" s="82"/>
      <c r="U287" s="82"/>
      <c r="V287" s="82"/>
      <c r="W287" s="82"/>
      <c r="X287" s="82"/>
      <c r="Y287" s="82"/>
      <c r="Z287" s="115"/>
    </row>
    <row r="288" spans="2:26" x14ac:dyDescent="0.2">
      <c r="B288" s="35" t="s">
        <v>156</v>
      </c>
      <c r="C288" s="1"/>
      <c r="D288" s="118"/>
      <c r="E288" s="204">
        <f ca="1">IF($D$282="Kombitog",SUMIFS(OFFSET('1.5 Godsvaregrupper'!$E$4:$E$42,0,MATCH($D$283,'1.5 Godsvaregrupper'!$F$3:$J$3,0)),'1.5 Godsvaregrupper'!$C$4:$C$42,'1.2 Alternativ B'!B288),IF($D$282="Systemtog",0,IFERROR(D288/SUM($D$286:$D$297),0)))</f>
        <v>0</v>
      </c>
      <c r="F288" s="144">
        <f t="shared" ca="1" si="277"/>
        <v>0</v>
      </c>
      <c r="G288" s="82"/>
      <c r="H288" s="82"/>
      <c r="I288" s="82"/>
      <c r="J288" s="82"/>
      <c r="K288" s="82"/>
      <c r="L288" s="82"/>
      <c r="M288" s="82"/>
      <c r="N288" s="82"/>
      <c r="O288" s="82"/>
      <c r="P288" s="82"/>
      <c r="Q288" s="82"/>
      <c r="R288" s="82"/>
      <c r="S288" s="82"/>
      <c r="T288" s="82"/>
      <c r="U288" s="82"/>
      <c r="V288" s="82"/>
      <c r="W288" s="82"/>
      <c r="X288" s="82"/>
      <c r="Y288" s="82"/>
      <c r="Z288" s="115"/>
    </row>
    <row r="289" spans="2:26" x14ac:dyDescent="0.2">
      <c r="B289" s="35" t="s">
        <v>157</v>
      </c>
      <c r="C289" s="1"/>
      <c r="D289" s="118"/>
      <c r="E289" s="204">
        <f ca="1">IF($D$282="Kombitog",SUMIFS(OFFSET('1.5 Godsvaregrupper'!$E$4:$E$42,0,MATCH($D$283,'1.5 Godsvaregrupper'!$F$3:$J$3,0)),'1.5 Godsvaregrupper'!$C$4:$C$42,'1.2 Alternativ B'!B289),IF($D$282="Systemtog",0,IFERROR(D289/SUM($D$286:$D$297),0)))</f>
        <v>0</v>
      </c>
      <c r="F289" s="144">
        <f t="shared" ca="1" si="277"/>
        <v>0</v>
      </c>
      <c r="G289" s="82"/>
      <c r="H289" s="82"/>
      <c r="I289" s="82"/>
      <c r="J289" s="82"/>
      <c r="K289" s="82"/>
      <c r="L289" s="82"/>
      <c r="M289" s="82"/>
      <c r="N289" s="82"/>
      <c r="O289" s="82"/>
      <c r="P289" s="82"/>
      <c r="Q289" s="82"/>
      <c r="R289" s="82"/>
      <c r="S289" s="82"/>
      <c r="T289" s="82"/>
      <c r="U289" s="82"/>
      <c r="V289" s="82"/>
      <c r="W289" s="82"/>
      <c r="X289" s="82"/>
      <c r="Y289" s="82"/>
      <c r="Z289" s="115"/>
    </row>
    <row r="290" spans="2:26" ht="14.1" customHeight="1" x14ac:dyDescent="0.2">
      <c r="B290" s="35" t="s">
        <v>158</v>
      </c>
      <c r="C290" s="1"/>
      <c r="D290" s="118"/>
      <c r="E290" s="204">
        <f ca="1">IF($D$282="Kombitog",SUMIFS(OFFSET('1.5 Godsvaregrupper'!$E$4:$E$42,0,MATCH($D$283,'1.5 Godsvaregrupper'!$F$3:$J$3,0)),'1.5 Godsvaregrupper'!$C$4:$C$42,'1.2 Alternativ B'!B290),IF($D$282="Systemtog",MIN(1,D290/$D$284),IFERROR(D290/SUM($D$286:$D$297),0)))</f>
        <v>0</v>
      </c>
      <c r="F290" s="144">
        <f t="shared" ca="1" si="277"/>
        <v>0</v>
      </c>
      <c r="G290" s="82"/>
      <c r="H290" s="82"/>
      <c r="I290" s="82"/>
      <c r="J290" s="82"/>
      <c r="K290" s="82"/>
      <c r="L290" s="82"/>
      <c r="M290" s="82"/>
      <c r="N290" s="82"/>
      <c r="O290" s="82"/>
      <c r="P290" s="82"/>
      <c r="Q290" s="82"/>
      <c r="R290" s="82"/>
      <c r="S290" s="82"/>
      <c r="T290" s="82"/>
      <c r="U290" s="82"/>
      <c r="V290" s="82"/>
      <c r="W290" s="82"/>
      <c r="X290" s="82"/>
      <c r="Y290" s="82"/>
      <c r="Z290" s="115"/>
    </row>
    <row r="291" spans="2:26" x14ac:dyDescent="0.2">
      <c r="B291" s="35" t="s">
        <v>159</v>
      </c>
      <c r="C291" s="1"/>
      <c r="D291" s="118"/>
      <c r="E291" s="204">
        <f ca="1">IF($D$282="Kombitog",SUMIFS(OFFSET('1.5 Godsvaregrupper'!$E$4:$E$42,0,MATCH($D$283,'1.5 Godsvaregrupper'!$F$3:$J$3,0)),'1.5 Godsvaregrupper'!$C$4:$C$42,'1.2 Alternativ B'!B291),IF($D$282="Systemtog",0,IFERROR(D291/SUM($D$286:$D$297),0)))</f>
        <v>0</v>
      </c>
      <c r="F291" s="144">
        <f t="shared" ca="1" si="277"/>
        <v>0</v>
      </c>
      <c r="G291" s="82"/>
      <c r="H291" s="82"/>
      <c r="I291" s="82"/>
      <c r="J291" s="82"/>
      <c r="K291" s="82"/>
      <c r="L291" s="82"/>
      <c r="M291" s="82"/>
      <c r="N291" s="82"/>
      <c r="O291" s="82"/>
      <c r="P291" s="82"/>
      <c r="Q291" s="82"/>
      <c r="R291" s="82"/>
      <c r="S291" s="82"/>
      <c r="T291" s="82"/>
      <c r="U291" s="82"/>
      <c r="V291" s="82"/>
      <c r="W291" s="82"/>
      <c r="X291" s="82"/>
      <c r="Y291" s="82"/>
      <c r="Z291" s="115"/>
    </row>
    <row r="292" spans="2:26" x14ac:dyDescent="0.2">
      <c r="B292" s="35" t="s">
        <v>160</v>
      </c>
      <c r="C292" s="1"/>
      <c r="D292" s="118"/>
      <c r="E292" s="204">
        <f ca="1">IF($D$282="Kombitog",SUMIFS(OFFSET('1.5 Godsvaregrupper'!$E$4:$E$42,0,MATCH($D$283,'1.5 Godsvaregrupper'!$F$3:$J$3,0)),'1.5 Godsvaregrupper'!$C$4:$C$42,'1.2 Alternativ B'!B292),IF($D$282="Systemtog",0,IFERROR(D292/SUM($D$286:$D$297),0)))</f>
        <v>0</v>
      </c>
      <c r="F292" s="144">
        <f t="shared" ca="1" si="277"/>
        <v>0</v>
      </c>
      <c r="G292" s="82"/>
      <c r="H292" s="82"/>
      <c r="I292" s="82"/>
      <c r="J292" s="82"/>
      <c r="K292" s="82"/>
      <c r="L292" s="82"/>
      <c r="M292" s="82"/>
      <c r="N292" s="82"/>
      <c r="O292" s="82"/>
      <c r="P292" s="82"/>
      <c r="Q292" s="82"/>
      <c r="R292" s="82"/>
      <c r="S292" s="82"/>
      <c r="T292" s="82"/>
      <c r="U292" s="82"/>
      <c r="V292" s="82"/>
      <c r="W292" s="82"/>
      <c r="X292" s="82"/>
      <c r="Y292" s="82"/>
      <c r="Z292" s="115"/>
    </row>
    <row r="293" spans="2:26" x14ac:dyDescent="0.2">
      <c r="B293" s="35" t="s">
        <v>161</v>
      </c>
      <c r="C293" s="1"/>
      <c r="D293" s="118"/>
      <c r="E293" s="204">
        <f ca="1">IF($D$282="Kombitog",SUMIFS(OFFSET('1.5 Godsvaregrupper'!$E$4:$E$42,0,MATCH($D$283,'1.5 Godsvaregrupper'!$F$3:$J$3,0)),'1.5 Godsvaregrupper'!$C$4:$C$42,'1.2 Alternativ B'!B293),IF($D$282="Systemtog",MIN(1,D293/$D$284),IFERROR(D293/SUM($D$286:$D$297),0)))</f>
        <v>0</v>
      </c>
      <c r="F293" s="144">
        <f t="shared" ca="1" si="277"/>
        <v>0</v>
      </c>
      <c r="G293" s="82"/>
      <c r="H293" s="82"/>
      <c r="I293" s="82"/>
      <c r="J293" s="82"/>
      <c r="K293" s="82"/>
      <c r="L293" s="82"/>
      <c r="M293" s="82"/>
      <c r="N293" s="82"/>
      <c r="O293" s="82"/>
      <c r="P293" s="82"/>
      <c r="Q293" s="82"/>
      <c r="R293" s="82"/>
      <c r="S293" s="82"/>
      <c r="T293" s="82"/>
      <c r="U293" s="82"/>
      <c r="V293" s="82"/>
      <c r="W293" s="82"/>
      <c r="X293" s="82"/>
      <c r="Y293" s="82"/>
      <c r="Z293" s="115"/>
    </row>
    <row r="294" spans="2:26" x14ac:dyDescent="0.2">
      <c r="B294" s="35" t="s">
        <v>162</v>
      </c>
      <c r="C294" s="1"/>
      <c r="D294" s="118"/>
      <c r="E294" s="204">
        <f ca="1">IF($D$282="Kombitog",SUMIFS(OFFSET('1.5 Godsvaregrupper'!$E$4:$E$42,0,MATCH($D$283,'1.5 Godsvaregrupper'!$F$3:$J$3,0)),'1.5 Godsvaregrupper'!$C$4:$C$42,'1.2 Alternativ B'!B294),IF($D$282="Systemtog",MIN(1,D294/$D$284),IFERROR(D294/SUM($D$286:$D$297),0)))</f>
        <v>0</v>
      </c>
      <c r="F294" s="144">
        <f t="shared" ca="1" si="277"/>
        <v>0</v>
      </c>
      <c r="G294" s="82"/>
      <c r="H294" s="82"/>
      <c r="I294" s="82"/>
      <c r="J294" s="82"/>
      <c r="K294" s="82"/>
      <c r="L294" s="82"/>
      <c r="M294" s="82"/>
      <c r="N294" s="82"/>
      <c r="O294" s="82"/>
      <c r="P294" s="82"/>
      <c r="Q294" s="82"/>
      <c r="R294" s="82"/>
      <c r="S294" s="82"/>
      <c r="T294" s="82"/>
      <c r="U294" s="82"/>
      <c r="V294" s="82"/>
      <c r="W294" s="82"/>
      <c r="X294" s="82"/>
      <c r="Y294" s="82"/>
      <c r="Z294" s="115"/>
    </row>
    <row r="295" spans="2:26" x14ac:dyDescent="0.2">
      <c r="B295" s="35" t="s">
        <v>163</v>
      </c>
      <c r="C295" s="1"/>
      <c r="D295" s="118"/>
      <c r="E295" s="204">
        <f ca="1">IF($D$282="Kombitog",SUMIFS(OFFSET('1.5 Godsvaregrupper'!$E$4:$E$42,0,MATCH($D$283,'1.5 Godsvaregrupper'!$F$3:$J$3,0)),'1.5 Godsvaregrupper'!$C$4:$C$42,'1.2 Alternativ B'!B295),IF($D$282="Systemtog",MIN(1,D295/$D$284),IFERROR(D295/SUM($D$286:$D$297),0)))</f>
        <v>0</v>
      </c>
      <c r="F295" s="144">
        <f t="shared" ca="1" si="277"/>
        <v>0</v>
      </c>
      <c r="G295" s="82"/>
      <c r="H295" s="82"/>
      <c r="I295" s="82"/>
      <c r="J295" s="82"/>
      <c r="K295" s="82"/>
      <c r="L295" s="82"/>
      <c r="M295" s="82"/>
      <c r="N295" s="82"/>
      <c r="O295" s="82"/>
      <c r="P295" s="82"/>
      <c r="Q295" s="82"/>
      <c r="R295" s="82"/>
      <c r="S295" s="82"/>
      <c r="T295" s="82"/>
      <c r="U295" s="82"/>
      <c r="V295" s="82"/>
      <c r="W295" s="82"/>
      <c r="X295" s="82"/>
      <c r="Y295" s="82"/>
      <c r="Z295" s="115"/>
    </row>
    <row r="296" spans="2:26" x14ac:dyDescent="0.2">
      <c r="B296" s="35" t="s">
        <v>164</v>
      </c>
      <c r="C296" s="1"/>
      <c r="D296" s="118"/>
      <c r="E296" s="204">
        <f ca="1">IF($D$282="Kombitog",SUMIFS(OFFSET('1.5 Godsvaregrupper'!$E$4:$E$42,0,MATCH($D$283,'1.5 Godsvaregrupper'!$F$3:$J$3,0)),'1.5 Godsvaregrupper'!$C$4:$C$42,'1.2 Alternativ B'!B296),IF($D$282="Systemtog",MIN(1,D296/$D$284),IFERROR(D296/SUM($D$286:$D$297),0)))</f>
        <v>0</v>
      </c>
      <c r="F296" s="144">
        <f t="shared" ca="1" si="277"/>
        <v>0</v>
      </c>
      <c r="G296" s="82"/>
      <c r="H296" s="82"/>
      <c r="I296" s="82"/>
      <c r="J296" s="82"/>
      <c r="K296" s="82"/>
      <c r="L296" s="82"/>
      <c r="M296" s="82"/>
      <c r="N296" s="82"/>
      <c r="O296" s="82"/>
      <c r="P296" s="82"/>
      <c r="Q296" s="82"/>
      <c r="R296" s="82"/>
      <c r="S296" s="82"/>
      <c r="T296" s="82"/>
      <c r="U296" s="82"/>
      <c r="V296" s="82"/>
      <c r="W296" s="82"/>
      <c r="X296" s="82"/>
      <c r="Y296" s="82"/>
      <c r="Z296" s="115"/>
    </row>
    <row r="297" spans="2:26" ht="15" thickBot="1" x14ac:dyDescent="0.25">
      <c r="B297" s="24" t="s">
        <v>165</v>
      </c>
      <c r="C297" s="33"/>
      <c r="D297" s="120"/>
      <c r="E297" s="205">
        <f ca="1">IF($D$282="Kombitog",SUMIFS(OFFSET('1.5 Godsvaregrupper'!$E$4:$E$42,0,MATCH($D$283,'1.5 Godsvaregrupper'!$F$3:$J$3,0)),'1.5 Godsvaregrupper'!$C$4:$C$42,'1.2 Alternativ B'!B297),IF($D$282="Systemtog",MIN(1,D297/$D$284),IFERROR(D297/SUM($D$286:$D$297),0)))</f>
        <v>0</v>
      </c>
      <c r="F297" s="142">
        <f t="shared" ca="1" si="277"/>
        <v>0</v>
      </c>
      <c r="G297" s="116"/>
      <c r="H297" s="116"/>
      <c r="I297" s="116"/>
      <c r="J297" s="116"/>
      <c r="K297" s="116"/>
      <c r="L297" s="116"/>
      <c r="M297" s="116"/>
      <c r="N297" s="116"/>
      <c r="O297" s="116"/>
      <c r="P297" s="116"/>
      <c r="Q297" s="116"/>
      <c r="R297" s="116"/>
      <c r="S297" s="116"/>
      <c r="T297" s="116"/>
      <c r="U297" s="116"/>
      <c r="V297" s="116"/>
      <c r="W297" s="116"/>
      <c r="X297" s="116"/>
      <c r="Y297" s="116"/>
      <c r="Z297" s="117"/>
    </row>
  </sheetData>
  <mergeCells count="6">
    <mergeCell ref="D14:E14"/>
    <mergeCell ref="F14:N14"/>
    <mergeCell ref="D279:E279"/>
    <mergeCell ref="F3:G3"/>
    <mergeCell ref="B17:AI17"/>
    <mergeCell ref="C9:C11"/>
  </mergeCells>
  <conditionalFormatting sqref="E26:AI29">
    <cfRule type="expression" dxfId="34" priority="49">
      <formula>(INDIRECT(ADDRESS(ROW($B$19),COLUMN(),1,1))&gt;0)*(INDIRECT(ADDRESS(ROW(),COLUMN($C$19),1,1))&gt;0)=1</formula>
    </cfRule>
  </conditionalFormatting>
  <conditionalFormatting sqref="D26:D29">
    <cfRule type="expression" dxfId="33" priority="48">
      <formula>OFFSET(INDIRECT(ADDRESS(ROW(),COLUMN()),TRUE),0,-1)&gt;0</formula>
    </cfRule>
  </conditionalFormatting>
  <conditionalFormatting sqref="C26:C29">
    <cfRule type="expression" dxfId="32" priority="45">
      <formula>INDIRECT(ADDRESS(ROW(),COLUMN()),TRUE)&gt;0</formula>
    </cfRule>
    <cfRule type="expression" dxfId="31" priority="47">
      <formula>OFFSET(INDIRECT(ADDRESS(ROW(),COLUMN()),TRUE),0,-1)&gt;""</formula>
    </cfRule>
  </conditionalFormatting>
  <conditionalFormatting sqref="D32:D54 D64:AH64 D55:AI63">
    <cfRule type="expression" dxfId="30" priority="46">
      <formula>(ROW()-ROW($D$32)&lt;COLUMN()-COLUMN($D$32))*(INDIRECT(ADDRESS(ROW($D$31),COLUMN(),1,1))&gt;"")=1</formula>
    </cfRule>
  </conditionalFormatting>
  <conditionalFormatting sqref="B64 D64:Z64 D14 B19:D22 B24:B25 B31:C31 B32:D54 B18:AI18 B55:AI63 B23:AI23 B26:AI30">
    <cfRule type="expression" dxfId="29" priority="44">
      <formula>$D$3="Godstog"</formula>
    </cfRule>
  </conditionalFormatting>
  <conditionalFormatting sqref="B270:Z270 B280:Z281 B279:D279 F279:Z279 B271:C278 E271:Z278 B282:C284 E282:Z284 B285:Z297">
    <cfRule type="expression" dxfId="28" priority="43">
      <formula>$D$3="Persontog"</formula>
    </cfRule>
  </conditionalFormatting>
  <conditionalFormatting sqref="D286:D289 D291:D292">
    <cfRule type="expression" dxfId="27" priority="42">
      <formula>$D$282="Systemtog"</formula>
    </cfRule>
  </conditionalFormatting>
  <conditionalFormatting sqref="D286:D297">
    <cfRule type="expression" dxfId="26" priority="41">
      <formula>$D$282="Kombitog"</formula>
    </cfRule>
  </conditionalFormatting>
  <conditionalFormatting sqref="D280">
    <cfRule type="expression" dxfId="25" priority="40">
      <formula>OR($D$279="",$D$279="Kjøres tomt til start for neste avgang")</formula>
    </cfRule>
  </conditionalFormatting>
  <conditionalFormatting sqref="D279">
    <cfRule type="expression" dxfId="24" priority="38">
      <formula>OR($D$275="Ja, alt",$D$275="Delvis, noe overføres til veg",$D$275="")</formula>
    </cfRule>
  </conditionalFormatting>
  <conditionalFormatting sqref="E22:AI22">
    <cfRule type="expression" dxfId="23" priority="37">
      <formula>(INDIRECT(ADDRESS(ROW($B$19),COLUMN(),1,1))&gt;0)*(INDIRECT(ADDRESS(ROW(),COLUMN($C$19),1,1))&gt;0)=1</formula>
    </cfRule>
  </conditionalFormatting>
  <conditionalFormatting sqref="E22:AI22">
    <cfRule type="expression" dxfId="22" priority="35">
      <formula>$D$3="Godstog"</formula>
    </cfRule>
  </conditionalFormatting>
  <conditionalFormatting sqref="D31:AI31">
    <cfRule type="expression" dxfId="21" priority="27">
      <formula>$D$3="Godstog"</formula>
    </cfRule>
  </conditionalFormatting>
  <conditionalFormatting sqref="F3:G3">
    <cfRule type="expression" dxfId="20" priority="23">
      <formula>$D$3&lt;&gt;""</formula>
    </cfRule>
  </conditionalFormatting>
  <conditionalFormatting sqref="E20:AI21">
    <cfRule type="expression" dxfId="19" priority="22">
      <formula>(INDIRECT(ADDRESS(ROW($B$19),COLUMN(),1,1))&gt;0)*(INDIRECT(ADDRESS(ROW(),COLUMN($C$19),1,1))&gt;0)=1</formula>
    </cfRule>
  </conditionalFormatting>
  <conditionalFormatting sqref="E19:AH19">
    <cfRule type="expression" dxfId="18" priority="21">
      <formula>OFFSET(INDIRECT(ADDRESS(ROW(),COLUMN()),TRUE),0,-1)&gt;0</formula>
    </cfRule>
  </conditionalFormatting>
  <conditionalFormatting sqref="E19:AI21">
    <cfRule type="expression" dxfId="17" priority="20">
      <formula>$D$3="Godstog"</formula>
    </cfRule>
  </conditionalFormatting>
  <conditionalFormatting sqref="E32:AI54">
    <cfRule type="expression" dxfId="16" priority="19">
      <formula>(ROW()-ROW($D$32)&lt;COLUMN()-COLUMN($D$32))*(INDIRECT(ADDRESS(ROW($D$31),COLUMN(),1,1))&gt;"")=1</formula>
    </cfRule>
  </conditionalFormatting>
  <conditionalFormatting sqref="E32:AI54">
    <cfRule type="expression" dxfId="15" priority="18">
      <formula>$D$3="Godstog"</formula>
    </cfRule>
  </conditionalFormatting>
  <conditionalFormatting sqref="E24:AI25">
    <cfRule type="expression" dxfId="14" priority="17">
      <formula>(INDIRECT(ADDRESS(ROW($B$19),COLUMN(),1,1))&gt;0)*(INDIRECT(ADDRESS(ROW(),COLUMN($C$19),1,1))&gt;0)=1</formula>
    </cfRule>
  </conditionalFormatting>
  <conditionalFormatting sqref="D24:D25">
    <cfRule type="expression" dxfId="13" priority="16">
      <formula>OFFSET(INDIRECT(ADDRESS(ROW(),COLUMN()),TRUE),0,-1)&gt;0</formula>
    </cfRule>
  </conditionalFormatting>
  <conditionalFormatting sqref="C24:C25">
    <cfRule type="expression" dxfId="12" priority="14">
      <formula>INDIRECT(ADDRESS(ROW(),COLUMN()),TRUE)&gt;0</formula>
    </cfRule>
    <cfRule type="expression" dxfId="11" priority="15">
      <formula>OFFSET(INDIRECT(ADDRESS(ROW(),COLUMN()),TRUE),0,-1)&gt;""</formula>
    </cfRule>
  </conditionalFormatting>
  <conditionalFormatting sqref="C24:AI25">
    <cfRule type="expression" dxfId="10" priority="13">
      <formula>$D$3="Godstog"</formula>
    </cfRule>
  </conditionalFormatting>
  <conditionalFormatting sqref="D14 C18:AI63 E271 D279:D280 D286:D297">
    <cfRule type="expression" dxfId="9" priority="10">
      <formula>$D$3=""</formula>
    </cfRule>
  </conditionalFormatting>
  <conditionalFormatting sqref="D271:D278">
    <cfRule type="expression" dxfId="8" priority="9">
      <formula>$D$3="Persontog"</formula>
    </cfRule>
  </conditionalFormatting>
  <conditionalFormatting sqref="D271:D278">
    <cfRule type="expression" dxfId="7" priority="8">
      <formula>$D$3=""</formula>
    </cfRule>
  </conditionalFormatting>
  <conditionalFormatting sqref="D282:D284">
    <cfRule type="expression" dxfId="6" priority="7">
      <formula>$D$3="Persontog"</formula>
    </cfRule>
  </conditionalFormatting>
  <conditionalFormatting sqref="D282:D284">
    <cfRule type="expression" dxfId="5" priority="6">
      <formula>$D$3=""</formula>
    </cfRule>
  </conditionalFormatting>
  <conditionalFormatting sqref="C279">
    <cfRule type="expression" dxfId="4" priority="4">
      <formula>AND(OR($D$280="",$D$280="Nei"),$D$279="Returavgang strykes fra ruteplan, neste avgang blir i samme retning som omsøkt ruteleie")</formula>
    </cfRule>
  </conditionalFormatting>
  <conditionalFormatting sqref="C9">
    <cfRule type="expression" dxfId="3" priority="5">
      <formula>AND(SUM(D9:D11)&lt;&gt;0,SUM(D9:D11)&lt;&gt;1)</formula>
    </cfRule>
  </conditionalFormatting>
  <conditionalFormatting sqref="C14">
    <cfRule type="expression" dxfId="2" priority="3">
      <formula>$D$14="Returavgang strykes fra ruteplan, neste avgang blir i samme retning som omsøkt ruteleie"</formula>
    </cfRule>
  </conditionalFormatting>
  <conditionalFormatting sqref="D8:D11">
    <cfRule type="expression" dxfId="1" priority="2">
      <formula>$D$3="Godstog"</formula>
    </cfRule>
  </conditionalFormatting>
  <conditionalFormatting sqref="D8:D11">
    <cfRule type="expression" dxfId="0" priority="1">
      <formula>$D$3=""</formula>
    </cfRule>
  </conditionalFormatting>
  <dataValidations count="8">
    <dataValidation type="list" allowBlank="1" showInputMessage="1" showErrorMessage="1" sqref="D283" xr:uid="{5094872A-D26F-4151-9D01-CB8EEAC58B07}">
      <formula1>"Bergensbanen,Dovrebanen,Kongsvingerbanen (Oslo-Narvik),Sørlandsbanen,Nordlandsbanen (Oslo/Trondheim-Bodø)"</formula1>
    </dataValidation>
    <dataValidation type="list" allowBlank="1" showInputMessage="1" showErrorMessage="1" sqref="D282" xr:uid="{8E789358-C6B7-4A9C-BCCC-DA6E519D7C36}">
      <formula1>"Kombitog,Systemtog,Fritt sammensatt"</formula1>
    </dataValidation>
    <dataValidation type="list" allowBlank="1" showInputMessage="1" showErrorMessage="1" sqref="D279:E279 D14:E14" xr:uid="{52CA39D2-B2EC-489A-AB69-6CCA19A81954}">
      <mc:AlternateContent xmlns:x12ac="http://schemas.microsoft.com/office/spreadsheetml/2011/1/ac" xmlns:mc="http://schemas.openxmlformats.org/markup-compatibility/2006">
        <mc:Choice Requires="x12ac">
          <x12ac:list>Kjøres tomt til start for neste avgang,"Returavgang strykes fra ruteplan, neste avgang blir i samme retning som omsøkt ruteleie"</x12ac:list>
        </mc:Choice>
        <mc:Fallback>
          <formula1>"Kjøres tomt til start for neste avgang,Returavgang strykes fra ruteplan, neste avgang blir i samme retning som omsøkt ruteleie"</formula1>
        </mc:Fallback>
      </mc:AlternateContent>
    </dataValidation>
    <dataValidation type="list" allowBlank="1" showInputMessage="1" showErrorMessage="1" sqref="D275" xr:uid="{5DAEB34F-8C47-4709-ACAF-A27FB82BF24C}">
      <mc:AlternateContent xmlns:x12ac="http://schemas.microsoft.com/office/spreadsheetml/2011/1/ac" xmlns:mc="http://schemas.openxmlformats.org/markup-compatibility/2006">
        <mc:Choice Requires="x12ac">
          <x12ac:list>"Ja, alt","Delvis, noe overføres til veg","Nei, alt overføres til veg"</x12ac:list>
        </mc:Choice>
        <mc:Fallback>
          <formula1>"Ja, alt,Delvis, noe overføres til veg,Nei, alt overføres til veg"</formula1>
        </mc:Fallback>
      </mc:AlternateContent>
    </dataValidation>
    <dataValidation type="custom" allowBlank="1" showInputMessage="1" showErrorMessage="1" sqref="D277" xr:uid="{0A9CE179-A2E5-4283-A3EB-22BE0CBD099C}">
      <formula1>D277&gt;=D273</formula1>
    </dataValidation>
    <dataValidation type="list" allowBlank="1" showInputMessage="1" showErrorMessage="1" sqref="D4" xr:uid="{82685522-7C7D-4B2C-A590-8397A7A6A9C5}">
      <formula1>"Diesel,Elektrisk"</formula1>
    </dataValidation>
    <dataValidation type="list" allowBlank="1" showInputMessage="1" showErrorMessage="1" sqref="D3" xr:uid="{D60F2919-5E69-4B36-8431-83B6FC70E465}">
      <formula1>"Persontog, Godstog"</formula1>
    </dataValidation>
    <dataValidation type="list" allowBlank="1" showInputMessage="1" showErrorMessage="1" sqref="D280" xr:uid="{537ABE7E-C8EC-46E7-B85F-13110B3E2ED5}">
      <formula1>"Ja,Nei"</formula1>
    </dataValidation>
  </dataValidations>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E78E4-F6EE-4FBA-9C65-C907AF1FFA58}">
  <sheetPr codeName="Ark5">
    <tabColor rgb="FFD8E4BC"/>
  </sheetPr>
  <dimension ref="B1:G344"/>
  <sheetViews>
    <sheetView showGridLines="0" workbookViewId="0">
      <selection activeCell="H15" sqref="H15"/>
    </sheetView>
  </sheetViews>
  <sheetFormatPr baseColWidth="10" defaultColWidth="11.25" defaultRowHeight="14.25" x14ac:dyDescent="0.2"/>
  <cols>
    <col min="1" max="1" width="5.625" customWidth="1"/>
    <col min="2" max="2" width="48.25" bestFit="1" customWidth="1"/>
    <col min="3" max="3" width="15.625" customWidth="1"/>
    <col min="4" max="4" width="13.875" bestFit="1" customWidth="1"/>
    <col min="5" max="5" width="21.375" bestFit="1" customWidth="1"/>
    <col min="6" max="6" width="20.125" customWidth="1"/>
    <col min="7" max="7" width="28" bestFit="1" customWidth="1"/>
  </cols>
  <sheetData>
    <row r="1" spans="2:7" ht="80.099999999999994" customHeight="1" x14ac:dyDescent="0.2"/>
    <row r="2" spans="2:7" ht="18.75" x14ac:dyDescent="0.3">
      <c r="B2" s="42" t="s">
        <v>166</v>
      </c>
      <c r="C2" s="49"/>
    </row>
    <row r="3" spans="2:7" x14ac:dyDescent="0.2">
      <c r="B3" s="1" t="s">
        <v>167</v>
      </c>
      <c r="C3" s="83">
        <v>2022</v>
      </c>
    </row>
    <row r="4" spans="2:7" x14ac:dyDescent="0.2">
      <c r="B4" s="1" t="s">
        <v>168</v>
      </c>
      <c r="C4" s="84">
        <f>_xlfn.XLOOKUP(KroneårForBeregninger,'1.4 Øvrige forutsetninger'!C3:CC3,'1.4 Øvrige forutsetninger'!C4:CC4)</f>
        <v>1.0612079999999999</v>
      </c>
    </row>
    <row r="6" spans="2:7" ht="18.75" x14ac:dyDescent="0.3">
      <c r="B6" s="42" t="s">
        <v>169</v>
      </c>
      <c r="C6" s="42"/>
      <c r="D6" s="49"/>
      <c r="E6" s="49"/>
      <c r="F6" s="49"/>
      <c r="G6" s="49"/>
    </row>
    <row r="7" spans="2:7" x14ac:dyDescent="0.2">
      <c r="B7" s="46" t="s">
        <v>170</v>
      </c>
      <c r="C7" s="46" t="str">
        <f>"Sats "&amp;KroneårForBeregninger&amp;"-kr"</f>
        <v>Sats 2022-kr</v>
      </c>
      <c r="D7" s="46" t="s">
        <v>171</v>
      </c>
      <c r="E7" s="46" t="s">
        <v>98</v>
      </c>
      <c r="F7" s="46" t="s">
        <v>172</v>
      </c>
      <c r="G7" s="46" t="s">
        <v>173</v>
      </c>
    </row>
    <row r="8" spans="2:7" x14ac:dyDescent="0.2">
      <c r="B8" s="43" t="s">
        <v>174</v>
      </c>
      <c r="C8" s="86">
        <f>D8*((_xlfn.XLOOKUP(KroneårForBeregninger,'1.4 Øvrige forutsetninger'!$C$3:$DG$3,'1.4 Øvrige forutsetninger'!$C$4:$DG$4))/_xlfn.XLOOKUP('1.3 Standardsatser fra SAGA'!F8,'1.4 Øvrige forutsetninger'!$C$3:$DG$3,'1.4 Øvrige forutsetninger'!$C$4:$DG$4))</f>
        <v>117.14796504797047</v>
      </c>
      <c r="D8" s="87">
        <v>108</v>
      </c>
      <c r="E8" s="1" t="s">
        <v>175</v>
      </c>
      <c r="F8" s="1">
        <v>2018</v>
      </c>
      <c r="G8" s="1" t="s">
        <v>176</v>
      </c>
    </row>
    <row r="9" spans="2:7" x14ac:dyDescent="0.2">
      <c r="B9" s="43" t="s">
        <v>177</v>
      </c>
      <c r="C9" s="86">
        <f>D9*((_xlfn.XLOOKUP(KroneårForBeregninger,'1.4 Øvrige forutsetninger'!$C$3:$DG$3,'1.4 Øvrige forutsetninger'!$C$4:$DG$4))/_xlfn.XLOOKUP('1.3 Standardsatser fra SAGA'!F9,'1.4 Øvrige forutsetninger'!$C$3:$DG$3,'1.4 Øvrige forutsetninger'!$C$4:$DG$4))</f>
        <v>198.50071855350552</v>
      </c>
      <c r="D9" s="87">
        <v>183</v>
      </c>
      <c r="E9" s="1" t="s">
        <v>175</v>
      </c>
      <c r="F9" s="1">
        <v>2018</v>
      </c>
      <c r="G9" s="1" t="s">
        <v>178</v>
      </c>
    </row>
    <row r="10" spans="2:7" x14ac:dyDescent="0.2">
      <c r="B10" s="43" t="s">
        <v>179</v>
      </c>
      <c r="C10" s="86">
        <f>D10*((_xlfn.XLOOKUP(KroneårForBeregninger,'1.4 Øvrige forutsetninger'!$C$3:$DG$3,'1.4 Øvrige forutsetninger'!$C$4:$DG$4))/_xlfn.XLOOKUP('1.3 Standardsatser fra SAGA'!F10,'1.4 Øvrige forutsetninger'!$C$3:$DG$3,'1.4 Øvrige forutsetninger'!$C$4:$DG$4))</f>
        <v>252.73588755719555</v>
      </c>
      <c r="D10" s="87">
        <v>233</v>
      </c>
      <c r="E10" s="1" t="s">
        <v>175</v>
      </c>
      <c r="F10" s="1">
        <v>2018</v>
      </c>
      <c r="G10" s="1" t="s">
        <v>180</v>
      </c>
    </row>
    <row r="11" spans="2:7" x14ac:dyDescent="0.2">
      <c r="B11" s="43" t="s">
        <v>181</v>
      </c>
      <c r="C11" s="86">
        <f>D11*((_xlfn.XLOOKUP(KroneårForBeregninger,'1.4 Øvrige forutsetninger'!$C$3:$DG$3,'1.4 Øvrige forutsetninger'!$C$4:$DG$4))/_xlfn.XLOOKUP('1.3 Standardsatser fra SAGA'!F11,'1.4 Øvrige forutsetninger'!$C$3:$DG$3,'1.4 Øvrige forutsetninger'!$C$4:$DG$4))</f>
        <v>101.96211772693727</v>
      </c>
      <c r="D11" s="87">
        <v>94</v>
      </c>
      <c r="E11" s="1" t="s">
        <v>175</v>
      </c>
      <c r="F11" s="1">
        <v>2018</v>
      </c>
      <c r="G11" s="1" t="s">
        <v>182</v>
      </c>
    </row>
    <row r="12" spans="2:7" x14ac:dyDescent="0.2">
      <c r="B12" s="43" t="s">
        <v>183</v>
      </c>
      <c r="C12" s="86">
        <f>D12*((_xlfn.XLOOKUP(KroneårForBeregninger,'1.4 Øvrige forutsetninger'!$C$3:$DG$3,'1.4 Øvrige forutsetninger'!$C$4:$DG$4))/_xlfn.XLOOKUP('1.3 Standardsatser fra SAGA'!F12,'1.4 Øvrige forutsetninger'!$C$3:$DG$3,'1.4 Øvrige forutsetninger'!$C$4:$DG$4))</f>
        <v>130.16440560885607</v>
      </c>
      <c r="D12" s="87">
        <v>120</v>
      </c>
      <c r="E12" s="1" t="s">
        <v>175</v>
      </c>
      <c r="F12" s="1">
        <v>2018</v>
      </c>
      <c r="G12" s="1" t="s">
        <v>184</v>
      </c>
    </row>
    <row r="13" spans="2:7" x14ac:dyDescent="0.2">
      <c r="B13" s="43" t="s">
        <v>185</v>
      </c>
      <c r="C13" s="86">
        <f>D13*((_xlfn.XLOOKUP(KroneårForBeregninger,'1.4 Øvrige forutsetninger'!$C$3:$DG$3,'1.4 Øvrige forutsetninger'!$C$4:$DG$4))/_xlfn.XLOOKUP('1.3 Standardsatser fra SAGA'!F13,'1.4 Øvrige forutsetninger'!$C$3:$DG$3,'1.4 Øvrige forutsetninger'!$C$4:$DG$4))</f>
        <v>162.7055070110701</v>
      </c>
      <c r="D13" s="87">
        <v>150</v>
      </c>
      <c r="E13" s="1" t="s">
        <v>175</v>
      </c>
      <c r="F13" s="1">
        <v>2018</v>
      </c>
      <c r="G13" s="1" t="s">
        <v>186</v>
      </c>
    </row>
    <row r="14" spans="2:7" x14ac:dyDescent="0.2">
      <c r="B14" s="43" t="s">
        <v>187</v>
      </c>
      <c r="C14" s="86">
        <f>D14*((_xlfn.XLOOKUP(KroneårForBeregninger,'1.4 Øvrige forutsetninger'!$C$3:$DG$3,'1.4 Øvrige forutsetninger'!$C$4:$DG$4))/_xlfn.XLOOKUP('1.3 Standardsatser fra SAGA'!F14,'1.4 Øvrige forutsetninger'!$C$3:$DG$3,'1.4 Øvrige forutsetninger'!$C$4:$DG$4))</f>
        <v>489.20122441328408</v>
      </c>
      <c r="D14" s="87">
        <v>451</v>
      </c>
      <c r="E14" s="1" t="s">
        <v>175</v>
      </c>
      <c r="F14" s="1">
        <v>2018</v>
      </c>
      <c r="G14" s="1" t="s">
        <v>188</v>
      </c>
    </row>
    <row r="15" spans="2:7" x14ac:dyDescent="0.2">
      <c r="B15" s="43" t="s">
        <v>189</v>
      </c>
      <c r="C15" s="86">
        <f>D15*((_xlfn.XLOOKUP(KroneårForBeregninger,'1.4 Øvrige forutsetninger'!$C$3:$DG$3,'1.4 Øvrige forutsetninger'!$C$4:$DG$4))/_xlfn.XLOOKUP('1.3 Standardsatser fra SAGA'!F15,'1.4 Øvrige forutsetninger'!$C$3:$DG$3,'1.4 Øvrige forutsetninger'!$C$4:$DG$4))</f>
        <v>424.11902160885603</v>
      </c>
      <c r="D15" s="87">
        <v>391</v>
      </c>
      <c r="E15" s="1" t="s">
        <v>175</v>
      </c>
      <c r="F15" s="1">
        <v>2018</v>
      </c>
      <c r="G15" s="1" t="s">
        <v>190</v>
      </c>
    </row>
    <row r="16" spans="2:7" x14ac:dyDescent="0.2">
      <c r="B16" s="43" t="s">
        <v>191</v>
      </c>
      <c r="C16" s="86">
        <f>D16*((_xlfn.XLOOKUP(KroneårForBeregninger,'1.4 Øvrige forutsetninger'!$C$3:$DG$3,'1.4 Øvrige forutsetninger'!$C$4:$DG$4))/_xlfn.XLOOKUP('1.3 Standardsatser fra SAGA'!F16,'1.4 Øvrige forutsetninger'!$C$3:$DG$3,'1.4 Øvrige forutsetninger'!$C$4:$DG$4))</f>
        <v>454.49071625092245</v>
      </c>
      <c r="D16" s="87">
        <v>419</v>
      </c>
      <c r="E16" s="1" t="s">
        <v>175</v>
      </c>
      <c r="F16" s="1">
        <v>2018</v>
      </c>
      <c r="G16" s="1" t="s">
        <v>192</v>
      </c>
    </row>
    <row r="17" spans="2:7" x14ac:dyDescent="0.2">
      <c r="B17" s="46" t="s">
        <v>193</v>
      </c>
      <c r="C17" s="46" t="str">
        <f>"Sats "&amp;KroneårForBeregninger&amp;"-kr"</f>
        <v>Sats 2022-kr</v>
      </c>
      <c r="D17" s="46" t="s">
        <v>171</v>
      </c>
      <c r="E17" s="46" t="s">
        <v>98</v>
      </c>
      <c r="F17" s="46" t="s">
        <v>172</v>
      </c>
      <c r="G17" s="46" t="s">
        <v>173</v>
      </c>
    </row>
    <row r="18" spans="2:7" x14ac:dyDescent="0.2">
      <c r="B18" s="1" t="s">
        <v>194</v>
      </c>
      <c r="C18" s="86">
        <f>D18*((_xlfn.XLOOKUP(KroneårForBeregninger,'1.4 Øvrige forutsetninger'!$C$3:$DG$3,'1.4 Øvrige forutsetninger'!$C$4:$DG$4))/_xlfn.XLOOKUP('1.3 Standardsatser fra SAGA'!F18,'1.4 Øvrige forutsetninger'!$C$3:$DG$3,'1.4 Øvrige forutsetninger'!$C$4:$DG$4))</f>
        <v>0.3336572084774162</v>
      </c>
      <c r="D18" s="88">
        <v>0.31441263963088878</v>
      </c>
      <c r="E18" s="1" t="s">
        <v>195</v>
      </c>
      <c r="F18" s="1">
        <v>2019</v>
      </c>
      <c r="G18" s="1" t="s">
        <v>196</v>
      </c>
    </row>
    <row r="19" spans="2:7" x14ac:dyDescent="0.2">
      <c r="B19" s="1" t="s">
        <v>197</v>
      </c>
      <c r="C19" s="86">
        <f>D19*((_xlfn.XLOOKUP(KroneårForBeregninger,'1.4 Øvrige forutsetninger'!$C$3:$DG$3,'1.4 Øvrige forutsetninger'!$C$4:$DG$4))/_xlfn.XLOOKUP('1.3 Standardsatser fra SAGA'!F19,'1.4 Øvrige forutsetninger'!$C$3:$DG$3,'1.4 Øvrige forutsetninger'!$C$4:$DG$4))</f>
        <v>0.50149938799999993</v>
      </c>
      <c r="D19" s="88">
        <v>0.47257407407407404</v>
      </c>
      <c r="E19" s="1" t="s">
        <v>195</v>
      </c>
      <c r="F19" s="1">
        <v>2019</v>
      </c>
      <c r="G19" s="1" t="s">
        <v>198</v>
      </c>
    </row>
    <row r="20" spans="2:7" x14ac:dyDescent="0.2">
      <c r="B20" s="1" t="s">
        <v>199</v>
      </c>
      <c r="C20" s="86">
        <f>D20*((_xlfn.XLOOKUP(KroneårForBeregninger,'1.4 Øvrige forutsetninger'!$C$3:$DG$3,'1.4 Øvrige forutsetninger'!$C$4:$DG$4))/_xlfn.XLOOKUP('1.3 Standardsatser fra SAGA'!F20,'1.4 Øvrige forutsetninger'!$C$3:$DG$3,'1.4 Øvrige forutsetninger'!$C$4:$DG$4))</f>
        <v>0.23291448311688306</v>
      </c>
      <c r="D20" s="88">
        <v>0.21948051948051944</v>
      </c>
      <c r="E20" s="1" t="s">
        <v>195</v>
      </c>
      <c r="F20" s="1">
        <v>2019</v>
      </c>
      <c r="G20" s="1" t="s">
        <v>200</v>
      </c>
    </row>
    <row r="21" spans="2:7" x14ac:dyDescent="0.2">
      <c r="B21" s="46" t="s">
        <v>201</v>
      </c>
      <c r="C21" s="46" t="str">
        <f>"Sats "&amp;KroneårForBeregninger&amp;"-kr"</f>
        <v>Sats 2022-kr</v>
      </c>
      <c r="D21" s="46" t="s">
        <v>171</v>
      </c>
      <c r="E21" s="46" t="s">
        <v>98</v>
      </c>
      <c r="F21" s="46" t="s">
        <v>172</v>
      </c>
      <c r="G21" s="46" t="s">
        <v>173</v>
      </c>
    </row>
    <row r="22" spans="2:7" x14ac:dyDescent="0.2">
      <c r="B22" s="1" t="s">
        <v>202</v>
      </c>
      <c r="C22" s="86">
        <f>D22*((_xlfn.XLOOKUP(KroneårForBeregninger,'1.4 Øvrige forutsetninger'!$C$3:$DG$3,'1.4 Øvrige forutsetninger'!$C$4:$DG$4))/_xlfn.XLOOKUP('1.3 Standardsatser fra SAGA'!F22,'1.4 Øvrige forutsetninger'!$C$3:$DG$3,'1.4 Øvrige forutsetninger'!$C$4:$DG$4))</f>
        <v>0.81439155870967728</v>
      </c>
      <c r="D22" s="88">
        <v>0.7674193548387096</v>
      </c>
      <c r="E22" s="1" t="s">
        <v>203</v>
      </c>
      <c r="F22" s="1">
        <v>2019</v>
      </c>
      <c r="G22" s="1" t="s">
        <v>204</v>
      </c>
    </row>
    <row r="23" spans="2:7" x14ac:dyDescent="0.2">
      <c r="B23" s="1" t="s">
        <v>205</v>
      </c>
      <c r="C23" s="86">
        <f>D23*((_xlfn.XLOOKUP(KroneårForBeregninger,'1.4 Øvrige forutsetninger'!$C$3:$DG$3,'1.4 Øvrige forutsetninger'!$C$4:$DG$4))/_xlfn.XLOOKUP('1.3 Standardsatser fra SAGA'!F23,'1.4 Øvrige forutsetninger'!$C$3:$DG$3,'1.4 Øvrige forutsetninger'!$C$4:$DG$4))</f>
        <v>0.81439155870967728</v>
      </c>
      <c r="D23" s="88">
        <v>0.7674193548387096</v>
      </c>
      <c r="E23" s="1" t="s">
        <v>203</v>
      </c>
      <c r="F23" s="1">
        <v>2019</v>
      </c>
      <c r="G23" s="1" t="s">
        <v>206</v>
      </c>
    </row>
    <row r="24" spans="2:7" x14ac:dyDescent="0.2">
      <c r="B24" s="1" t="s">
        <v>207</v>
      </c>
      <c r="C24" s="86">
        <f>D24*((_xlfn.XLOOKUP(KroneårForBeregninger,'1.4 Øvrige forutsetninger'!$C$3:$DG$3,'1.4 Øvrige forutsetninger'!$C$4:$DG$4))/_xlfn.XLOOKUP('1.3 Standardsatser fra SAGA'!F24,'1.4 Øvrige forutsetninger'!$C$3:$DG$3,'1.4 Øvrige forutsetninger'!$C$4:$DG$4))</f>
        <v>3.6974853213839998</v>
      </c>
      <c r="D24" s="88">
        <v>3.4842230000000001</v>
      </c>
      <c r="E24" s="1" t="s">
        <v>203</v>
      </c>
      <c r="F24" s="1">
        <v>2019</v>
      </c>
      <c r="G24" s="1" t="s">
        <v>208</v>
      </c>
    </row>
    <row r="25" spans="2:7" x14ac:dyDescent="0.2">
      <c r="B25" s="1" t="s">
        <v>209</v>
      </c>
      <c r="C25" s="86">
        <f>D25*((_xlfn.XLOOKUP(KroneårForBeregninger,'1.4 Øvrige forutsetninger'!$C$3:$DG$3,'1.4 Øvrige forutsetninger'!$C$4:$DG$4))/_xlfn.XLOOKUP('1.3 Standardsatser fra SAGA'!F25,'1.4 Øvrige forutsetninger'!$C$3:$DG$3,'1.4 Øvrige forutsetninger'!$C$4:$DG$4))</f>
        <v>3.008204725788</v>
      </c>
      <c r="D25" s="88">
        <v>2.8346985</v>
      </c>
      <c r="E25" s="1" t="s">
        <v>203</v>
      </c>
      <c r="F25" s="1">
        <v>2019</v>
      </c>
      <c r="G25" s="1" t="s">
        <v>210</v>
      </c>
    </row>
    <row r="26" spans="2:7" x14ac:dyDescent="0.2">
      <c r="B26" s="1" t="s">
        <v>211</v>
      </c>
      <c r="C26" s="86">
        <f>D26*((_xlfn.XLOOKUP(KroneårForBeregninger,'1.4 Øvrige forutsetninger'!$C$3:$DG$3,'1.4 Øvrige forutsetninger'!$C$4:$DG$4))/_xlfn.XLOOKUP('1.3 Standardsatser fra SAGA'!F26,'1.4 Øvrige forutsetninger'!$C$3:$DG$3,'1.4 Øvrige forutsetninger'!$C$4:$DG$4))</f>
        <v>0.1510349854808159</v>
      </c>
      <c r="D26" s="88">
        <v>0.14232364011656143</v>
      </c>
      <c r="E26" s="1" t="s">
        <v>212</v>
      </c>
      <c r="F26" s="1">
        <v>2019</v>
      </c>
      <c r="G26" s="1" t="s">
        <v>213</v>
      </c>
    </row>
    <row r="27" spans="2:7" x14ac:dyDescent="0.2">
      <c r="B27" s="1" t="s">
        <v>214</v>
      </c>
      <c r="C27" s="86">
        <f>D27*((_xlfn.XLOOKUP(KroneårForBeregninger,'1.4 Øvrige forutsetninger'!$C$3:$DG$3,'1.4 Øvrige forutsetninger'!$C$4:$DG$4))/_xlfn.XLOOKUP('1.3 Standardsatser fra SAGA'!F27,'1.4 Øvrige forutsetninger'!$C$3:$DG$3,'1.4 Øvrige forutsetninger'!$C$4:$DG$4))</f>
        <v>1.3051679279999999</v>
      </c>
      <c r="D27" s="88">
        <v>1.2298888888888888</v>
      </c>
      <c r="E27" s="1" t="s">
        <v>212</v>
      </c>
      <c r="F27" s="1">
        <v>2019</v>
      </c>
      <c r="G27" s="1" t="s">
        <v>215</v>
      </c>
    </row>
    <row r="28" spans="2:7" x14ac:dyDescent="0.2">
      <c r="B28" s="1" t="s">
        <v>216</v>
      </c>
      <c r="C28" s="86">
        <f>D28*((_xlfn.XLOOKUP(KroneårForBeregninger,'1.4 Øvrige forutsetninger'!$C$3:$DG$3,'1.4 Øvrige forutsetninger'!$C$4:$DG$4))/_xlfn.XLOOKUP('1.3 Standardsatser fra SAGA'!F28,'1.4 Øvrige forutsetninger'!$C$3:$DG$3,'1.4 Øvrige forutsetninger'!$C$4:$DG$4))</f>
        <v>0.7338578179591837</v>
      </c>
      <c r="D28" s="88">
        <v>0.69153061224489798</v>
      </c>
      <c r="E28" s="1" t="s">
        <v>212</v>
      </c>
      <c r="F28" s="1">
        <v>2019</v>
      </c>
      <c r="G28" s="1" t="s">
        <v>217</v>
      </c>
    </row>
    <row r="29" spans="2:7" x14ac:dyDescent="0.2">
      <c r="B29" s="46" t="s">
        <v>218</v>
      </c>
      <c r="C29" s="46" t="str">
        <f>"Sats "&amp;KroneårForBeregninger&amp;"-kr"</f>
        <v>Sats 2022-kr</v>
      </c>
      <c r="D29" s="46" t="s">
        <v>171</v>
      </c>
      <c r="E29" s="46" t="s">
        <v>98</v>
      </c>
      <c r="F29" s="46" t="s">
        <v>172</v>
      </c>
      <c r="G29" s="46" t="s">
        <v>173</v>
      </c>
    </row>
    <row r="30" spans="2:7" x14ac:dyDescent="0.2">
      <c r="B30" s="1" t="s">
        <v>219</v>
      </c>
      <c r="C30" s="86">
        <f>D30*((_xlfn.XLOOKUP(KroneårForBeregninger,'1.4 Øvrige forutsetninger'!$C$3:$DG$3,'1.4 Øvrige forutsetninger'!$C$4:$DG$4))/_xlfn.XLOOKUP('1.3 Standardsatser fra SAGA'!F30,'1.4 Øvrige forutsetninger'!$C$3:$DG$3,'1.4 Øvrige forutsetninger'!$C$4:$DG$4))</f>
        <v>1.1070521855999997</v>
      </c>
      <c r="D30" s="88">
        <v>1.0431999999999999</v>
      </c>
      <c r="E30" s="1" t="s">
        <v>212</v>
      </c>
      <c r="F30" s="1">
        <v>2019</v>
      </c>
      <c r="G30" s="1" t="s">
        <v>220</v>
      </c>
    </row>
    <row r="31" spans="2:7" x14ac:dyDescent="0.2">
      <c r="B31" s="1" t="s">
        <v>221</v>
      </c>
      <c r="C31" s="86">
        <f>D31*((_xlfn.XLOOKUP(KroneårForBeregninger,'1.4 Øvrige forutsetninger'!$C$3:$DG$3,'1.4 Øvrige forutsetninger'!$C$4:$DG$4))/_xlfn.XLOOKUP('1.3 Standardsatser fra SAGA'!F31,'1.4 Øvrige forutsetninger'!$C$3:$DG$3,'1.4 Øvrige forutsetninger'!$C$4:$DG$4))</f>
        <v>1.4384674439999998</v>
      </c>
      <c r="D31" s="88">
        <v>1.3554999999999999</v>
      </c>
      <c r="E31" s="1" t="s">
        <v>212</v>
      </c>
      <c r="F31" s="1">
        <v>2019</v>
      </c>
      <c r="G31" s="1" t="s">
        <v>222</v>
      </c>
    </row>
    <row r="32" spans="2:7" x14ac:dyDescent="0.2">
      <c r="B32" s="1" t="s">
        <v>211</v>
      </c>
      <c r="C32" s="86">
        <f>D32*((_xlfn.XLOOKUP(KroneårForBeregninger,'1.4 Øvrige forutsetninger'!$C$3:$DG$3,'1.4 Øvrige forutsetninger'!$C$4:$DG$4))/_xlfn.XLOOKUP('1.3 Standardsatser fra SAGA'!F32,'1.4 Øvrige forutsetninger'!$C$3:$DG$3,'1.4 Øvrige forutsetninger'!$C$4:$DG$4))</f>
        <v>0.12340192404566606</v>
      </c>
      <c r="D32" s="88">
        <v>0.11628438915430912</v>
      </c>
      <c r="E32" s="1" t="s">
        <v>212</v>
      </c>
      <c r="F32" s="1">
        <v>2019</v>
      </c>
      <c r="G32" s="1" t="s">
        <v>223</v>
      </c>
    </row>
    <row r="33" spans="2:7" x14ac:dyDescent="0.2">
      <c r="B33" s="1" t="s">
        <v>214</v>
      </c>
      <c r="C33" s="86">
        <f>D33*((_xlfn.XLOOKUP(KroneårForBeregninger,'1.4 Øvrige forutsetninger'!$C$3:$DG$3,'1.4 Øvrige forutsetninger'!$C$4:$DG$4))/_xlfn.XLOOKUP('1.3 Standardsatser fra SAGA'!F33,'1.4 Øvrige forutsetninger'!$C$3:$DG$3,'1.4 Øvrige forutsetninger'!$C$4:$DG$4))</f>
        <v>0.37800228959999993</v>
      </c>
      <c r="D33" s="88">
        <v>0.35619999999999996</v>
      </c>
      <c r="E33" s="1" t="s">
        <v>212</v>
      </c>
      <c r="F33" s="1">
        <v>2019</v>
      </c>
      <c r="G33" s="1" t="s">
        <v>224</v>
      </c>
    </row>
    <row r="34" spans="2:7" x14ac:dyDescent="0.2">
      <c r="B34" s="1" t="s">
        <v>225</v>
      </c>
      <c r="C34" s="86">
        <f>D34*((_xlfn.XLOOKUP(KroneårForBeregninger,'1.4 Øvrige forutsetninger'!$C$3:$DG$3,'1.4 Øvrige forutsetninger'!$C$4:$DG$4))/_xlfn.XLOOKUP('1.3 Standardsatser fra SAGA'!F34,'1.4 Øvrige forutsetninger'!$C$3:$DG$3,'1.4 Øvrige forutsetninger'!$C$4:$DG$4))</f>
        <v>0.24089421599999999</v>
      </c>
      <c r="D34" s="88">
        <v>0.22700000000000001</v>
      </c>
      <c r="E34" s="1" t="s">
        <v>212</v>
      </c>
      <c r="F34" s="1">
        <v>2019</v>
      </c>
      <c r="G34" s="1" t="s">
        <v>226</v>
      </c>
    </row>
    <row r="35" spans="2:7" x14ac:dyDescent="0.2">
      <c r="B35" s="1" t="s">
        <v>227</v>
      </c>
      <c r="C35" s="86">
        <f>D35*((_xlfn.XLOOKUP(KroneårForBeregninger,'1.4 Øvrige forutsetninger'!$C$3:$DG$3,'1.4 Øvrige forutsetninger'!$C$4:$DG$4))/_xlfn.XLOOKUP('1.3 Standardsatser fra SAGA'!F35,'1.4 Øvrige forutsetninger'!$C$3:$DG$3,'1.4 Øvrige forutsetninger'!$C$4:$DG$4))</f>
        <v>0.1081202293063291</v>
      </c>
      <c r="D35" s="88">
        <v>0.10188410689170183</v>
      </c>
      <c r="E35" s="1" t="s">
        <v>212</v>
      </c>
      <c r="F35" s="1">
        <v>2019</v>
      </c>
      <c r="G35" s="1" t="s">
        <v>228</v>
      </c>
    </row>
    <row r="36" spans="2:7" x14ac:dyDescent="0.2">
      <c r="B36" s="1" t="s">
        <v>216</v>
      </c>
      <c r="C36" s="86">
        <f>D36*((_xlfn.XLOOKUP(KroneårForBeregninger,'1.4 Øvrige forutsetninger'!$C$3:$DG$3,'1.4 Øvrige forutsetninger'!$C$4:$DG$4))/_xlfn.XLOOKUP('1.3 Standardsatser fra SAGA'!F36,'1.4 Øvrige forutsetninger'!$C$3:$DG$3,'1.4 Øvrige forutsetninger'!$C$4:$DG$4))</f>
        <v>0.42411032417677047</v>
      </c>
      <c r="D36" s="88">
        <v>0.39964863078375823</v>
      </c>
      <c r="E36" s="1" t="s">
        <v>212</v>
      </c>
      <c r="F36" s="1">
        <v>2019</v>
      </c>
      <c r="G36" s="1" t="s">
        <v>229</v>
      </c>
    </row>
    <row r="37" spans="2:7" x14ac:dyDescent="0.2">
      <c r="B37" s="46" t="s">
        <v>230</v>
      </c>
      <c r="C37" s="46" t="str">
        <f>"Sats "&amp;KroneårForBeregninger&amp;"-kr"</f>
        <v>Sats 2022-kr</v>
      </c>
      <c r="D37" s="46" t="s">
        <v>171</v>
      </c>
      <c r="E37" s="46" t="s">
        <v>98</v>
      </c>
      <c r="F37" s="46" t="s">
        <v>172</v>
      </c>
      <c r="G37" s="46" t="s">
        <v>173</v>
      </c>
    </row>
    <row r="38" spans="2:7" x14ac:dyDescent="0.2">
      <c r="B38" s="1" t="s">
        <v>219</v>
      </c>
      <c r="C38" s="86">
        <f>D38*((_xlfn.XLOOKUP(KroneårForBeregninger,'1.4 Øvrige forutsetninger'!$C$3:$DG$3,'1.4 Øvrige forutsetninger'!$C$4:$DG$4))/_xlfn.XLOOKUP('1.3 Standardsatser fra SAGA'!F38,'1.4 Øvrige forutsetninger'!$C$3:$DG$3,'1.4 Øvrige forutsetninger'!$C$4:$DG$4))</f>
        <v>3.8561205161623615</v>
      </c>
      <c r="D38" s="88">
        <v>3.5550000000000002</v>
      </c>
      <c r="E38" s="1" t="s">
        <v>212</v>
      </c>
      <c r="F38" s="1">
        <v>2018</v>
      </c>
      <c r="G38" s="1" t="s">
        <v>231</v>
      </c>
    </row>
    <row r="39" spans="2:7" x14ac:dyDescent="0.2">
      <c r="B39" s="1" t="s">
        <v>221</v>
      </c>
      <c r="C39" s="86">
        <f>D39*((_xlfn.XLOOKUP(KroneårForBeregninger,'1.4 Øvrige forutsetninger'!$C$3:$DG$3,'1.4 Øvrige forutsetninger'!$C$4:$DG$4))/_xlfn.XLOOKUP('1.3 Standardsatser fra SAGA'!F39,'1.4 Øvrige forutsetninger'!$C$3:$DG$3,'1.4 Øvrige forutsetninger'!$C$4:$DG$4))</f>
        <v>18.810431999999999</v>
      </c>
      <c r="D39" s="88">
        <v>18.079999999999998</v>
      </c>
      <c r="E39" s="1" t="s">
        <v>212</v>
      </c>
      <c r="F39" s="1">
        <v>2020</v>
      </c>
      <c r="G39" s="1" t="s">
        <v>232</v>
      </c>
    </row>
    <row r="40" spans="2:7" x14ac:dyDescent="0.2">
      <c r="B40" s="1" t="s">
        <v>211</v>
      </c>
      <c r="C40" s="86">
        <f>D40*((_xlfn.XLOOKUP(KroneårForBeregninger,'1.4 Øvrige forutsetninger'!$C$3:$DG$3,'1.4 Øvrige forutsetninger'!$C$4:$DG$4))/_xlfn.XLOOKUP('1.3 Standardsatser fra SAGA'!F40,'1.4 Øvrige forutsetninger'!$C$3:$DG$3,'1.4 Øvrige forutsetninger'!$C$4:$DG$4))</f>
        <v>3.1836239999999995E-2</v>
      </c>
      <c r="D40" s="88">
        <v>0.03</v>
      </c>
      <c r="E40" s="1" t="s">
        <v>212</v>
      </c>
      <c r="F40" s="1">
        <v>2019</v>
      </c>
      <c r="G40" s="1" t="s">
        <v>233</v>
      </c>
    </row>
    <row r="41" spans="2:7" x14ac:dyDescent="0.2">
      <c r="B41" s="1" t="s">
        <v>214</v>
      </c>
      <c r="C41" s="86">
        <f>D41*((_xlfn.XLOOKUP(KroneårForBeregninger,'1.4 Øvrige forutsetninger'!$C$3:$DG$3,'1.4 Øvrige forutsetninger'!$C$4:$DG$4))/_xlfn.XLOOKUP('1.3 Standardsatser fra SAGA'!F41,'1.4 Øvrige forutsetninger'!$C$3:$DG$3,'1.4 Øvrige forutsetninger'!$C$4:$DG$4))</f>
        <v>3.1836239999999995E-2</v>
      </c>
      <c r="D41" s="88">
        <v>0.03</v>
      </c>
      <c r="E41" s="1" t="s">
        <v>212</v>
      </c>
      <c r="F41" s="1">
        <v>2019</v>
      </c>
      <c r="G41" s="1" t="s">
        <v>234</v>
      </c>
    </row>
    <row r="42" spans="2:7" x14ac:dyDescent="0.2">
      <c r="B42" s="1" t="s">
        <v>227</v>
      </c>
      <c r="C42" s="86">
        <f>D42*((_xlfn.XLOOKUP(KroneårForBeregninger,'1.4 Øvrige forutsetninger'!$C$3:$DG$3,'1.4 Øvrige forutsetninger'!$C$4:$DG$4))/_xlfn.XLOOKUP('1.3 Standardsatser fra SAGA'!F42,'1.4 Øvrige forutsetninger'!$C$3:$DG$3,'1.4 Øvrige forutsetninger'!$C$4:$DG$4))</f>
        <v>9.5508719999999991E-2</v>
      </c>
      <c r="D42" s="88">
        <v>0.09</v>
      </c>
      <c r="E42" s="1" t="s">
        <v>212</v>
      </c>
      <c r="F42" s="1">
        <v>2019</v>
      </c>
      <c r="G42" s="1" t="s">
        <v>235</v>
      </c>
    </row>
    <row r="43" spans="2:7" x14ac:dyDescent="0.2">
      <c r="B43" s="1" t="s">
        <v>216</v>
      </c>
      <c r="C43" s="86">
        <f>D43*((_xlfn.XLOOKUP(KroneårForBeregninger,'1.4 Øvrige forutsetninger'!$C$3:$DG$3,'1.4 Øvrige forutsetninger'!$C$4:$DG$4))/_xlfn.XLOOKUP('1.3 Standardsatser fra SAGA'!F43,'1.4 Øvrige forutsetninger'!$C$3:$DG$3,'1.4 Øvrige forutsetninger'!$C$4:$DG$4))</f>
        <v>0.82243619999999984</v>
      </c>
      <c r="D43" s="88">
        <v>0.77499999999999991</v>
      </c>
      <c r="E43" s="1" t="s">
        <v>212</v>
      </c>
      <c r="F43" s="1">
        <v>2019</v>
      </c>
      <c r="G43" s="1" t="s">
        <v>236</v>
      </c>
    </row>
    <row r="44" spans="2:7" x14ac:dyDescent="0.2">
      <c r="B44" s="46" t="s">
        <v>237</v>
      </c>
      <c r="C44" s="46" t="str">
        <f>"Sats "&amp;KroneårForBeregninger&amp;"-kr"</f>
        <v>Sats 2022-kr</v>
      </c>
      <c r="D44" s="46" t="s">
        <v>171</v>
      </c>
      <c r="E44" s="46" t="s">
        <v>98</v>
      </c>
      <c r="F44" s="46" t="s">
        <v>172</v>
      </c>
      <c r="G44" s="46" t="s">
        <v>173</v>
      </c>
    </row>
    <row r="45" spans="2:7" x14ac:dyDescent="0.2">
      <c r="B45" s="1" t="s">
        <v>202</v>
      </c>
      <c r="C45" s="86">
        <f>D45*((_xlfn.XLOOKUP(KroneårForBeregninger,'1.4 Øvrige forutsetninger'!$C$3:$DG$3,'1.4 Øvrige forutsetninger'!$C$4:$DG$4))/_xlfn.XLOOKUP('1.3 Standardsatser fra SAGA'!F45,'1.4 Øvrige forutsetninger'!$C$3:$DG$3,'1.4 Øvrige forutsetninger'!$C$4:$DG$4))</f>
        <v>0</v>
      </c>
      <c r="D45" s="88">
        <v>0</v>
      </c>
      <c r="E45" s="1" t="s">
        <v>203</v>
      </c>
      <c r="F45" s="1">
        <v>2019</v>
      </c>
      <c r="G45" s="1" t="s">
        <v>238</v>
      </c>
    </row>
    <row r="46" spans="2:7" x14ac:dyDescent="0.2">
      <c r="B46" s="1" t="s">
        <v>205</v>
      </c>
      <c r="C46" s="86">
        <f>D46*((_xlfn.XLOOKUP(KroneårForBeregninger,'1.4 Øvrige forutsetninger'!$C$3:$DG$3,'1.4 Øvrige forutsetninger'!$C$4:$DG$4))/_xlfn.XLOOKUP('1.3 Standardsatser fra SAGA'!F46,'1.4 Øvrige forutsetninger'!$C$3:$DG$3,'1.4 Øvrige forutsetninger'!$C$4:$DG$4))</f>
        <v>7.9717169365767591</v>
      </c>
      <c r="D46" s="88">
        <v>7.5119269140232259</v>
      </c>
      <c r="E46" s="1" t="s">
        <v>203</v>
      </c>
      <c r="F46" s="1">
        <v>2019</v>
      </c>
      <c r="G46" s="1" t="s">
        <v>239</v>
      </c>
    </row>
    <row r="47" spans="2:7" x14ac:dyDescent="0.2">
      <c r="B47" s="1" t="s">
        <v>207</v>
      </c>
      <c r="C47" s="86">
        <f>D47*((_xlfn.XLOOKUP(KroneårForBeregninger,'1.4 Øvrige forutsetninger'!$C$3:$DG$3,'1.4 Øvrige forutsetninger'!$C$4:$DG$4))/_xlfn.XLOOKUP('1.3 Standardsatser fra SAGA'!F47,'1.4 Øvrige forutsetninger'!$C$3:$DG$3,'1.4 Øvrige forutsetninger'!$C$4:$DG$4))</f>
        <v>0</v>
      </c>
      <c r="D47" s="88">
        <v>0</v>
      </c>
      <c r="E47" s="1" t="s">
        <v>203</v>
      </c>
      <c r="F47" s="1">
        <v>2019</v>
      </c>
      <c r="G47" s="1" t="s">
        <v>240</v>
      </c>
    </row>
    <row r="48" spans="2:7" x14ac:dyDescent="0.2">
      <c r="B48" s="1" t="s">
        <v>209</v>
      </c>
      <c r="C48" s="86">
        <f>D48*((_xlfn.XLOOKUP(KroneårForBeregninger,'1.4 Øvrige forutsetninger'!$C$3:$DG$3,'1.4 Øvrige forutsetninger'!$C$4:$DG$4))/_xlfn.XLOOKUP('1.3 Standardsatser fra SAGA'!F48,'1.4 Øvrige forutsetninger'!$C$3:$DG$3,'1.4 Øvrige forutsetninger'!$C$4:$DG$4))</f>
        <v>11.50657270465517</v>
      </c>
      <c r="D48" s="88">
        <v>10.84290045368596</v>
      </c>
      <c r="E48" s="1" t="s">
        <v>203</v>
      </c>
      <c r="F48" s="1">
        <v>2019</v>
      </c>
      <c r="G48" s="1" t="s">
        <v>241</v>
      </c>
    </row>
    <row r="49" spans="2:7" x14ac:dyDescent="0.2">
      <c r="B49" s="1" t="s">
        <v>194</v>
      </c>
      <c r="C49" s="86">
        <f>D49*((_xlfn.XLOOKUP(KroneårForBeregninger,'1.4 Øvrige forutsetninger'!$C$3:$DG$3,'1.4 Øvrige forutsetninger'!$C$4:$DG$4))/_xlfn.XLOOKUP('1.3 Standardsatser fra SAGA'!F49,'1.4 Øvrige forutsetninger'!$C$3:$DG$3,'1.4 Øvrige forutsetninger'!$C$4:$DG$4))</f>
        <v>9.8098281410879076E-2</v>
      </c>
      <c r="D49" s="88">
        <v>9.2440201554152515E-2</v>
      </c>
      <c r="E49" s="1" t="s">
        <v>212</v>
      </c>
      <c r="F49" s="1">
        <v>2019</v>
      </c>
      <c r="G49" s="1" t="s">
        <v>242</v>
      </c>
    </row>
    <row r="50" spans="2:7" x14ac:dyDescent="0.2">
      <c r="B50" s="1" t="s">
        <v>197</v>
      </c>
      <c r="C50" s="86">
        <f>D50*((_xlfn.XLOOKUP(KroneårForBeregninger,'1.4 Øvrige forutsetninger'!$C$3:$DG$3,'1.4 Øvrige forutsetninger'!$C$4:$DG$4))/_xlfn.XLOOKUP('1.3 Standardsatser fra SAGA'!F50,'1.4 Øvrige forutsetninger'!$C$3:$DG$3,'1.4 Øvrige forutsetninger'!$C$4:$DG$4))</f>
        <v>1.3117120440000001</v>
      </c>
      <c r="D50" s="88">
        <v>1.2360555555555557</v>
      </c>
      <c r="E50" s="1" t="s">
        <v>212</v>
      </c>
      <c r="F50" s="1">
        <v>2019</v>
      </c>
      <c r="G50" s="1" t="s">
        <v>243</v>
      </c>
    </row>
    <row r="51" spans="2:7" x14ac:dyDescent="0.2">
      <c r="B51" s="1" t="s">
        <v>244</v>
      </c>
      <c r="C51" s="86">
        <f>D51*((_xlfn.XLOOKUP(KroneårForBeregninger,'1.4 Øvrige forutsetninger'!$C$3:$DG$3,'1.4 Øvrige forutsetninger'!$C$4:$DG$4))/_xlfn.XLOOKUP('1.3 Standardsatser fra SAGA'!F51,'1.4 Øvrige forutsetninger'!$C$3:$DG$3,'1.4 Øvrige forutsetninger'!$C$4:$DG$4))</f>
        <v>0</v>
      </c>
      <c r="D51" s="88">
        <v>0</v>
      </c>
      <c r="E51" s="1" t="s">
        <v>212</v>
      </c>
      <c r="F51" s="1">
        <v>2019</v>
      </c>
      <c r="G51" s="1" t="s">
        <v>245</v>
      </c>
    </row>
    <row r="52" spans="2:7" x14ac:dyDescent="0.2">
      <c r="B52" s="1" t="s">
        <v>246</v>
      </c>
      <c r="C52" s="86">
        <f>D52*((_xlfn.XLOOKUP(KroneårForBeregninger,'1.4 Øvrige forutsetninger'!$C$3:$DG$3,'1.4 Øvrige forutsetninger'!$C$4:$DG$4))/_xlfn.XLOOKUP('1.3 Standardsatser fra SAGA'!F52,'1.4 Øvrige forutsetninger'!$C$3:$DG$3,'1.4 Øvrige forutsetninger'!$C$4:$DG$4))</f>
        <v>0.57498178909090902</v>
      </c>
      <c r="D52" s="88">
        <v>0.54181818181818175</v>
      </c>
      <c r="E52" s="1" t="s">
        <v>212</v>
      </c>
      <c r="F52" s="1">
        <v>2019</v>
      </c>
      <c r="G52" s="1" t="s">
        <v>247</v>
      </c>
    </row>
    <row r="53" spans="2:7" x14ac:dyDescent="0.2">
      <c r="B53" s="1" t="s">
        <v>248</v>
      </c>
      <c r="C53" s="86">
        <f>D53*((_xlfn.XLOOKUP(KroneårForBeregninger,'1.4 Øvrige forutsetninger'!$C$3:$DG$3,'1.4 Øvrige forutsetninger'!$C$4:$DG$4))/_xlfn.XLOOKUP('1.3 Standardsatser fra SAGA'!F53,'1.4 Øvrige forutsetninger'!$C$3:$DG$3,'1.4 Øvrige forutsetninger'!$C$4:$DG$4))</f>
        <v>0.62502985469387751</v>
      </c>
      <c r="D53" s="88">
        <v>0.58897959183673465</v>
      </c>
      <c r="E53" s="1" t="s">
        <v>212</v>
      </c>
      <c r="F53" s="1">
        <v>2019</v>
      </c>
      <c r="G53" s="1" t="s">
        <v>249</v>
      </c>
    </row>
    <row r="54" spans="2:7" x14ac:dyDescent="0.2">
      <c r="B54" s="46" t="s">
        <v>250</v>
      </c>
      <c r="C54" s="46" t="str">
        <f>"Sats "&amp;KroneårForBeregninger&amp;"-kr"</f>
        <v>Sats 2022-kr</v>
      </c>
      <c r="D54" s="46" t="s">
        <v>251</v>
      </c>
      <c r="E54" s="46" t="s">
        <v>98</v>
      </c>
      <c r="F54" s="46" t="s">
        <v>252</v>
      </c>
      <c r="G54" s="46" t="s">
        <v>173</v>
      </c>
    </row>
    <row r="55" spans="2:7" x14ac:dyDescent="0.2">
      <c r="B55" s="1" t="s">
        <v>211</v>
      </c>
      <c r="C55" s="86">
        <f t="shared" ref="C55:C61" si="0">INDEX($C$73:$C$162,MATCH(KroneårForBeregninger,$B$73:$B$162,0))*D55/1000</f>
        <v>0.11314189955674069</v>
      </c>
      <c r="D55" s="89">
        <v>0.14378752144082332</v>
      </c>
      <c r="E55" s="1" t="s">
        <v>253</v>
      </c>
      <c r="F55" s="1">
        <v>2022</v>
      </c>
      <c r="G55" s="1" t="s">
        <v>254</v>
      </c>
    </row>
    <row r="56" spans="2:7" x14ac:dyDescent="0.2">
      <c r="B56" s="1" t="s">
        <v>255</v>
      </c>
      <c r="C56" s="86">
        <f t="shared" si="0"/>
        <v>0.89461304434440192</v>
      </c>
      <c r="D56" s="89">
        <v>1.1369279886484569</v>
      </c>
      <c r="E56" s="1" t="s">
        <v>253</v>
      </c>
      <c r="F56" s="1">
        <v>2022</v>
      </c>
      <c r="G56" s="1" t="s">
        <v>256</v>
      </c>
    </row>
    <row r="57" spans="2:7" x14ac:dyDescent="0.2">
      <c r="B57" s="1" t="s">
        <v>257</v>
      </c>
      <c r="C57" s="86">
        <f t="shared" si="0"/>
        <v>0.13190866057231421</v>
      </c>
      <c r="D57" s="89">
        <v>0.16763744850120757</v>
      </c>
      <c r="E57" s="1" t="s">
        <v>253</v>
      </c>
      <c r="F57" s="1">
        <v>2022</v>
      </c>
      <c r="G57" s="1" t="s">
        <v>258</v>
      </c>
    </row>
    <row r="58" spans="2:7" x14ac:dyDescent="0.2">
      <c r="B58" s="1" t="s">
        <v>214</v>
      </c>
      <c r="C58" s="86">
        <f t="shared" si="0"/>
        <v>0.61007683460459283</v>
      </c>
      <c r="D58" s="89">
        <v>0.77532228360957645</v>
      </c>
      <c r="E58" s="1" t="s">
        <v>253</v>
      </c>
      <c r="F58" s="1">
        <v>2022</v>
      </c>
      <c r="G58" s="1" t="s">
        <v>259</v>
      </c>
    </row>
    <row r="59" spans="2:7" x14ac:dyDescent="0.2">
      <c r="B59" s="1" t="s">
        <v>260</v>
      </c>
      <c r="C59" s="86">
        <f t="shared" si="0"/>
        <v>3.0171945093281254</v>
      </c>
      <c r="D59" s="89">
        <v>3.8344319999999996</v>
      </c>
      <c r="E59" s="1" t="s">
        <v>253</v>
      </c>
      <c r="F59" s="1">
        <v>2022</v>
      </c>
      <c r="G59" s="1" t="s">
        <v>261</v>
      </c>
    </row>
    <row r="60" spans="2:7" x14ac:dyDescent="0.2">
      <c r="B60" s="1" t="s">
        <v>262</v>
      </c>
      <c r="C60" s="86">
        <f t="shared" si="0"/>
        <v>16.225717772539326</v>
      </c>
      <c r="D60" s="89">
        <v>20.620616687999998</v>
      </c>
      <c r="E60" s="1" t="s">
        <v>253</v>
      </c>
      <c r="F60" s="1">
        <v>2022</v>
      </c>
      <c r="G60" s="1" t="s">
        <v>263</v>
      </c>
    </row>
    <row r="61" spans="2:7" x14ac:dyDescent="0.2">
      <c r="B61" s="1" t="s">
        <v>225</v>
      </c>
      <c r="C61" s="86">
        <f t="shared" si="0"/>
        <v>11.036742300550705</v>
      </c>
      <c r="D61" s="89">
        <v>14.026154999999999</v>
      </c>
      <c r="E61" s="1" t="s">
        <v>253</v>
      </c>
      <c r="F61" s="1">
        <v>2022</v>
      </c>
      <c r="G61" s="1" t="s">
        <v>264</v>
      </c>
    </row>
    <row r="62" spans="2:7" x14ac:dyDescent="0.2">
      <c r="B62" s="46" t="s">
        <v>265</v>
      </c>
      <c r="C62" s="46" t="str">
        <f>"Sats "&amp;KroneårForBeregninger&amp;"-kr"</f>
        <v>Sats 2022-kr</v>
      </c>
      <c r="D62" s="46" t="s">
        <v>171</v>
      </c>
      <c r="E62" s="46"/>
      <c r="F62" s="46"/>
      <c r="G62" s="46" t="s">
        <v>173</v>
      </c>
    </row>
    <row r="63" spans="2:7" x14ac:dyDescent="0.2">
      <c r="B63" s="1" t="s">
        <v>266</v>
      </c>
      <c r="C63" s="86">
        <f>D63*((_xlfn.XLOOKUP(KroneårForBeregninger,'1.4 Øvrige forutsetninger'!$C$3:$DG$3,'1.4 Øvrige forutsetninger'!$C$4:$DG$4))/_xlfn.XLOOKUP('1.3 Standardsatser fra SAGA'!F63,'1.4 Øvrige forutsetninger'!$C$3:$DG$3,'1.4 Øvrige forutsetninger'!$C$4:$DG$4))*((_xlfn.XLOOKUP(KroneårForBeregninger,'1.4 Øvrige forutsetninger'!$C$3:$DG$3,'1.4 Øvrige forutsetninger'!$C$5:$DG$5))/_xlfn.XLOOKUP('1.3 Standardsatser fra SAGA'!F63,'1.4 Øvrige forutsetninger'!$C$3:$DG$3,'1.4 Øvrige forutsetninger'!$C$5:$DG$5))</f>
        <v>946.27287685901558</v>
      </c>
      <c r="D63" s="89">
        <v>868.04527617645442</v>
      </c>
      <c r="E63" s="1" t="s">
        <v>267</v>
      </c>
      <c r="F63" s="1">
        <v>2019</v>
      </c>
      <c r="G63" s="1" t="s">
        <v>268</v>
      </c>
    </row>
    <row r="64" spans="2:7" x14ac:dyDescent="0.2">
      <c r="B64" s="1" t="s">
        <v>269</v>
      </c>
      <c r="C64" s="86">
        <f>D64*((_xlfn.XLOOKUP(KroneårForBeregninger,'1.4 Øvrige forutsetninger'!$C$3:$DG$3,'1.4 Øvrige forutsetninger'!$C$4:$DG$4))/_xlfn.XLOOKUP('1.3 Standardsatser fra SAGA'!F64,'1.4 Øvrige forutsetninger'!$C$3:$DG$3,'1.4 Øvrige forutsetninger'!$C$4:$DG$4))</f>
        <v>133.74238453080568</v>
      </c>
      <c r="D64" s="91">
        <v>120</v>
      </c>
      <c r="E64" s="1" t="s">
        <v>270</v>
      </c>
      <c r="F64" s="1">
        <v>2017</v>
      </c>
      <c r="G64" s="145" t="s">
        <v>271</v>
      </c>
    </row>
    <row r="65" spans="2:7" x14ac:dyDescent="0.2">
      <c r="B65" s="1" t="s">
        <v>272</v>
      </c>
      <c r="C65" s="86">
        <f>D65*((_xlfn.XLOOKUP(KroneårForBeregninger,'1.4 Øvrige forutsetninger'!$C$3:$DG$3,'1.4 Øvrige forutsetninger'!$C$4:$DG$4))/_xlfn.XLOOKUP('1.3 Standardsatser fra SAGA'!F65,'1.4 Øvrige forutsetninger'!$C$3:$DG$3,'1.4 Øvrige forutsetninger'!$C$4:$DG$4))</f>
        <v>11.287857254399997</v>
      </c>
      <c r="D65" s="147">
        <v>9.6</v>
      </c>
      <c r="E65" s="1" t="s">
        <v>273</v>
      </c>
      <c r="F65" s="1">
        <v>2015</v>
      </c>
      <c r="G65" s="145" t="s">
        <v>274</v>
      </c>
    </row>
    <row r="66" spans="2:7" x14ac:dyDescent="0.2">
      <c r="B66" s="1" t="s">
        <v>275</v>
      </c>
      <c r="C66" s="92"/>
      <c r="D66" s="84">
        <v>0.06</v>
      </c>
      <c r="E66" s="1"/>
      <c r="F66" s="1"/>
      <c r="G66" s="145" t="s">
        <v>276</v>
      </c>
    </row>
    <row r="67" spans="2:7" x14ac:dyDescent="0.2">
      <c r="B67" s="1" t="s">
        <v>277</v>
      </c>
      <c r="C67" s="92"/>
      <c r="D67" s="84">
        <v>0.1</v>
      </c>
      <c r="E67" s="1"/>
      <c r="F67" s="1"/>
      <c r="G67" s="1" t="s">
        <v>278</v>
      </c>
    </row>
    <row r="68" spans="2:7" x14ac:dyDescent="0.2">
      <c r="B68" s="1" t="s">
        <v>279</v>
      </c>
      <c r="C68" s="86">
        <f>D68*((_xlfn.XLOOKUP(KroneårForBeregninger,'1.4 Øvrige forutsetninger'!$C$3:$DG$3,'1.4 Øvrige forutsetninger'!$C$4:$DG$4))/_xlfn.XLOOKUP('1.3 Standardsatser fra SAGA'!F68,'1.4 Øvrige forutsetninger'!$C$3:$DG$3,'1.4 Øvrige forutsetninger'!$C$4:$DG$4))</f>
        <v>3.5978229062548261</v>
      </c>
      <c r="D68" s="89">
        <v>3.17</v>
      </c>
      <c r="E68" s="1" t="s">
        <v>280</v>
      </c>
      <c r="F68" s="1">
        <v>2016</v>
      </c>
      <c r="G68" s="1" t="s">
        <v>281</v>
      </c>
    </row>
    <row r="69" spans="2:7" x14ac:dyDescent="0.2">
      <c r="B69" s="1" t="s">
        <v>282</v>
      </c>
      <c r="C69" s="86">
        <f>D69*((_xlfn.XLOOKUP(KroneårForBeregninger,'1.4 Øvrige forutsetninger'!$C$3:$DG$3,'1.4 Øvrige forutsetninger'!$C$4:$DG$4))/_xlfn.XLOOKUP('1.3 Standardsatser fra SAGA'!F69,'1.4 Øvrige forutsetninger'!$C$3:$DG$3,'1.4 Øvrige forutsetninger'!$C$4:$DG$4))</f>
        <v>24.288142016988417</v>
      </c>
      <c r="D69" s="89">
        <v>21.4</v>
      </c>
      <c r="E69" s="1" t="s">
        <v>280</v>
      </c>
      <c r="F69" s="1">
        <v>2016</v>
      </c>
      <c r="G69" s="1" t="s">
        <v>283</v>
      </c>
    </row>
    <row r="71" spans="2:7" ht="18.75" x14ac:dyDescent="0.3">
      <c r="B71" s="135" t="s">
        <v>284</v>
      </c>
      <c r="C71" s="136"/>
      <c r="D71" s="136"/>
      <c r="E71" s="137"/>
      <c r="F71" s="137"/>
      <c r="G71" s="137"/>
    </row>
    <row r="72" spans="2:7" x14ac:dyDescent="0.2">
      <c r="B72" s="138" t="s">
        <v>285</v>
      </c>
      <c r="C72" s="139" t="str">
        <f>"Sats "&amp;KroneårForBeregninger&amp;"-kr"</f>
        <v>Sats 2022-kr</v>
      </c>
      <c r="D72" s="139" t="s">
        <v>171</v>
      </c>
      <c r="E72" s="139" t="s">
        <v>98</v>
      </c>
      <c r="F72" s="139" t="s">
        <v>172</v>
      </c>
      <c r="G72" s="139" t="s">
        <v>173</v>
      </c>
    </row>
    <row r="73" spans="2:7" ht="15" x14ac:dyDescent="0.25">
      <c r="B73" s="132">
        <v>2019</v>
      </c>
      <c r="C73" s="133">
        <f>D73*((_xlfn.XLOOKUP(KroneårForBeregninger,'1.4 Øvrige forutsetninger'!$C$3:$DG$3,'1.4 Øvrige forutsetninger'!$C$4:$DG$4))/_xlfn.XLOOKUP('1.3 Standardsatser fra SAGA'!F73,'1.4 Øvrige forutsetninger'!$C$3:$DG$3,'1.4 Øvrige forutsetninger'!$C$4:$DG$4))*((_xlfn.XLOOKUP(KroneårForBeregninger,'1.4 Øvrige forutsetninger'!$C$3:$DG$3,'1.4 Øvrige forutsetninger'!$C$5:$DG$5))/_xlfn.XLOOKUP(2019,'1.4 Øvrige forutsetninger'!$C$3:$DG$3,'1.4 Øvrige forutsetninger'!$C$5:$DG$5))</f>
        <v>699.52340586417529</v>
      </c>
      <c r="D73" s="134">
        <v>680.9712107419208</v>
      </c>
      <c r="E73" s="131" t="s">
        <v>286</v>
      </c>
      <c r="F73" s="131">
        <v>2022</v>
      </c>
      <c r="G73" s="131" t="str">
        <f>"1.1 Standardsatser!E"&amp;334-ROW($H$73)+ROW()</f>
        <v>1.1 Standardsatser!E334</v>
      </c>
    </row>
    <row r="74" spans="2:7" ht="15" x14ac:dyDescent="0.25">
      <c r="B74" s="132">
        <v>2020</v>
      </c>
      <c r="C74" s="133">
        <f>D74*((_xlfn.XLOOKUP(KroneårForBeregninger,'1.4 Øvrige forutsetninger'!$C$3:$DG$3,'1.4 Øvrige forutsetninger'!$C$4:$DG$4))/_xlfn.XLOOKUP('1.3 Standardsatser fra SAGA'!F74,'1.4 Øvrige forutsetninger'!$C$3:$DG$3,'1.4 Øvrige forutsetninger'!$C$4:$DG$4))*((_xlfn.XLOOKUP(KroneårForBeregninger,'1.4 Øvrige forutsetninger'!$C$3:$DG$3,'1.4 Øvrige forutsetninger'!$C$5:$DG$5))/_xlfn.XLOOKUP(2019,'1.4 Øvrige forutsetninger'!$C$3:$DG$3,'1.4 Øvrige forutsetninger'!$C$5:$DG$5))</f>
        <v>727.50434209874231</v>
      </c>
      <c r="D74" s="134">
        <v>708.21005917159766</v>
      </c>
      <c r="E74" s="131" t="s">
        <v>286</v>
      </c>
      <c r="F74" s="131">
        <v>2022</v>
      </c>
      <c r="G74" s="131" t="str">
        <f t="shared" ref="G74:G137" si="1">"1.1 Standardsatser!E"&amp;334-ROW($H$73)+ROW()</f>
        <v>1.1 Standardsatser!E335</v>
      </c>
    </row>
    <row r="75" spans="2:7" ht="15" x14ac:dyDescent="0.25">
      <c r="B75" s="132">
        <v>2021</v>
      </c>
      <c r="C75" s="133">
        <f>D75*((_xlfn.XLOOKUP(KroneårForBeregninger,'1.4 Øvrige forutsetninger'!$C$3:$DG$3,'1.4 Øvrige forutsetninger'!$C$4:$DG$4))/_xlfn.XLOOKUP('1.3 Standardsatser fra SAGA'!F75,'1.4 Øvrige forutsetninger'!$C$3:$DG$3,'1.4 Øvrige forutsetninger'!$C$4:$DG$4))*((_xlfn.XLOOKUP(KroneårForBeregninger,'1.4 Øvrige forutsetninger'!$C$3:$DG$3,'1.4 Øvrige forutsetninger'!$C$5:$DG$5))/_xlfn.XLOOKUP(2019,'1.4 Øvrige forutsetninger'!$C$3:$DG$3,'1.4 Øvrige forutsetninger'!$C$5:$DG$5))</f>
        <v>756.60451578269203</v>
      </c>
      <c r="D75" s="134">
        <v>736.53846153846155</v>
      </c>
      <c r="E75" s="131" t="s">
        <v>286</v>
      </c>
      <c r="F75" s="131">
        <v>2022</v>
      </c>
      <c r="G75" s="131" t="str">
        <f t="shared" si="1"/>
        <v>1.1 Standardsatser!E336</v>
      </c>
    </row>
    <row r="76" spans="2:7" ht="15" x14ac:dyDescent="0.25">
      <c r="B76" s="132">
        <v>2022</v>
      </c>
      <c r="C76" s="133">
        <f>D76*((_xlfn.XLOOKUP(KroneårForBeregninger,'1.4 Øvrige forutsetninger'!$C$3:$DG$3,'1.4 Øvrige forutsetninger'!$C$4:$DG$4))/_xlfn.XLOOKUP('1.3 Standardsatser fra SAGA'!F76,'1.4 Øvrige forutsetninger'!$C$3:$DG$3,'1.4 Øvrige forutsetninger'!$C$4:$DG$4))*((_xlfn.XLOOKUP(KroneårForBeregninger,'1.4 Øvrige forutsetninger'!$C$3:$DG$3,'1.4 Øvrige forutsetninger'!$C$5:$DG$5))/_xlfn.XLOOKUP(2019,'1.4 Øvrige forutsetninger'!$C$3:$DG$3,'1.4 Øvrige forutsetninger'!$C$5:$DG$5))</f>
        <v>786.86869641399971</v>
      </c>
      <c r="D76" s="134">
        <v>766</v>
      </c>
      <c r="E76" s="131" t="s">
        <v>286</v>
      </c>
      <c r="F76" s="131">
        <v>2022</v>
      </c>
      <c r="G76" s="131" t="str">
        <f t="shared" si="1"/>
        <v>1.1 Standardsatser!E337</v>
      </c>
    </row>
    <row r="77" spans="2:7" ht="15" x14ac:dyDescent="0.25">
      <c r="B77" s="132">
        <v>2023</v>
      </c>
      <c r="C77" s="133">
        <f>D77*((_xlfn.XLOOKUP(KroneårForBeregninger,'1.4 Øvrige forutsetninger'!$C$3:$DG$3,'1.4 Øvrige forutsetninger'!$C$4:$DG$4))/_xlfn.XLOOKUP('1.3 Standardsatser fra SAGA'!F77,'1.4 Øvrige forutsetninger'!$C$3:$DG$3,'1.4 Øvrige forutsetninger'!$C$4:$DG$4))*((_xlfn.XLOOKUP(KroneårForBeregninger,'1.4 Øvrige forutsetninger'!$C$3:$DG$3,'1.4 Øvrige forutsetninger'!$C$5:$DG$5))/_xlfn.XLOOKUP(2019,'1.4 Øvrige forutsetninger'!$C$3:$DG$3,'1.4 Øvrige forutsetninger'!$C$5:$DG$5))</f>
        <v>956.36391169899969</v>
      </c>
      <c r="D77" s="134">
        <v>931</v>
      </c>
      <c r="E77" s="131" t="s">
        <v>286</v>
      </c>
      <c r="F77" s="131">
        <v>2022</v>
      </c>
      <c r="G77" s="131" t="str">
        <f t="shared" si="1"/>
        <v>1.1 Standardsatser!E338</v>
      </c>
    </row>
    <row r="78" spans="2:7" ht="15" x14ac:dyDescent="0.25">
      <c r="B78" s="132">
        <v>2024</v>
      </c>
      <c r="C78" s="133">
        <f>D78*((_xlfn.XLOOKUP(KroneårForBeregninger,'1.4 Øvrige forutsetninger'!$C$3:$DG$3,'1.4 Øvrige forutsetninger'!$C$4:$DG$4))/_xlfn.XLOOKUP('1.3 Standardsatser fra SAGA'!F78,'1.4 Øvrige forutsetninger'!$C$3:$DG$3,'1.4 Øvrige forutsetninger'!$C$4:$DG$4))*((_xlfn.XLOOKUP(KroneårForBeregninger,'1.4 Øvrige forutsetninger'!$C$3:$DG$3,'1.4 Øvrige forutsetninger'!$C$5:$DG$5))/_xlfn.XLOOKUP(2019,'1.4 Øvrige forutsetninger'!$C$3:$DG$3,'1.4 Øvrige forutsetninger'!$C$5:$DG$5))</f>
        <v>1124.8318832549996</v>
      </c>
      <c r="D78" s="134">
        <v>1095</v>
      </c>
      <c r="E78" s="131" t="s">
        <v>286</v>
      </c>
      <c r="F78" s="131">
        <v>2022</v>
      </c>
      <c r="G78" s="131" t="str">
        <f t="shared" si="1"/>
        <v>1.1 Standardsatser!E339</v>
      </c>
    </row>
    <row r="79" spans="2:7" ht="15" x14ac:dyDescent="0.25">
      <c r="B79" s="132">
        <v>2025</v>
      </c>
      <c r="C79" s="133">
        <f>D79*((_xlfn.XLOOKUP(KroneårForBeregninger,'1.4 Øvrige forutsetninger'!$C$3:$DG$3,'1.4 Øvrige forutsetninger'!$C$4:$DG$4))/_xlfn.XLOOKUP('1.3 Standardsatser fra SAGA'!F79,'1.4 Øvrige forutsetninger'!$C$3:$DG$3,'1.4 Øvrige forutsetninger'!$C$4:$DG$4))*((_xlfn.XLOOKUP(KroneårForBeregninger,'1.4 Øvrige forutsetninger'!$C$3:$DG$3,'1.4 Øvrige forutsetninger'!$C$5:$DG$5))/_xlfn.XLOOKUP(2019,'1.4 Øvrige forutsetninger'!$C$3:$DG$3,'1.4 Øvrige forutsetninger'!$C$5:$DG$5))</f>
        <v>1294.3270985399995</v>
      </c>
      <c r="D79" s="134">
        <v>1260</v>
      </c>
      <c r="E79" s="131" t="s">
        <v>286</v>
      </c>
      <c r="F79" s="131">
        <v>2022</v>
      </c>
      <c r="G79" s="131" t="str">
        <f t="shared" si="1"/>
        <v>1.1 Standardsatser!E340</v>
      </c>
    </row>
    <row r="80" spans="2:7" ht="15" x14ac:dyDescent="0.25">
      <c r="B80" s="132">
        <v>2026</v>
      </c>
      <c r="C80" s="133">
        <f>D80*((_xlfn.XLOOKUP(KroneårForBeregninger,'1.4 Øvrige forutsetninger'!$C$3:$DG$3,'1.4 Øvrige forutsetninger'!$C$4:$DG$4))/_xlfn.XLOOKUP('1.3 Standardsatser fra SAGA'!F80,'1.4 Øvrige forutsetninger'!$C$3:$DG$3,'1.4 Øvrige forutsetninger'!$C$4:$DG$4))*((_xlfn.XLOOKUP(KroneårForBeregninger,'1.4 Øvrige forutsetninger'!$C$3:$DG$3,'1.4 Øvrige forutsetninger'!$C$5:$DG$5))/_xlfn.XLOOKUP(2019,'1.4 Øvrige forutsetninger'!$C$3:$DG$3,'1.4 Øvrige forutsetninger'!$C$5:$DG$5))</f>
        <v>1462.7950700959993</v>
      </c>
      <c r="D80" s="134">
        <v>1424</v>
      </c>
      <c r="E80" s="131" t="s">
        <v>286</v>
      </c>
      <c r="F80" s="131">
        <v>2022</v>
      </c>
      <c r="G80" s="131" t="str">
        <f t="shared" si="1"/>
        <v>1.1 Standardsatser!E341</v>
      </c>
    </row>
    <row r="81" spans="2:7" ht="16.5" customHeight="1" x14ac:dyDescent="0.25">
      <c r="B81" s="132">
        <v>2027</v>
      </c>
      <c r="C81" s="133">
        <f>D81*((_xlfn.XLOOKUP(KroneårForBeregninger,'1.4 Øvrige forutsetninger'!$C$3:$DG$3,'1.4 Øvrige forutsetninger'!$C$4:$DG$4))/_xlfn.XLOOKUP('1.3 Standardsatser fra SAGA'!F81,'1.4 Øvrige forutsetninger'!$C$3:$DG$3,'1.4 Øvrige forutsetninger'!$C$4:$DG$4))*((_xlfn.XLOOKUP(KroneårForBeregninger,'1.4 Øvrige forutsetninger'!$C$3:$DG$3,'1.4 Øvrige forutsetninger'!$C$5:$DG$5))/_xlfn.XLOOKUP(2019,'1.4 Øvrige forutsetninger'!$C$3:$DG$3,'1.4 Øvrige forutsetninger'!$C$5:$DG$5))</f>
        <v>1632.2902853809994</v>
      </c>
      <c r="D81" s="134">
        <v>1589</v>
      </c>
      <c r="E81" s="131" t="s">
        <v>286</v>
      </c>
      <c r="F81" s="131">
        <v>2022</v>
      </c>
      <c r="G81" s="131" t="str">
        <f t="shared" si="1"/>
        <v>1.1 Standardsatser!E342</v>
      </c>
    </row>
    <row r="82" spans="2:7" ht="15" x14ac:dyDescent="0.25">
      <c r="B82" s="132">
        <v>2028</v>
      </c>
      <c r="C82" s="133">
        <f>D82*((_xlfn.XLOOKUP(KroneårForBeregninger,'1.4 Øvrige forutsetninger'!$C$3:$DG$3,'1.4 Øvrige forutsetninger'!$C$4:$DG$4))/_xlfn.XLOOKUP('1.3 Standardsatser fra SAGA'!F82,'1.4 Øvrige forutsetninger'!$C$3:$DG$3,'1.4 Øvrige forutsetninger'!$C$4:$DG$4))*((_xlfn.XLOOKUP(KroneårForBeregninger,'1.4 Øvrige forutsetninger'!$C$3:$DG$3,'1.4 Øvrige forutsetninger'!$C$5:$DG$5))/_xlfn.XLOOKUP(2019,'1.4 Øvrige forutsetninger'!$C$3:$DG$3,'1.4 Øvrige forutsetninger'!$C$5:$DG$5))</f>
        <v>1801.7855006659993</v>
      </c>
      <c r="D82" s="134">
        <v>1754</v>
      </c>
      <c r="E82" s="131" t="s">
        <v>286</v>
      </c>
      <c r="F82" s="131">
        <v>2022</v>
      </c>
      <c r="G82" s="131" t="str">
        <f t="shared" si="1"/>
        <v>1.1 Standardsatser!E343</v>
      </c>
    </row>
    <row r="83" spans="2:7" ht="15" x14ac:dyDescent="0.25">
      <c r="B83" s="132">
        <v>2029</v>
      </c>
      <c r="C83" s="133">
        <f>D83*((_xlfn.XLOOKUP(KroneårForBeregninger,'1.4 Øvrige forutsetninger'!$C$3:$DG$3,'1.4 Øvrige forutsetninger'!$C$4:$DG$4))/_xlfn.XLOOKUP('1.3 Standardsatser fra SAGA'!F83,'1.4 Øvrige forutsetninger'!$C$3:$DG$3,'1.4 Øvrige forutsetninger'!$C$4:$DG$4))*((_xlfn.XLOOKUP(KroneårForBeregninger,'1.4 Øvrige forutsetninger'!$C$3:$DG$3,'1.4 Øvrige forutsetninger'!$C$5:$DG$5))/_xlfn.XLOOKUP(2019,'1.4 Øvrige forutsetninger'!$C$3:$DG$3,'1.4 Øvrige forutsetninger'!$C$5:$DG$5))</f>
        <v>1970.2534722219993</v>
      </c>
      <c r="D83" s="134">
        <v>1918</v>
      </c>
      <c r="E83" s="131" t="s">
        <v>286</v>
      </c>
      <c r="F83" s="131">
        <v>2022</v>
      </c>
      <c r="G83" s="131" t="str">
        <f t="shared" si="1"/>
        <v>1.1 Standardsatser!E344</v>
      </c>
    </row>
    <row r="84" spans="2:7" ht="15" x14ac:dyDescent="0.25">
      <c r="B84" s="132">
        <v>2030</v>
      </c>
      <c r="C84" s="133">
        <f>D84*((_xlfn.XLOOKUP(KroneårForBeregninger,'1.4 Øvrige forutsetninger'!$C$3:$DG$3,'1.4 Øvrige forutsetninger'!$C$4:$DG$4))/_xlfn.XLOOKUP('1.3 Standardsatser fra SAGA'!F84,'1.4 Øvrige forutsetninger'!$C$3:$DG$3,'1.4 Øvrige forutsetninger'!$C$4:$DG$4))*((_xlfn.XLOOKUP(KroneårForBeregninger,'1.4 Øvrige forutsetninger'!$C$3:$DG$3,'1.4 Øvrige forutsetninger'!$C$5:$DG$5))/_xlfn.XLOOKUP(2019,'1.4 Øvrige forutsetninger'!$C$3:$DG$3,'1.4 Øvrige forutsetninger'!$C$5:$DG$5))</f>
        <v>2139.748687506999</v>
      </c>
      <c r="D84" s="134">
        <v>2083</v>
      </c>
      <c r="E84" s="131" t="s">
        <v>286</v>
      </c>
      <c r="F84" s="131">
        <v>2022</v>
      </c>
      <c r="G84" s="131" t="str">
        <f t="shared" si="1"/>
        <v>1.1 Standardsatser!E345</v>
      </c>
    </row>
    <row r="85" spans="2:7" ht="15" x14ac:dyDescent="0.25">
      <c r="B85" s="132">
        <v>2031</v>
      </c>
      <c r="C85" s="133">
        <f>D85*((_xlfn.XLOOKUP(KroneårForBeregninger,'1.4 Øvrige forutsetninger'!$C$3:$DG$3,'1.4 Øvrige forutsetninger'!$C$4:$DG$4))/_xlfn.XLOOKUP('1.3 Standardsatser fra SAGA'!F85,'1.4 Øvrige forutsetninger'!$C$3:$DG$3,'1.4 Øvrige forutsetninger'!$C$4:$DG$4))*((_xlfn.XLOOKUP(KroneårForBeregninger,'1.4 Øvrige forutsetninger'!$C$3:$DG$3,'1.4 Øvrige forutsetninger'!$C$5:$DG$5))/_xlfn.XLOOKUP(2019,'1.4 Øvrige forutsetninger'!$C$3:$DG$3,'1.4 Øvrige forutsetninger'!$C$5:$DG$5))</f>
        <v>2139.748687506999</v>
      </c>
      <c r="D85" s="134">
        <v>2083</v>
      </c>
      <c r="E85" s="131" t="s">
        <v>286</v>
      </c>
      <c r="F85" s="131">
        <v>2022</v>
      </c>
      <c r="G85" s="131" t="str">
        <f t="shared" si="1"/>
        <v>1.1 Standardsatser!E346</v>
      </c>
    </row>
    <row r="86" spans="2:7" ht="15" x14ac:dyDescent="0.25">
      <c r="B86" s="132">
        <v>2032</v>
      </c>
      <c r="C86" s="133">
        <f>D86*((_xlfn.XLOOKUP(KroneårForBeregninger,'1.4 Øvrige forutsetninger'!$C$3:$DG$3,'1.4 Øvrige forutsetninger'!$C$4:$DG$4))/_xlfn.XLOOKUP('1.3 Standardsatser fra SAGA'!F86,'1.4 Øvrige forutsetninger'!$C$3:$DG$3,'1.4 Øvrige forutsetninger'!$C$4:$DG$4))*((_xlfn.XLOOKUP(KroneårForBeregninger,'1.4 Øvrige forutsetninger'!$C$3:$DG$3,'1.4 Øvrige forutsetninger'!$C$5:$DG$5))/_xlfn.XLOOKUP(2019,'1.4 Øvrige forutsetninger'!$C$3:$DG$3,'1.4 Øvrige forutsetninger'!$C$5:$DG$5))</f>
        <v>2139.748687506999</v>
      </c>
      <c r="D86" s="134">
        <v>2083</v>
      </c>
      <c r="E86" s="131" t="s">
        <v>286</v>
      </c>
      <c r="F86" s="131">
        <v>2022</v>
      </c>
      <c r="G86" s="131" t="str">
        <f t="shared" si="1"/>
        <v>1.1 Standardsatser!E347</v>
      </c>
    </row>
    <row r="87" spans="2:7" ht="15" x14ac:dyDescent="0.25">
      <c r="B87" s="132">
        <v>2033</v>
      </c>
      <c r="C87" s="133">
        <f>D87*((_xlfn.XLOOKUP(KroneårForBeregninger,'1.4 Øvrige forutsetninger'!$C$3:$DG$3,'1.4 Øvrige forutsetninger'!$C$4:$DG$4))/_xlfn.XLOOKUP('1.3 Standardsatser fra SAGA'!F87,'1.4 Øvrige forutsetninger'!$C$3:$DG$3,'1.4 Øvrige forutsetninger'!$C$4:$DG$4))*((_xlfn.XLOOKUP(KroneårForBeregninger,'1.4 Øvrige forutsetninger'!$C$3:$DG$3,'1.4 Øvrige forutsetninger'!$C$5:$DG$5))/_xlfn.XLOOKUP(2019,'1.4 Øvrige forutsetninger'!$C$3:$DG$3,'1.4 Øvrige forutsetninger'!$C$5:$DG$5))</f>
        <v>2139.748687506999</v>
      </c>
      <c r="D87" s="134">
        <v>2083</v>
      </c>
      <c r="E87" s="131" t="s">
        <v>286</v>
      </c>
      <c r="F87" s="131">
        <v>2022</v>
      </c>
      <c r="G87" s="131" t="str">
        <f t="shared" si="1"/>
        <v>1.1 Standardsatser!E348</v>
      </c>
    </row>
    <row r="88" spans="2:7" ht="15" x14ac:dyDescent="0.25">
      <c r="B88" s="132">
        <v>2034</v>
      </c>
      <c r="C88" s="133">
        <f>D88*((_xlfn.XLOOKUP(KroneårForBeregninger,'1.4 Øvrige forutsetninger'!$C$3:$DG$3,'1.4 Øvrige forutsetninger'!$C$4:$DG$4))/_xlfn.XLOOKUP('1.3 Standardsatser fra SAGA'!F88,'1.4 Øvrige forutsetninger'!$C$3:$DG$3,'1.4 Øvrige forutsetninger'!$C$4:$DG$4))*((_xlfn.XLOOKUP(KroneårForBeregninger,'1.4 Øvrige forutsetninger'!$C$3:$DG$3,'1.4 Øvrige forutsetninger'!$C$5:$DG$5))/_xlfn.XLOOKUP(2019,'1.4 Øvrige forutsetninger'!$C$3:$DG$3,'1.4 Øvrige forutsetninger'!$C$5:$DG$5))</f>
        <v>2139.748687506999</v>
      </c>
      <c r="D88" s="134">
        <v>2083</v>
      </c>
      <c r="E88" s="131" t="s">
        <v>286</v>
      </c>
      <c r="F88" s="131">
        <v>2022</v>
      </c>
      <c r="G88" s="131" t="str">
        <f t="shared" si="1"/>
        <v>1.1 Standardsatser!E349</v>
      </c>
    </row>
    <row r="89" spans="2:7" ht="15" x14ac:dyDescent="0.25">
      <c r="B89" s="132">
        <v>2035</v>
      </c>
      <c r="C89" s="133">
        <f>D89*((_xlfn.XLOOKUP(KroneårForBeregninger,'1.4 Øvrige forutsetninger'!$C$3:$DG$3,'1.4 Øvrige forutsetninger'!$C$4:$DG$4))/_xlfn.XLOOKUP('1.3 Standardsatser fra SAGA'!F89,'1.4 Øvrige forutsetninger'!$C$3:$DG$3,'1.4 Øvrige forutsetninger'!$C$4:$DG$4))*((_xlfn.XLOOKUP(KroneårForBeregninger,'1.4 Øvrige forutsetninger'!$C$3:$DG$3,'1.4 Øvrige forutsetninger'!$C$5:$DG$5))/_xlfn.XLOOKUP(2019,'1.4 Øvrige forutsetninger'!$C$3:$DG$3,'1.4 Øvrige forutsetninger'!$C$5:$DG$5))</f>
        <v>2139.748687506999</v>
      </c>
      <c r="D89" s="134">
        <v>2083</v>
      </c>
      <c r="E89" s="131" t="s">
        <v>286</v>
      </c>
      <c r="F89" s="131">
        <v>2022</v>
      </c>
      <c r="G89" s="131" t="str">
        <f t="shared" si="1"/>
        <v>1.1 Standardsatser!E350</v>
      </c>
    </row>
    <row r="90" spans="2:7" ht="15" x14ac:dyDescent="0.25">
      <c r="B90" s="132">
        <v>2036</v>
      </c>
      <c r="C90" s="133">
        <f>D90*((_xlfn.XLOOKUP(KroneårForBeregninger,'1.4 Øvrige forutsetninger'!$C$3:$DG$3,'1.4 Øvrige forutsetninger'!$C$4:$DG$4))/_xlfn.XLOOKUP('1.3 Standardsatser fra SAGA'!F90,'1.4 Øvrige forutsetninger'!$C$3:$DG$3,'1.4 Øvrige forutsetninger'!$C$4:$DG$4))*((_xlfn.XLOOKUP(KroneårForBeregninger,'1.4 Øvrige forutsetninger'!$C$3:$DG$3,'1.4 Øvrige forutsetninger'!$C$5:$DG$5))/_xlfn.XLOOKUP(2019,'1.4 Øvrige forutsetninger'!$C$3:$DG$3,'1.4 Øvrige forutsetninger'!$C$5:$DG$5))</f>
        <v>2139.748687506999</v>
      </c>
      <c r="D90" s="134">
        <v>2083</v>
      </c>
      <c r="E90" s="131" t="s">
        <v>286</v>
      </c>
      <c r="F90" s="131">
        <v>2022</v>
      </c>
      <c r="G90" s="131" t="str">
        <f t="shared" si="1"/>
        <v>1.1 Standardsatser!E351</v>
      </c>
    </row>
    <row r="91" spans="2:7" ht="15" x14ac:dyDescent="0.25">
      <c r="B91" s="132">
        <v>2037</v>
      </c>
      <c r="C91" s="133">
        <f>D91*((_xlfn.XLOOKUP(KroneårForBeregninger,'1.4 Øvrige forutsetninger'!$C$3:$DG$3,'1.4 Øvrige forutsetninger'!$C$4:$DG$4))/_xlfn.XLOOKUP('1.3 Standardsatser fra SAGA'!F91,'1.4 Øvrige forutsetninger'!$C$3:$DG$3,'1.4 Øvrige forutsetninger'!$C$4:$DG$4))*((_xlfn.XLOOKUP(KroneårForBeregninger,'1.4 Øvrige forutsetninger'!$C$3:$DG$3,'1.4 Øvrige forutsetninger'!$C$5:$DG$5))/_xlfn.XLOOKUP(2019,'1.4 Øvrige forutsetninger'!$C$3:$DG$3,'1.4 Øvrige forutsetninger'!$C$5:$DG$5))</f>
        <v>2139.748687506999</v>
      </c>
      <c r="D91" s="134">
        <v>2083</v>
      </c>
      <c r="E91" s="131" t="s">
        <v>286</v>
      </c>
      <c r="F91" s="131">
        <v>2022</v>
      </c>
      <c r="G91" s="131" t="str">
        <f t="shared" si="1"/>
        <v>1.1 Standardsatser!E352</v>
      </c>
    </row>
    <row r="92" spans="2:7" ht="15" x14ac:dyDescent="0.25">
      <c r="B92" s="132">
        <v>2038</v>
      </c>
      <c r="C92" s="133">
        <f>D92*((_xlfn.XLOOKUP(KroneårForBeregninger,'1.4 Øvrige forutsetninger'!$C$3:$DG$3,'1.4 Øvrige forutsetninger'!$C$4:$DG$4))/_xlfn.XLOOKUP('1.3 Standardsatser fra SAGA'!F92,'1.4 Øvrige forutsetninger'!$C$3:$DG$3,'1.4 Øvrige forutsetninger'!$C$4:$DG$4))*((_xlfn.XLOOKUP(KroneårForBeregninger,'1.4 Øvrige forutsetninger'!$C$3:$DG$3,'1.4 Øvrige forutsetninger'!$C$5:$DG$5))/_xlfn.XLOOKUP(2019,'1.4 Øvrige forutsetninger'!$C$3:$DG$3,'1.4 Øvrige forutsetninger'!$C$5:$DG$5))</f>
        <v>2139.748687506999</v>
      </c>
      <c r="D92" s="134">
        <v>2083</v>
      </c>
      <c r="E92" s="131" t="s">
        <v>286</v>
      </c>
      <c r="F92" s="131">
        <v>2022</v>
      </c>
      <c r="G92" s="131" t="str">
        <f t="shared" si="1"/>
        <v>1.1 Standardsatser!E353</v>
      </c>
    </row>
    <row r="93" spans="2:7" ht="15" x14ac:dyDescent="0.25">
      <c r="B93" s="132">
        <v>2039</v>
      </c>
      <c r="C93" s="133">
        <f>D93*((_xlfn.XLOOKUP(KroneårForBeregninger,'1.4 Øvrige forutsetninger'!$C$3:$DG$3,'1.4 Øvrige forutsetninger'!$C$4:$DG$4))/_xlfn.XLOOKUP('1.3 Standardsatser fra SAGA'!F93,'1.4 Øvrige forutsetninger'!$C$3:$DG$3,'1.4 Øvrige forutsetninger'!$C$4:$DG$4))*((_xlfn.XLOOKUP(KroneårForBeregninger,'1.4 Øvrige forutsetninger'!$C$3:$DG$3,'1.4 Øvrige forutsetninger'!$C$5:$DG$5))/_xlfn.XLOOKUP(2019,'1.4 Øvrige forutsetninger'!$C$3:$DG$3,'1.4 Øvrige forutsetninger'!$C$5:$DG$5))</f>
        <v>2139.748687506999</v>
      </c>
      <c r="D93" s="134">
        <v>2083</v>
      </c>
      <c r="E93" s="131" t="s">
        <v>286</v>
      </c>
      <c r="F93" s="131">
        <v>2022</v>
      </c>
      <c r="G93" s="131" t="str">
        <f t="shared" si="1"/>
        <v>1.1 Standardsatser!E354</v>
      </c>
    </row>
    <row r="94" spans="2:7" ht="15" x14ac:dyDescent="0.25">
      <c r="B94" s="132">
        <v>2040</v>
      </c>
      <c r="C94" s="133">
        <f>D94*((_xlfn.XLOOKUP(KroneårForBeregninger,'1.4 Øvrige forutsetninger'!$C$3:$DG$3,'1.4 Øvrige forutsetninger'!$C$4:$DG$4))/_xlfn.XLOOKUP('1.3 Standardsatser fra SAGA'!F94,'1.4 Øvrige forutsetninger'!$C$3:$DG$3,'1.4 Øvrige forutsetninger'!$C$4:$DG$4))*((_xlfn.XLOOKUP(KroneårForBeregninger,'1.4 Øvrige forutsetninger'!$C$3:$DG$3,'1.4 Øvrige forutsetninger'!$C$5:$DG$5))/_xlfn.XLOOKUP(2019,'1.4 Øvrige forutsetninger'!$C$3:$DG$3,'1.4 Øvrige forutsetninger'!$C$5:$DG$5))</f>
        <v>2139.748687506999</v>
      </c>
      <c r="D94" s="134">
        <v>2083</v>
      </c>
      <c r="E94" s="131" t="s">
        <v>286</v>
      </c>
      <c r="F94" s="131">
        <v>2022</v>
      </c>
      <c r="G94" s="131" t="str">
        <f t="shared" si="1"/>
        <v>1.1 Standardsatser!E355</v>
      </c>
    </row>
    <row r="95" spans="2:7" ht="15" x14ac:dyDescent="0.25">
      <c r="B95" s="132">
        <v>2041</v>
      </c>
      <c r="C95" s="133">
        <f>D95*((_xlfn.XLOOKUP(KroneårForBeregninger,'1.4 Øvrige forutsetninger'!$C$3:$DG$3,'1.4 Øvrige forutsetninger'!$C$4:$DG$4))/_xlfn.XLOOKUP('1.3 Standardsatser fra SAGA'!F95,'1.4 Øvrige forutsetninger'!$C$3:$DG$3,'1.4 Øvrige forutsetninger'!$C$4:$DG$4))*((_xlfn.XLOOKUP(KroneårForBeregninger,'1.4 Øvrige forutsetninger'!$C$3:$DG$3,'1.4 Øvrige forutsetninger'!$C$5:$DG$5))/_xlfn.XLOOKUP(2019,'1.4 Øvrige forutsetninger'!$C$3:$DG$3,'1.4 Øvrige forutsetninger'!$C$5:$DG$5))</f>
        <v>2139.748687506999</v>
      </c>
      <c r="D95" s="134">
        <v>2083</v>
      </c>
      <c r="E95" s="131" t="s">
        <v>286</v>
      </c>
      <c r="F95" s="131">
        <v>2022</v>
      </c>
      <c r="G95" s="131" t="str">
        <f t="shared" si="1"/>
        <v>1.1 Standardsatser!E356</v>
      </c>
    </row>
    <row r="96" spans="2:7" ht="15" x14ac:dyDescent="0.25">
      <c r="B96" s="132">
        <v>2042</v>
      </c>
      <c r="C96" s="133">
        <f>D96*((_xlfn.XLOOKUP(KroneårForBeregninger,'1.4 Øvrige forutsetninger'!$C$3:$DG$3,'1.4 Øvrige forutsetninger'!$C$4:$DG$4))/_xlfn.XLOOKUP('1.3 Standardsatser fra SAGA'!F96,'1.4 Øvrige forutsetninger'!$C$3:$DG$3,'1.4 Øvrige forutsetninger'!$C$4:$DG$4))*((_xlfn.XLOOKUP(KroneårForBeregninger,'1.4 Øvrige forutsetninger'!$C$3:$DG$3,'1.4 Øvrige forutsetninger'!$C$5:$DG$5))/_xlfn.XLOOKUP(2019,'1.4 Øvrige forutsetninger'!$C$3:$DG$3,'1.4 Øvrige forutsetninger'!$C$5:$DG$5))</f>
        <v>2139.748687506999</v>
      </c>
      <c r="D96" s="134">
        <v>2083</v>
      </c>
      <c r="E96" s="131" t="s">
        <v>286</v>
      </c>
      <c r="F96" s="131">
        <v>2022</v>
      </c>
      <c r="G96" s="131" t="str">
        <f t="shared" si="1"/>
        <v>1.1 Standardsatser!E357</v>
      </c>
    </row>
    <row r="97" spans="2:7" ht="15" x14ac:dyDescent="0.25">
      <c r="B97" s="132">
        <v>2043</v>
      </c>
      <c r="C97" s="133">
        <f>D97*((_xlfn.XLOOKUP(KroneårForBeregninger,'1.4 Øvrige forutsetninger'!$C$3:$DG$3,'1.4 Øvrige forutsetninger'!$C$4:$DG$4))/_xlfn.XLOOKUP('1.3 Standardsatser fra SAGA'!F97,'1.4 Øvrige forutsetninger'!$C$3:$DG$3,'1.4 Øvrige forutsetninger'!$C$4:$DG$4))*((_xlfn.XLOOKUP(KroneårForBeregninger,'1.4 Øvrige forutsetninger'!$C$3:$DG$3,'1.4 Øvrige forutsetninger'!$C$5:$DG$5))/_xlfn.XLOOKUP(2019,'1.4 Øvrige forutsetninger'!$C$3:$DG$3,'1.4 Øvrige forutsetninger'!$C$5:$DG$5))</f>
        <v>2139.748687506999</v>
      </c>
      <c r="D97" s="134">
        <v>2083</v>
      </c>
      <c r="E97" s="131" t="s">
        <v>286</v>
      </c>
      <c r="F97" s="131">
        <v>2022</v>
      </c>
      <c r="G97" s="131" t="str">
        <f t="shared" si="1"/>
        <v>1.1 Standardsatser!E358</v>
      </c>
    </row>
    <row r="98" spans="2:7" ht="15" x14ac:dyDescent="0.25">
      <c r="B98" s="132">
        <v>2044</v>
      </c>
      <c r="C98" s="133">
        <f>D98*((_xlfn.XLOOKUP(KroneårForBeregninger,'1.4 Øvrige forutsetninger'!$C$3:$DG$3,'1.4 Øvrige forutsetninger'!$C$4:$DG$4))/_xlfn.XLOOKUP('1.3 Standardsatser fra SAGA'!F98,'1.4 Øvrige forutsetninger'!$C$3:$DG$3,'1.4 Øvrige forutsetninger'!$C$4:$DG$4))*((_xlfn.XLOOKUP(KroneårForBeregninger,'1.4 Øvrige forutsetninger'!$C$3:$DG$3,'1.4 Øvrige forutsetninger'!$C$5:$DG$5))/_xlfn.XLOOKUP(2019,'1.4 Øvrige forutsetninger'!$C$3:$DG$3,'1.4 Øvrige forutsetninger'!$C$5:$DG$5))</f>
        <v>2139.748687506999</v>
      </c>
      <c r="D98" s="134">
        <v>2083</v>
      </c>
      <c r="E98" s="131" t="s">
        <v>286</v>
      </c>
      <c r="F98" s="131">
        <v>2022</v>
      </c>
      <c r="G98" s="131" t="str">
        <f t="shared" si="1"/>
        <v>1.1 Standardsatser!E359</v>
      </c>
    </row>
    <row r="99" spans="2:7" ht="15" x14ac:dyDescent="0.25">
      <c r="B99" s="132">
        <v>2045</v>
      </c>
      <c r="C99" s="133">
        <f>D99*((_xlfn.XLOOKUP(KroneårForBeregninger,'1.4 Øvrige forutsetninger'!$C$3:$DG$3,'1.4 Øvrige forutsetninger'!$C$4:$DG$4))/_xlfn.XLOOKUP('1.3 Standardsatser fra SAGA'!F99,'1.4 Øvrige forutsetninger'!$C$3:$DG$3,'1.4 Øvrige forutsetninger'!$C$4:$DG$4))*((_xlfn.XLOOKUP(KroneårForBeregninger,'1.4 Øvrige forutsetninger'!$C$3:$DG$3,'1.4 Øvrige forutsetninger'!$C$5:$DG$5))/_xlfn.XLOOKUP(2019,'1.4 Øvrige forutsetninger'!$C$3:$DG$3,'1.4 Øvrige forutsetninger'!$C$5:$DG$5))</f>
        <v>2139.748687506999</v>
      </c>
      <c r="D99" s="134">
        <v>2083</v>
      </c>
      <c r="E99" s="131" t="s">
        <v>286</v>
      </c>
      <c r="F99" s="131">
        <v>2022</v>
      </c>
      <c r="G99" s="131" t="str">
        <f t="shared" si="1"/>
        <v>1.1 Standardsatser!E360</v>
      </c>
    </row>
    <row r="100" spans="2:7" ht="15" x14ac:dyDescent="0.25">
      <c r="B100" s="132">
        <v>2046</v>
      </c>
      <c r="C100" s="133">
        <f>D100*((_xlfn.XLOOKUP(KroneårForBeregninger,'1.4 Øvrige forutsetninger'!$C$3:$DG$3,'1.4 Øvrige forutsetninger'!$C$4:$DG$4))/_xlfn.XLOOKUP('1.3 Standardsatser fra SAGA'!F100,'1.4 Øvrige forutsetninger'!$C$3:$DG$3,'1.4 Øvrige forutsetninger'!$C$4:$DG$4))*((_xlfn.XLOOKUP(KroneårForBeregninger,'1.4 Øvrige forutsetninger'!$C$3:$DG$3,'1.4 Øvrige forutsetninger'!$C$5:$DG$5))/_xlfn.XLOOKUP(2019,'1.4 Øvrige forutsetninger'!$C$3:$DG$3,'1.4 Øvrige forutsetninger'!$C$5:$DG$5))</f>
        <v>2139.748687506999</v>
      </c>
      <c r="D100" s="134">
        <v>2083</v>
      </c>
      <c r="E100" s="131" t="s">
        <v>286</v>
      </c>
      <c r="F100" s="131">
        <v>2022</v>
      </c>
      <c r="G100" s="131" t="str">
        <f t="shared" si="1"/>
        <v>1.1 Standardsatser!E361</v>
      </c>
    </row>
    <row r="101" spans="2:7" ht="15" x14ac:dyDescent="0.25">
      <c r="B101" s="132">
        <v>2047</v>
      </c>
      <c r="C101" s="133">
        <f>D101*((_xlfn.XLOOKUP(KroneårForBeregninger,'1.4 Øvrige forutsetninger'!$C$3:$DG$3,'1.4 Øvrige forutsetninger'!$C$4:$DG$4))/_xlfn.XLOOKUP('1.3 Standardsatser fra SAGA'!F101,'1.4 Øvrige forutsetninger'!$C$3:$DG$3,'1.4 Øvrige forutsetninger'!$C$4:$DG$4))*((_xlfn.XLOOKUP(KroneårForBeregninger,'1.4 Øvrige forutsetninger'!$C$3:$DG$3,'1.4 Øvrige forutsetninger'!$C$5:$DG$5))/_xlfn.XLOOKUP(2019,'1.4 Øvrige forutsetninger'!$C$3:$DG$3,'1.4 Øvrige forutsetninger'!$C$5:$DG$5))</f>
        <v>2139.748687506999</v>
      </c>
      <c r="D101" s="134">
        <v>2083</v>
      </c>
      <c r="E101" s="131" t="s">
        <v>286</v>
      </c>
      <c r="F101" s="131">
        <v>2022</v>
      </c>
      <c r="G101" s="131" t="str">
        <f t="shared" si="1"/>
        <v>1.1 Standardsatser!E362</v>
      </c>
    </row>
    <row r="102" spans="2:7" ht="15" x14ac:dyDescent="0.25">
      <c r="B102" s="132">
        <v>2048</v>
      </c>
      <c r="C102" s="133">
        <f>D102*((_xlfn.XLOOKUP(KroneårForBeregninger,'1.4 Øvrige forutsetninger'!$C$3:$DG$3,'1.4 Øvrige forutsetninger'!$C$4:$DG$4))/_xlfn.XLOOKUP('1.3 Standardsatser fra SAGA'!F102,'1.4 Øvrige forutsetninger'!$C$3:$DG$3,'1.4 Øvrige forutsetninger'!$C$4:$DG$4))*((_xlfn.XLOOKUP(KroneårForBeregninger,'1.4 Øvrige forutsetninger'!$C$3:$DG$3,'1.4 Øvrige forutsetninger'!$C$5:$DG$5))/_xlfn.XLOOKUP(2019,'1.4 Øvrige forutsetninger'!$C$3:$DG$3,'1.4 Øvrige forutsetninger'!$C$5:$DG$5))</f>
        <v>2139.748687506999</v>
      </c>
      <c r="D102" s="134">
        <v>2083</v>
      </c>
      <c r="E102" s="131" t="s">
        <v>286</v>
      </c>
      <c r="F102" s="131">
        <v>2022</v>
      </c>
      <c r="G102" s="131" t="str">
        <f t="shared" si="1"/>
        <v>1.1 Standardsatser!E363</v>
      </c>
    </row>
    <row r="103" spans="2:7" ht="15" x14ac:dyDescent="0.25">
      <c r="B103" s="132">
        <v>2049</v>
      </c>
      <c r="C103" s="133">
        <f>D103*((_xlfn.XLOOKUP(KroneårForBeregninger,'1.4 Øvrige forutsetninger'!$C$3:$DG$3,'1.4 Øvrige forutsetninger'!$C$4:$DG$4))/_xlfn.XLOOKUP('1.3 Standardsatser fra SAGA'!F103,'1.4 Øvrige forutsetninger'!$C$3:$DG$3,'1.4 Øvrige forutsetninger'!$C$4:$DG$4))*((_xlfn.XLOOKUP(KroneårForBeregninger,'1.4 Øvrige forutsetninger'!$C$3:$DG$3,'1.4 Øvrige forutsetninger'!$C$5:$DG$5))/_xlfn.XLOOKUP(2019,'1.4 Øvrige forutsetninger'!$C$3:$DG$3,'1.4 Øvrige forutsetninger'!$C$5:$DG$5))</f>
        <v>2139.748687506999</v>
      </c>
      <c r="D103" s="134">
        <v>2083</v>
      </c>
      <c r="E103" s="131" t="s">
        <v>286</v>
      </c>
      <c r="F103" s="131">
        <v>2022</v>
      </c>
      <c r="G103" s="131" t="str">
        <f t="shared" si="1"/>
        <v>1.1 Standardsatser!E364</v>
      </c>
    </row>
    <row r="104" spans="2:7" ht="15" x14ac:dyDescent="0.25">
      <c r="B104" s="132">
        <v>2050</v>
      </c>
      <c r="C104" s="133">
        <f>D104*((_xlfn.XLOOKUP(KroneårForBeregninger,'1.4 Øvrige forutsetninger'!$C$3:$DG$3,'1.4 Øvrige forutsetninger'!$C$4:$DG$4))/_xlfn.XLOOKUP('1.3 Standardsatser fra SAGA'!F104,'1.4 Øvrige forutsetninger'!$C$3:$DG$3,'1.4 Øvrige forutsetninger'!$C$4:$DG$4))*((_xlfn.XLOOKUP(KroneårForBeregninger,'1.4 Øvrige forutsetninger'!$C$3:$DG$3,'1.4 Øvrige forutsetninger'!$C$5:$DG$5))/_xlfn.XLOOKUP(2019,'1.4 Øvrige forutsetninger'!$C$3:$DG$3,'1.4 Øvrige forutsetninger'!$C$5:$DG$5))</f>
        <v>2139.748687506999</v>
      </c>
      <c r="D104" s="134">
        <v>2083</v>
      </c>
      <c r="E104" s="131" t="s">
        <v>286</v>
      </c>
      <c r="F104" s="131">
        <v>2022</v>
      </c>
      <c r="G104" s="131" t="str">
        <f t="shared" si="1"/>
        <v>1.1 Standardsatser!E365</v>
      </c>
    </row>
    <row r="105" spans="2:7" ht="15" x14ac:dyDescent="0.25">
      <c r="B105" s="132">
        <v>2051</v>
      </c>
      <c r="C105" s="133">
        <f>D105*((_xlfn.XLOOKUP(KroneårForBeregninger,'1.4 Øvrige forutsetninger'!$C$3:$DG$3,'1.4 Øvrige forutsetninger'!$C$4:$DG$4))/_xlfn.XLOOKUP('1.3 Standardsatser fra SAGA'!F105,'1.4 Øvrige forutsetninger'!$C$3:$DG$3,'1.4 Øvrige forutsetninger'!$C$4:$DG$4))*((_xlfn.XLOOKUP(KroneårForBeregninger,'1.4 Øvrige forutsetninger'!$C$3:$DG$3,'1.4 Øvrige forutsetninger'!$C$5:$DG$5))/_xlfn.XLOOKUP(2019,'1.4 Øvrige forutsetninger'!$C$3:$DG$3,'1.4 Øvrige forutsetninger'!$C$5:$DG$5))</f>
        <v>2139.748687506999</v>
      </c>
      <c r="D105" s="134">
        <v>2083</v>
      </c>
      <c r="E105" s="131" t="s">
        <v>286</v>
      </c>
      <c r="F105" s="131">
        <v>2022</v>
      </c>
      <c r="G105" s="131" t="str">
        <f t="shared" si="1"/>
        <v>1.1 Standardsatser!E366</v>
      </c>
    </row>
    <row r="106" spans="2:7" ht="15" x14ac:dyDescent="0.25">
      <c r="B106" s="132">
        <v>2052</v>
      </c>
      <c r="C106" s="133">
        <f>D106*((_xlfn.XLOOKUP(KroneårForBeregninger,'1.4 Øvrige forutsetninger'!$C$3:$DG$3,'1.4 Øvrige forutsetninger'!$C$4:$DG$4))/_xlfn.XLOOKUP('1.3 Standardsatser fra SAGA'!F106,'1.4 Øvrige forutsetninger'!$C$3:$DG$3,'1.4 Øvrige forutsetninger'!$C$4:$DG$4))*((_xlfn.XLOOKUP(KroneårForBeregninger,'1.4 Øvrige forutsetninger'!$C$3:$DG$3,'1.4 Øvrige forutsetninger'!$C$5:$DG$5))/_xlfn.XLOOKUP(2019,'1.4 Øvrige forutsetninger'!$C$3:$DG$3,'1.4 Øvrige forutsetninger'!$C$5:$DG$5))</f>
        <v>2139.748687506999</v>
      </c>
      <c r="D106" s="134">
        <v>2083</v>
      </c>
      <c r="E106" s="131" t="s">
        <v>286</v>
      </c>
      <c r="F106" s="131">
        <v>2022</v>
      </c>
      <c r="G106" s="131" t="str">
        <f t="shared" si="1"/>
        <v>1.1 Standardsatser!E367</v>
      </c>
    </row>
    <row r="107" spans="2:7" ht="15" x14ac:dyDescent="0.25">
      <c r="B107" s="132">
        <v>2053</v>
      </c>
      <c r="C107" s="133">
        <f>D107*((_xlfn.XLOOKUP(KroneårForBeregninger,'1.4 Øvrige forutsetninger'!$C$3:$DG$3,'1.4 Øvrige forutsetninger'!$C$4:$DG$4))/_xlfn.XLOOKUP('1.3 Standardsatser fra SAGA'!F107,'1.4 Øvrige forutsetninger'!$C$3:$DG$3,'1.4 Øvrige forutsetninger'!$C$4:$DG$4))*((_xlfn.XLOOKUP(KroneårForBeregninger,'1.4 Øvrige forutsetninger'!$C$3:$DG$3,'1.4 Øvrige forutsetninger'!$C$5:$DG$5))/_xlfn.XLOOKUP(2019,'1.4 Øvrige forutsetninger'!$C$3:$DG$3,'1.4 Øvrige forutsetninger'!$C$5:$DG$5))</f>
        <v>2223.9826732849992</v>
      </c>
      <c r="D107" s="134">
        <v>2165</v>
      </c>
      <c r="E107" s="131" t="s">
        <v>286</v>
      </c>
      <c r="F107" s="131">
        <v>2022</v>
      </c>
      <c r="G107" s="131" t="str">
        <f t="shared" si="1"/>
        <v>1.1 Standardsatser!E368</v>
      </c>
    </row>
    <row r="108" spans="2:7" ht="15" x14ac:dyDescent="0.25">
      <c r="B108" s="132">
        <v>2054</v>
      </c>
      <c r="C108" s="133">
        <f>D108*((_xlfn.XLOOKUP(KroneårForBeregninger,'1.4 Øvrige forutsetninger'!$C$3:$DG$3,'1.4 Øvrige forutsetninger'!$C$4:$DG$4))/_xlfn.XLOOKUP('1.3 Standardsatser fra SAGA'!F108,'1.4 Øvrige forutsetninger'!$C$3:$DG$3,'1.4 Øvrige forutsetninger'!$C$4:$DG$4))*((_xlfn.XLOOKUP(KroneårForBeregninger,'1.4 Øvrige forutsetninger'!$C$3:$DG$3,'1.4 Øvrige forutsetninger'!$C$5:$DG$5))/_xlfn.XLOOKUP(2019,'1.4 Øvrige forutsetninger'!$C$3:$DG$3,'1.4 Øvrige forutsetninger'!$C$5:$DG$5))</f>
        <v>2312.3256339789991</v>
      </c>
      <c r="D108" s="134">
        <v>2251</v>
      </c>
      <c r="E108" s="131" t="s">
        <v>286</v>
      </c>
      <c r="F108" s="131">
        <v>2022</v>
      </c>
      <c r="G108" s="131" t="str">
        <f t="shared" si="1"/>
        <v>1.1 Standardsatser!E369</v>
      </c>
    </row>
    <row r="109" spans="2:7" ht="15" x14ac:dyDescent="0.25">
      <c r="B109" s="132">
        <v>2055</v>
      </c>
      <c r="C109" s="133">
        <f>D109*((_xlfn.XLOOKUP(KroneårForBeregninger,'1.4 Øvrige forutsetninger'!$C$3:$DG$3,'1.4 Øvrige forutsetninger'!$C$4:$DG$4))/_xlfn.XLOOKUP('1.3 Standardsatser fra SAGA'!F109,'1.4 Øvrige forutsetninger'!$C$3:$DG$3,'1.4 Øvrige forutsetninger'!$C$4:$DG$4))*((_xlfn.XLOOKUP(KroneårForBeregninger,'1.4 Øvrige forutsetninger'!$C$3:$DG$3,'1.4 Øvrige forutsetninger'!$C$5:$DG$5))/_xlfn.XLOOKUP(2019,'1.4 Øvrige forutsetninger'!$C$3:$DG$3,'1.4 Øvrige forutsetninger'!$C$5:$DG$5))</f>
        <v>2404.7775695889991</v>
      </c>
      <c r="D109" s="134">
        <v>2341</v>
      </c>
      <c r="E109" s="131" t="s">
        <v>286</v>
      </c>
      <c r="F109" s="131">
        <v>2022</v>
      </c>
      <c r="G109" s="131" t="str">
        <f t="shared" si="1"/>
        <v>1.1 Standardsatser!E370</v>
      </c>
    </row>
    <row r="110" spans="2:7" ht="15" x14ac:dyDescent="0.25">
      <c r="B110" s="132">
        <v>2056</v>
      </c>
      <c r="C110" s="133">
        <f>D110*((_xlfn.XLOOKUP(KroneårForBeregninger,'1.4 Øvrige forutsetninger'!$C$3:$DG$3,'1.4 Øvrige forutsetninger'!$C$4:$DG$4))/_xlfn.XLOOKUP('1.3 Standardsatser fra SAGA'!F110,'1.4 Øvrige forutsetninger'!$C$3:$DG$3,'1.4 Øvrige forutsetninger'!$C$4:$DG$4))*((_xlfn.XLOOKUP(KroneårForBeregninger,'1.4 Øvrige forutsetninger'!$C$3:$DG$3,'1.4 Øvrige forutsetninger'!$C$5:$DG$5))/_xlfn.XLOOKUP(2019,'1.4 Øvrige forutsetninger'!$C$3:$DG$3,'1.4 Øvrige forutsetninger'!$C$5:$DG$5))</f>
        <v>2501.3384801149991</v>
      </c>
      <c r="D110" s="134">
        <v>2435</v>
      </c>
      <c r="E110" s="131" t="s">
        <v>286</v>
      </c>
      <c r="F110" s="131">
        <v>2022</v>
      </c>
      <c r="G110" s="131" t="str">
        <f t="shared" si="1"/>
        <v>1.1 Standardsatser!E371</v>
      </c>
    </row>
    <row r="111" spans="2:7" ht="15" x14ac:dyDescent="0.25">
      <c r="B111" s="132">
        <v>2057</v>
      </c>
      <c r="C111" s="133">
        <f>D111*((_xlfn.XLOOKUP(KroneårForBeregninger,'1.4 Øvrige forutsetninger'!$C$3:$DG$3,'1.4 Øvrige forutsetninger'!$C$4:$DG$4))/_xlfn.XLOOKUP('1.3 Standardsatser fra SAGA'!F111,'1.4 Øvrige forutsetninger'!$C$3:$DG$3,'1.4 Øvrige forutsetninger'!$C$4:$DG$4))*((_xlfn.XLOOKUP(KroneårForBeregninger,'1.4 Øvrige forutsetninger'!$C$3:$DG$3,'1.4 Øvrige forutsetninger'!$C$5:$DG$5))/_xlfn.XLOOKUP(2019,'1.4 Øvrige forutsetninger'!$C$3:$DG$3,'1.4 Øvrige forutsetninger'!$C$5:$DG$5))</f>
        <v>2600.9811218279988</v>
      </c>
      <c r="D111" s="134">
        <v>2532</v>
      </c>
      <c r="E111" s="131" t="s">
        <v>286</v>
      </c>
      <c r="F111" s="131">
        <v>2022</v>
      </c>
      <c r="G111" s="131" t="str">
        <f t="shared" si="1"/>
        <v>1.1 Standardsatser!E372</v>
      </c>
    </row>
    <row r="112" spans="2:7" ht="15" x14ac:dyDescent="0.25">
      <c r="B112" s="132">
        <v>2058</v>
      </c>
      <c r="C112" s="133">
        <f>D112*((_xlfn.XLOOKUP(KroneårForBeregninger,'1.4 Øvrige forutsetninger'!$C$3:$DG$3,'1.4 Øvrige forutsetninger'!$C$4:$DG$4))/_xlfn.XLOOKUP('1.3 Standardsatser fra SAGA'!F112,'1.4 Øvrige forutsetninger'!$C$3:$DG$3,'1.4 Øvrige forutsetninger'!$C$4:$DG$4))*((_xlfn.XLOOKUP(KroneårForBeregninger,'1.4 Øvrige forutsetninger'!$C$3:$DG$3,'1.4 Øvrige forutsetninger'!$C$5:$DG$5))/_xlfn.XLOOKUP(2019,'1.4 Øvrige forutsetninger'!$C$3:$DG$3,'1.4 Øvrige forutsetninger'!$C$5:$DG$5))</f>
        <v>2705.759982185999</v>
      </c>
      <c r="D112" s="134">
        <v>2634</v>
      </c>
      <c r="E112" s="131" t="s">
        <v>286</v>
      </c>
      <c r="F112" s="131">
        <v>2022</v>
      </c>
      <c r="G112" s="131" t="str">
        <f t="shared" si="1"/>
        <v>1.1 Standardsatser!E373</v>
      </c>
    </row>
    <row r="113" spans="2:7" ht="15" x14ac:dyDescent="0.25">
      <c r="B113" s="132">
        <v>2059</v>
      </c>
      <c r="C113" s="133">
        <f>D113*((_xlfn.XLOOKUP(KroneårForBeregninger,'1.4 Øvrige forutsetninger'!$C$3:$DG$3,'1.4 Øvrige forutsetninger'!$C$4:$DG$4))/_xlfn.XLOOKUP('1.3 Standardsatser fra SAGA'!F113,'1.4 Øvrige forutsetninger'!$C$3:$DG$3,'1.4 Øvrige forutsetninger'!$C$4:$DG$4))*((_xlfn.XLOOKUP(KroneårForBeregninger,'1.4 Øvrige forutsetninger'!$C$3:$DG$3,'1.4 Øvrige forutsetninger'!$C$5:$DG$5))/_xlfn.XLOOKUP(2019,'1.4 Øvrige forutsetninger'!$C$3:$DG$3,'1.4 Øvrige forutsetninger'!$C$5:$DG$5))</f>
        <v>2813.6205737309988</v>
      </c>
      <c r="D113" s="134">
        <v>2739</v>
      </c>
      <c r="E113" s="131" t="s">
        <v>286</v>
      </c>
      <c r="F113" s="131">
        <v>2022</v>
      </c>
      <c r="G113" s="131" t="str">
        <f t="shared" si="1"/>
        <v>1.1 Standardsatser!E374</v>
      </c>
    </row>
    <row r="114" spans="2:7" ht="15" x14ac:dyDescent="0.25">
      <c r="B114" s="132">
        <v>2060</v>
      </c>
      <c r="C114" s="133">
        <f>D114*((_xlfn.XLOOKUP(KroneårForBeregninger,'1.4 Øvrige forutsetninger'!$C$3:$DG$3,'1.4 Øvrige forutsetninger'!$C$4:$DG$4))/_xlfn.XLOOKUP('1.3 Standardsatser fra SAGA'!F114,'1.4 Øvrige forutsetninger'!$C$3:$DG$3,'1.4 Øvrige forutsetninger'!$C$4:$DG$4))*((_xlfn.XLOOKUP(KroneårForBeregninger,'1.4 Øvrige forutsetninger'!$C$3:$DG$3,'1.4 Øvrige forutsetninger'!$C$5:$DG$5))/_xlfn.XLOOKUP(2019,'1.4 Øvrige forutsetninger'!$C$3:$DG$3,'1.4 Øvrige forutsetninger'!$C$5:$DG$5))</f>
        <v>2925.5901401919987</v>
      </c>
      <c r="D114" s="134">
        <v>2848</v>
      </c>
      <c r="E114" s="131" t="s">
        <v>286</v>
      </c>
      <c r="F114" s="131">
        <v>2022</v>
      </c>
      <c r="G114" s="131" t="str">
        <f t="shared" si="1"/>
        <v>1.1 Standardsatser!E375</v>
      </c>
    </row>
    <row r="115" spans="2:7" ht="15" x14ac:dyDescent="0.25">
      <c r="B115" s="132">
        <v>2061</v>
      </c>
      <c r="C115" s="133">
        <f>D115*((_xlfn.XLOOKUP(KroneårForBeregninger,'1.4 Øvrige forutsetninger'!$C$3:$DG$3,'1.4 Øvrige forutsetninger'!$C$4:$DG$4))/_xlfn.XLOOKUP('1.3 Standardsatser fra SAGA'!F115,'1.4 Øvrige forutsetninger'!$C$3:$DG$3,'1.4 Øvrige forutsetninger'!$C$4:$DG$4))*((_xlfn.XLOOKUP(KroneårForBeregninger,'1.4 Øvrige forutsetninger'!$C$3:$DG$3,'1.4 Øvrige forutsetninger'!$C$5:$DG$5))/_xlfn.XLOOKUP(2019,'1.4 Øvrige forutsetninger'!$C$3:$DG$3,'1.4 Øvrige forutsetninger'!$C$5:$DG$5))</f>
        <v>3042.6959252979987</v>
      </c>
      <c r="D115" s="134">
        <v>2962</v>
      </c>
      <c r="E115" s="131" t="s">
        <v>286</v>
      </c>
      <c r="F115" s="131">
        <v>2022</v>
      </c>
      <c r="G115" s="131" t="str">
        <f t="shared" si="1"/>
        <v>1.1 Standardsatser!E376</v>
      </c>
    </row>
    <row r="116" spans="2:7" ht="15" x14ac:dyDescent="0.25">
      <c r="B116" s="132">
        <v>2062</v>
      </c>
      <c r="C116" s="133">
        <f>D116*((_xlfn.XLOOKUP(KroneårForBeregninger,'1.4 Øvrige forutsetninger'!$C$3:$DG$3,'1.4 Øvrige forutsetninger'!$C$4:$DG$4))/_xlfn.XLOOKUP('1.3 Standardsatser fra SAGA'!F116,'1.4 Øvrige forutsetninger'!$C$3:$DG$3,'1.4 Øvrige forutsetninger'!$C$4:$DG$4))*((_xlfn.XLOOKUP(KroneårForBeregninger,'1.4 Øvrige forutsetninger'!$C$3:$DG$3,'1.4 Øvrige forutsetninger'!$C$5:$DG$5))/_xlfn.XLOOKUP(2019,'1.4 Øvrige forutsetninger'!$C$3:$DG$3,'1.4 Øvrige forutsetninger'!$C$5:$DG$5))</f>
        <v>3164.9379290489987</v>
      </c>
      <c r="D116" s="134">
        <v>3081</v>
      </c>
      <c r="E116" s="131" t="s">
        <v>286</v>
      </c>
      <c r="F116" s="131">
        <v>2022</v>
      </c>
      <c r="G116" s="131" t="str">
        <f t="shared" si="1"/>
        <v>1.1 Standardsatser!E377</v>
      </c>
    </row>
    <row r="117" spans="2:7" ht="15" x14ac:dyDescent="0.25">
      <c r="B117" s="132">
        <v>2063</v>
      </c>
      <c r="C117" s="133">
        <f>D117*((_xlfn.XLOOKUP(KroneårForBeregninger,'1.4 Øvrige forutsetninger'!$C$3:$DG$3,'1.4 Øvrige forutsetninger'!$C$4:$DG$4))/_xlfn.XLOOKUP('1.3 Standardsatser fra SAGA'!F117,'1.4 Øvrige forutsetninger'!$C$3:$DG$3,'1.4 Øvrige forutsetninger'!$C$4:$DG$4))*((_xlfn.XLOOKUP(KroneårForBeregninger,'1.4 Øvrige forutsetninger'!$C$3:$DG$3,'1.4 Øvrige forutsetninger'!$C$5:$DG$5))/_xlfn.XLOOKUP(2019,'1.4 Øvrige forutsetninger'!$C$3:$DG$3,'1.4 Øvrige forutsetninger'!$C$5:$DG$5))</f>
        <v>3259.4443521169987</v>
      </c>
      <c r="D117" s="134">
        <v>3173</v>
      </c>
      <c r="E117" s="131" t="s">
        <v>286</v>
      </c>
      <c r="F117" s="131">
        <v>2022</v>
      </c>
      <c r="G117" s="131" t="str">
        <f t="shared" si="1"/>
        <v>1.1 Standardsatser!E378</v>
      </c>
    </row>
    <row r="118" spans="2:7" ht="15" x14ac:dyDescent="0.25">
      <c r="B118" s="132">
        <v>2064</v>
      </c>
      <c r="C118" s="133">
        <f>D118*((_xlfn.XLOOKUP(KroneårForBeregninger,'1.4 Øvrige forutsetninger'!$C$3:$DG$3,'1.4 Øvrige forutsetninger'!$C$4:$DG$4))/_xlfn.XLOOKUP('1.3 Standardsatser fra SAGA'!F118,'1.4 Øvrige forutsetninger'!$C$3:$DG$3,'1.4 Øvrige forutsetninger'!$C$4:$DG$4))*((_xlfn.XLOOKUP(KroneårForBeregninger,'1.4 Øvrige forutsetninger'!$C$3:$DG$3,'1.4 Øvrige forutsetninger'!$C$5:$DG$5))/_xlfn.XLOOKUP(2019,'1.4 Øvrige forutsetninger'!$C$3:$DG$3,'1.4 Øvrige forutsetninger'!$C$5:$DG$5))</f>
        <v>3358.0597501009988</v>
      </c>
      <c r="D118" s="134">
        <v>3269</v>
      </c>
      <c r="E118" s="131" t="s">
        <v>286</v>
      </c>
      <c r="F118" s="131">
        <v>2022</v>
      </c>
      <c r="G118" s="131" t="str">
        <f t="shared" si="1"/>
        <v>1.1 Standardsatser!E379</v>
      </c>
    </row>
    <row r="119" spans="2:7" ht="15" x14ac:dyDescent="0.25">
      <c r="B119" s="132">
        <v>2065</v>
      </c>
      <c r="C119" s="133">
        <f>D119*((_xlfn.XLOOKUP(KroneårForBeregninger,'1.4 Øvrige forutsetninger'!$C$3:$DG$3,'1.4 Øvrige forutsetninger'!$C$4:$DG$4))/_xlfn.XLOOKUP('1.3 Standardsatser fra SAGA'!F119,'1.4 Øvrige forutsetninger'!$C$3:$DG$3,'1.4 Øvrige forutsetninger'!$C$4:$DG$4))*((_xlfn.XLOOKUP(KroneårForBeregninger,'1.4 Øvrige forutsetninger'!$C$3:$DG$3,'1.4 Øvrige forutsetninger'!$C$5:$DG$5))/_xlfn.XLOOKUP(2019,'1.4 Øvrige forutsetninger'!$C$3:$DG$3,'1.4 Øvrige forutsetninger'!$C$5:$DG$5))</f>
        <v>3458.7296355429985</v>
      </c>
      <c r="D119" s="134">
        <v>3367</v>
      </c>
      <c r="E119" s="131" t="s">
        <v>286</v>
      </c>
      <c r="F119" s="131">
        <v>2022</v>
      </c>
      <c r="G119" s="131" t="str">
        <f t="shared" si="1"/>
        <v>1.1 Standardsatser!E380</v>
      </c>
    </row>
    <row r="120" spans="2:7" ht="15" x14ac:dyDescent="0.25">
      <c r="B120" s="132">
        <v>2066</v>
      </c>
      <c r="C120" s="133">
        <f>D120*((_xlfn.XLOOKUP(KroneårForBeregninger,'1.4 Øvrige forutsetninger'!$C$3:$DG$3,'1.4 Øvrige forutsetninger'!$C$4:$DG$4))/_xlfn.XLOOKUP('1.3 Standardsatser fra SAGA'!F120,'1.4 Øvrige forutsetninger'!$C$3:$DG$3,'1.4 Øvrige forutsetninger'!$C$4:$DG$4))*((_xlfn.XLOOKUP(KroneårForBeregninger,'1.4 Øvrige forutsetninger'!$C$3:$DG$3,'1.4 Øvrige forutsetninger'!$C$5:$DG$5))/_xlfn.XLOOKUP(2019,'1.4 Øvrige forutsetninger'!$C$3:$DG$3,'1.4 Øvrige forutsetninger'!$C$5:$DG$5))</f>
        <v>3562.4812521719987</v>
      </c>
      <c r="D120" s="134">
        <v>3468</v>
      </c>
      <c r="E120" s="131" t="s">
        <v>286</v>
      </c>
      <c r="F120" s="131">
        <v>2022</v>
      </c>
      <c r="G120" s="131" t="str">
        <f t="shared" si="1"/>
        <v>1.1 Standardsatser!E381</v>
      </c>
    </row>
    <row r="121" spans="2:7" ht="15" x14ac:dyDescent="0.25">
      <c r="B121" s="132">
        <v>2067</v>
      </c>
      <c r="C121" s="133">
        <f>D121*((_xlfn.XLOOKUP(KroneårForBeregninger,'1.4 Øvrige forutsetninger'!$C$3:$DG$3,'1.4 Øvrige forutsetninger'!$C$4:$DG$4))/_xlfn.XLOOKUP('1.3 Standardsatser fra SAGA'!F121,'1.4 Øvrige forutsetninger'!$C$3:$DG$3,'1.4 Øvrige forutsetninger'!$C$4:$DG$4))*((_xlfn.XLOOKUP(KroneårForBeregninger,'1.4 Øvrige forutsetninger'!$C$3:$DG$3,'1.4 Øvrige forutsetninger'!$C$5:$DG$5))/_xlfn.XLOOKUP(2019,'1.4 Øvrige forutsetninger'!$C$3:$DG$3,'1.4 Øvrige forutsetninger'!$C$5:$DG$5))</f>
        <v>3669.3145999879985</v>
      </c>
      <c r="D121" s="134">
        <v>3572</v>
      </c>
      <c r="E121" s="131" t="s">
        <v>286</v>
      </c>
      <c r="F121" s="131">
        <v>2022</v>
      </c>
      <c r="G121" s="131" t="str">
        <f t="shared" si="1"/>
        <v>1.1 Standardsatser!E382</v>
      </c>
    </row>
    <row r="122" spans="2:7" ht="15" x14ac:dyDescent="0.25">
      <c r="B122" s="132">
        <v>2068</v>
      </c>
      <c r="C122" s="133">
        <f>D122*((_xlfn.XLOOKUP(KroneårForBeregninger,'1.4 Øvrige forutsetninger'!$C$3:$DG$3,'1.4 Øvrige forutsetninger'!$C$4:$DG$4))/_xlfn.XLOOKUP('1.3 Standardsatser fra SAGA'!F122,'1.4 Øvrige forutsetninger'!$C$3:$DG$3,'1.4 Øvrige forutsetninger'!$C$4:$DG$4))*((_xlfn.XLOOKUP(KroneårForBeregninger,'1.4 Øvrige forutsetninger'!$C$3:$DG$3,'1.4 Øvrige forutsetninger'!$C$5:$DG$5))/_xlfn.XLOOKUP(2019,'1.4 Øvrige forutsetninger'!$C$3:$DG$3,'1.4 Øvrige forutsetninger'!$C$5:$DG$5))</f>
        <v>3779.2296789909988</v>
      </c>
      <c r="D122" s="134">
        <v>3679</v>
      </c>
      <c r="E122" s="131" t="s">
        <v>286</v>
      </c>
      <c r="F122" s="131">
        <v>2022</v>
      </c>
      <c r="G122" s="131" t="str">
        <f t="shared" si="1"/>
        <v>1.1 Standardsatser!E383</v>
      </c>
    </row>
    <row r="123" spans="2:7" ht="15" x14ac:dyDescent="0.25">
      <c r="B123" s="132">
        <v>2069</v>
      </c>
      <c r="C123" s="133">
        <f>D123*((_xlfn.XLOOKUP(KroneårForBeregninger,'1.4 Øvrige forutsetninger'!$C$3:$DG$3,'1.4 Øvrige forutsetninger'!$C$4:$DG$4))/_xlfn.XLOOKUP('1.3 Standardsatser fra SAGA'!F123,'1.4 Øvrige forutsetninger'!$C$3:$DG$3,'1.4 Øvrige forutsetninger'!$C$4:$DG$4))*((_xlfn.XLOOKUP(KroneårForBeregninger,'1.4 Øvrige forutsetninger'!$C$3:$DG$3,'1.4 Øvrige forutsetninger'!$C$5:$DG$5))/_xlfn.XLOOKUP(2019,'1.4 Øvrige forutsetninger'!$C$3:$DG$3,'1.4 Øvrige forutsetninger'!$C$5:$DG$5))</f>
        <v>3892.2264891809987</v>
      </c>
      <c r="D123" s="134">
        <v>3789</v>
      </c>
      <c r="E123" s="131" t="s">
        <v>286</v>
      </c>
      <c r="F123" s="131">
        <v>2022</v>
      </c>
      <c r="G123" s="131" t="str">
        <f t="shared" si="1"/>
        <v>1.1 Standardsatser!E384</v>
      </c>
    </row>
    <row r="124" spans="2:7" ht="15" x14ac:dyDescent="0.25">
      <c r="B124" s="132">
        <v>2070</v>
      </c>
      <c r="C124" s="133">
        <f>D124*((_xlfn.XLOOKUP(KroneårForBeregninger,'1.4 Øvrige forutsetninger'!$C$3:$DG$3,'1.4 Øvrige forutsetninger'!$C$4:$DG$4))/_xlfn.XLOOKUP('1.3 Standardsatser fra SAGA'!F124,'1.4 Øvrige forutsetninger'!$C$3:$DG$3,'1.4 Øvrige forutsetninger'!$C$4:$DG$4))*((_xlfn.XLOOKUP(KroneårForBeregninger,'1.4 Øvrige forutsetninger'!$C$3:$DG$3,'1.4 Øvrige forutsetninger'!$C$5:$DG$5))/_xlfn.XLOOKUP(2019,'1.4 Øvrige forutsetninger'!$C$3:$DG$3,'1.4 Øvrige forutsetninger'!$C$5:$DG$5))</f>
        <v>4009.3322742869987</v>
      </c>
      <c r="D124" s="134">
        <v>3903</v>
      </c>
      <c r="E124" s="131" t="s">
        <v>286</v>
      </c>
      <c r="F124" s="131">
        <v>2022</v>
      </c>
      <c r="G124" s="131" t="str">
        <f t="shared" si="1"/>
        <v>1.1 Standardsatser!E385</v>
      </c>
    </row>
    <row r="125" spans="2:7" ht="15" x14ac:dyDescent="0.25">
      <c r="B125" s="132">
        <v>2071</v>
      </c>
      <c r="C125" s="133">
        <f>D125*((_xlfn.XLOOKUP(KroneårForBeregninger,'1.4 Øvrige forutsetninger'!$C$3:$DG$3,'1.4 Øvrige forutsetninger'!$C$4:$DG$4))/_xlfn.XLOOKUP('1.3 Standardsatser fra SAGA'!F125,'1.4 Øvrige forutsetninger'!$C$3:$DG$3,'1.4 Øvrige forutsetninger'!$C$4:$DG$4))*((_xlfn.XLOOKUP(KroneårForBeregninger,'1.4 Øvrige forutsetninger'!$C$3:$DG$3,'1.4 Øvrige forutsetninger'!$C$5:$DG$5))/_xlfn.XLOOKUP(2019,'1.4 Øvrige forutsetninger'!$C$3:$DG$3,'1.4 Øvrige forutsetninger'!$C$5:$DG$5))</f>
        <v>4129.5197905799987</v>
      </c>
      <c r="D125" s="134">
        <v>4020</v>
      </c>
      <c r="E125" s="131" t="s">
        <v>286</v>
      </c>
      <c r="F125" s="131">
        <v>2022</v>
      </c>
      <c r="G125" s="131" t="str">
        <f t="shared" si="1"/>
        <v>1.1 Standardsatser!E386</v>
      </c>
    </row>
    <row r="126" spans="2:7" ht="15" x14ac:dyDescent="0.25">
      <c r="B126" s="132">
        <v>2072</v>
      </c>
      <c r="C126" s="133">
        <f>D126*((_xlfn.XLOOKUP(KroneårForBeregninger,'1.4 Øvrige forutsetninger'!$C$3:$DG$3,'1.4 Øvrige forutsetninger'!$C$4:$DG$4))/_xlfn.XLOOKUP('1.3 Standardsatser fra SAGA'!F126,'1.4 Øvrige forutsetninger'!$C$3:$DG$3,'1.4 Øvrige forutsetninger'!$C$4:$DG$4))*((_xlfn.XLOOKUP(KroneårForBeregninger,'1.4 Øvrige forutsetninger'!$C$3:$DG$3,'1.4 Øvrige forutsetninger'!$C$5:$DG$5))/_xlfn.XLOOKUP(2019,'1.4 Øvrige forutsetninger'!$C$3:$DG$3,'1.4 Øvrige forutsetninger'!$C$5:$DG$5))</f>
        <v>4252.7890380599983</v>
      </c>
      <c r="D126" s="134">
        <v>4140</v>
      </c>
      <c r="E126" s="131" t="s">
        <v>286</v>
      </c>
      <c r="F126" s="131">
        <v>2022</v>
      </c>
      <c r="G126" s="131" t="str">
        <f t="shared" si="1"/>
        <v>1.1 Standardsatser!E387</v>
      </c>
    </row>
    <row r="127" spans="2:7" ht="15" x14ac:dyDescent="0.25">
      <c r="B127" s="132">
        <v>2073</v>
      </c>
      <c r="C127" s="133">
        <f>D127*((_xlfn.XLOOKUP(KroneårForBeregninger,'1.4 Øvrige forutsetninger'!$C$3:$DG$3,'1.4 Øvrige forutsetninger'!$C$4:$DG$4))/_xlfn.XLOOKUP('1.3 Standardsatser fra SAGA'!F127,'1.4 Øvrige forutsetninger'!$C$3:$DG$3,'1.4 Øvrige forutsetninger'!$C$4:$DG$4))*((_xlfn.XLOOKUP(KroneårForBeregninger,'1.4 Øvrige forutsetninger'!$C$3:$DG$3,'1.4 Øvrige forutsetninger'!$C$5:$DG$5))/_xlfn.XLOOKUP(2019,'1.4 Øvrige forutsetninger'!$C$3:$DG$3,'1.4 Øvrige forutsetninger'!$C$5:$DG$5))</f>
        <v>4381.1945041849986</v>
      </c>
      <c r="D127" s="134">
        <v>4265</v>
      </c>
      <c r="E127" s="131" t="s">
        <v>286</v>
      </c>
      <c r="F127" s="131">
        <v>2022</v>
      </c>
      <c r="G127" s="131" t="str">
        <f t="shared" si="1"/>
        <v>1.1 Standardsatser!E388</v>
      </c>
    </row>
    <row r="128" spans="2:7" ht="15" x14ac:dyDescent="0.25">
      <c r="B128" s="132">
        <v>2074</v>
      </c>
      <c r="C128" s="133">
        <f>D128*((_xlfn.XLOOKUP(KroneårForBeregninger,'1.4 Øvrige forutsetninger'!$C$3:$DG$3,'1.4 Øvrige forutsetninger'!$C$4:$DG$4))/_xlfn.XLOOKUP('1.3 Standardsatser fra SAGA'!F128,'1.4 Øvrige forutsetninger'!$C$3:$DG$3,'1.4 Øvrige forutsetninger'!$C$4:$DG$4))*((_xlfn.XLOOKUP(KroneårForBeregninger,'1.4 Øvrige forutsetninger'!$C$3:$DG$3,'1.4 Øvrige forutsetninger'!$C$5:$DG$5))/_xlfn.XLOOKUP(2019,'1.4 Øvrige forutsetninger'!$C$3:$DG$3,'1.4 Øvrige forutsetninger'!$C$5:$DG$5))</f>
        <v>4512.6817014969984</v>
      </c>
      <c r="D128" s="134">
        <v>4393</v>
      </c>
      <c r="E128" s="131" t="s">
        <v>286</v>
      </c>
      <c r="F128" s="131">
        <v>2022</v>
      </c>
      <c r="G128" s="131" t="str">
        <f t="shared" si="1"/>
        <v>1.1 Standardsatser!E389</v>
      </c>
    </row>
    <row r="129" spans="2:7" ht="15" x14ac:dyDescent="0.25">
      <c r="B129" s="132">
        <v>2075</v>
      </c>
      <c r="C129" s="133">
        <f>D129*((_xlfn.XLOOKUP(KroneårForBeregninger,'1.4 Øvrige forutsetninger'!$C$3:$DG$3,'1.4 Øvrige forutsetninger'!$C$4:$DG$4))/_xlfn.XLOOKUP('1.3 Standardsatser fra SAGA'!F129,'1.4 Øvrige forutsetninger'!$C$3:$DG$3,'1.4 Øvrige forutsetninger'!$C$4:$DG$4))*((_xlfn.XLOOKUP(KroneårForBeregninger,'1.4 Øvrige forutsetninger'!$C$3:$DG$3,'1.4 Øvrige forutsetninger'!$C$5:$DG$5))/_xlfn.XLOOKUP(2019,'1.4 Øvrige forutsetninger'!$C$3:$DG$3,'1.4 Øvrige forutsetninger'!$C$5:$DG$5))</f>
        <v>4647.2506299959978</v>
      </c>
      <c r="D129" s="134">
        <v>4524</v>
      </c>
      <c r="E129" s="131" t="s">
        <v>286</v>
      </c>
      <c r="F129" s="131">
        <v>2022</v>
      </c>
      <c r="G129" s="131" t="str">
        <f t="shared" si="1"/>
        <v>1.1 Standardsatser!E390</v>
      </c>
    </row>
    <row r="130" spans="2:7" ht="15" x14ac:dyDescent="0.25">
      <c r="B130" s="132">
        <v>2076</v>
      </c>
      <c r="C130" s="133">
        <f>D130*((_xlfn.XLOOKUP(KroneårForBeregninger,'1.4 Øvrige forutsetninger'!$C$3:$DG$3,'1.4 Øvrige forutsetninger'!$C$4:$DG$4))/_xlfn.XLOOKUP('1.3 Standardsatser fra SAGA'!F130,'1.4 Øvrige forutsetninger'!$C$3:$DG$3,'1.4 Øvrige forutsetninger'!$C$4:$DG$4))*((_xlfn.XLOOKUP(KroneårForBeregninger,'1.4 Øvrige forutsetninger'!$C$3:$DG$3,'1.4 Øvrige forutsetninger'!$C$5:$DG$5))/_xlfn.XLOOKUP(2019,'1.4 Øvrige forutsetninger'!$C$3:$DG$3,'1.4 Øvrige forutsetninger'!$C$5:$DG$5))</f>
        <v>4786.9557771399977</v>
      </c>
      <c r="D130" s="134">
        <v>4660</v>
      </c>
      <c r="E130" s="131" t="s">
        <v>286</v>
      </c>
      <c r="F130" s="131">
        <v>2022</v>
      </c>
      <c r="G130" s="131" t="str">
        <f t="shared" si="1"/>
        <v>1.1 Standardsatser!E391</v>
      </c>
    </row>
    <row r="131" spans="2:7" ht="15" x14ac:dyDescent="0.25">
      <c r="B131" s="132">
        <v>2077</v>
      </c>
      <c r="C131" s="133">
        <f>D131*((_xlfn.XLOOKUP(KroneårForBeregninger,'1.4 Øvrige forutsetninger'!$C$3:$DG$3,'1.4 Øvrige forutsetninger'!$C$4:$DG$4))/_xlfn.XLOOKUP('1.3 Standardsatser fra SAGA'!F131,'1.4 Øvrige forutsetninger'!$C$3:$DG$3,'1.4 Øvrige forutsetninger'!$C$4:$DG$4))*((_xlfn.XLOOKUP(KroneårForBeregninger,'1.4 Øvrige forutsetninger'!$C$3:$DG$3,'1.4 Øvrige forutsetninger'!$C$5:$DG$5))/_xlfn.XLOOKUP(2019,'1.4 Øvrige forutsetninger'!$C$3:$DG$3,'1.4 Øvrige forutsetninger'!$C$5:$DG$5))</f>
        <v>4930.7698991999978</v>
      </c>
      <c r="D131" s="134">
        <v>4800</v>
      </c>
      <c r="E131" s="131" t="s">
        <v>286</v>
      </c>
      <c r="F131" s="131">
        <v>2022</v>
      </c>
      <c r="G131" s="131" t="str">
        <f t="shared" si="1"/>
        <v>1.1 Standardsatser!E392</v>
      </c>
    </row>
    <row r="132" spans="2:7" ht="15" x14ac:dyDescent="0.25">
      <c r="B132" s="132">
        <v>2078</v>
      </c>
      <c r="C132" s="133">
        <f>D132*((_xlfn.XLOOKUP(KroneårForBeregninger,'1.4 Øvrige forutsetninger'!$C$3:$DG$3,'1.4 Øvrige forutsetninger'!$C$4:$DG$4))/_xlfn.XLOOKUP('1.3 Standardsatser fra SAGA'!F132,'1.4 Øvrige forutsetninger'!$C$3:$DG$3,'1.4 Øvrige forutsetninger'!$C$4:$DG$4))*((_xlfn.XLOOKUP(KroneårForBeregninger,'1.4 Øvrige forutsetninger'!$C$3:$DG$3,'1.4 Øvrige forutsetninger'!$C$5:$DG$5))/_xlfn.XLOOKUP(2019,'1.4 Øvrige forutsetninger'!$C$3:$DG$3,'1.4 Øvrige forutsetninger'!$C$5:$DG$5))</f>
        <v>5078.6929961759979</v>
      </c>
      <c r="D132" s="134">
        <v>4944</v>
      </c>
      <c r="E132" s="131" t="s">
        <v>286</v>
      </c>
      <c r="F132" s="131">
        <v>2022</v>
      </c>
      <c r="G132" s="131" t="str">
        <f t="shared" si="1"/>
        <v>1.1 Standardsatser!E393</v>
      </c>
    </row>
    <row r="133" spans="2:7" ht="15" x14ac:dyDescent="0.25">
      <c r="B133" s="132">
        <v>2079</v>
      </c>
      <c r="C133" s="133">
        <f>D133*((_xlfn.XLOOKUP(KroneårForBeregninger,'1.4 Øvrige forutsetninger'!$C$3:$DG$3,'1.4 Øvrige forutsetninger'!$C$4:$DG$4))/_xlfn.XLOOKUP('1.3 Standardsatser fra SAGA'!F133,'1.4 Øvrige forutsetninger'!$C$3:$DG$3,'1.4 Øvrige forutsetninger'!$C$4:$DG$4))*((_xlfn.XLOOKUP(KroneårForBeregninger,'1.4 Øvrige forutsetninger'!$C$3:$DG$3,'1.4 Øvrige forutsetninger'!$C$5:$DG$5))/_xlfn.XLOOKUP(2019,'1.4 Øvrige forutsetninger'!$C$3:$DG$3,'1.4 Øvrige forutsetninger'!$C$5:$DG$5))</f>
        <v>5230.7250680679981</v>
      </c>
      <c r="D133" s="134">
        <v>5092</v>
      </c>
      <c r="E133" s="131" t="s">
        <v>286</v>
      </c>
      <c r="F133" s="131">
        <v>2022</v>
      </c>
      <c r="G133" s="131" t="str">
        <f t="shared" si="1"/>
        <v>1.1 Standardsatser!E394</v>
      </c>
    </row>
    <row r="134" spans="2:7" ht="15" x14ac:dyDescent="0.25">
      <c r="B134" s="132">
        <v>2080</v>
      </c>
      <c r="C134" s="133">
        <f>D134*((_xlfn.XLOOKUP(KroneårForBeregninger,'1.4 Øvrige forutsetninger'!$C$3:$DG$3,'1.4 Øvrige forutsetninger'!$C$4:$DG$4))/_xlfn.XLOOKUP('1.3 Standardsatser fra SAGA'!F134,'1.4 Øvrige forutsetninger'!$C$3:$DG$3,'1.4 Øvrige forutsetninger'!$C$4:$DG$4))*((_xlfn.XLOOKUP(KroneårForBeregninger,'1.4 Øvrige forutsetninger'!$C$3:$DG$3,'1.4 Øvrige forutsetninger'!$C$5:$DG$5))/_xlfn.XLOOKUP(2019,'1.4 Øvrige forutsetninger'!$C$3:$DG$3,'1.4 Øvrige forutsetninger'!$C$5:$DG$5))</f>
        <v>5387.893358604998</v>
      </c>
      <c r="D134" s="134">
        <v>5245</v>
      </c>
      <c r="E134" s="131" t="s">
        <v>286</v>
      </c>
      <c r="F134" s="131">
        <v>2022</v>
      </c>
      <c r="G134" s="131" t="str">
        <f t="shared" si="1"/>
        <v>1.1 Standardsatser!E395</v>
      </c>
    </row>
    <row r="135" spans="2:7" ht="15" x14ac:dyDescent="0.25">
      <c r="B135" s="132">
        <v>2081</v>
      </c>
      <c r="C135" s="133">
        <f>D135*((_xlfn.XLOOKUP(KroneårForBeregninger,'1.4 Øvrige forutsetninger'!$C$3:$DG$3,'1.4 Øvrige forutsetninger'!$C$4:$DG$4))/_xlfn.XLOOKUP('1.3 Standardsatser fra SAGA'!F135,'1.4 Øvrige forutsetninger'!$C$3:$DG$3,'1.4 Øvrige forutsetninger'!$C$4:$DG$4))*((_xlfn.XLOOKUP(KroneårForBeregninger,'1.4 Øvrige forutsetninger'!$C$3:$DG$3,'1.4 Øvrige forutsetninger'!$C$5:$DG$5))/_xlfn.XLOOKUP(2019,'1.4 Øvrige forutsetninger'!$C$3:$DG$3,'1.4 Øvrige forutsetninger'!$C$5:$DG$5))</f>
        <v>5549.1706240579979</v>
      </c>
      <c r="D135" s="134">
        <v>5402</v>
      </c>
      <c r="E135" s="131" t="s">
        <v>286</v>
      </c>
      <c r="F135" s="131">
        <v>2022</v>
      </c>
      <c r="G135" s="131" t="str">
        <f t="shared" si="1"/>
        <v>1.1 Standardsatser!E396</v>
      </c>
    </row>
    <row r="136" spans="2:7" ht="15" x14ac:dyDescent="0.25">
      <c r="B136" s="132">
        <v>2082</v>
      </c>
      <c r="C136" s="133">
        <f>D136*((_xlfn.XLOOKUP(KroneårForBeregninger,'1.4 Øvrige forutsetninger'!$C$3:$DG$3,'1.4 Øvrige forutsetninger'!$C$4:$DG$4))/_xlfn.XLOOKUP('1.3 Standardsatser fra SAGA'!F136,'1.4 Øvrige forutsetninger'!$C$3:$DG$3,'1.4 Øvrige forutsetninger'!$C$4:$DG$4))*((_xlfn.XLOOKUP(KroneårForBeregninger,'1.4 Øvrige forutsetninger'!$C$3:$DG$3,'1.4 Øvrige forutsetninger'!$C$5:$DG$5))/_xlfn.XLOOKUP(2019,'1.4 Øvrige forutsetninger'!$C$3:$DG$3,'1.4 Øvrige forutsetninger'!$C$5:$DG$5))</f>
        <v>5715.5841081559975</v>
      </c>
      <c r="D136" s="134">
        <v>5564</v>
      </c>
      <c r="E136" s="131" t="s">
        <v>286</v>
      </c>
      <c r="F136" s="131">
        <v>2022</v>
      </c>
      <c r="G136" s="131" t="str">
        <f t="shared" si="1"/>
        <v>1.1 Standardsatser!E397</v>
      </c>
    </row>
    <row r="137" spans="2:7" ht="15" x14ac:dyDescent="0.25">
      <c r="B137" s="132">
        <v>2083</v>
      </c>
      <c r="C137" s="133">
        <f>D137*((_xlfn.XLOOKUP(KroneårForBeregninger,'1.4 Øvrige forutsetninger'!$C$3:$DG$3,'1.4 Øvrige forutsetninger'!$C$4:$DG$4))/_xlfn.XLOOKUP('1.3 Standardsatser fra SAGA'!F137,'1.4 Øvrige forutsetninger'!$C$3:$DG$3,'1.4 Øvrige forutsetninger'!$C$4:$DG$4))*((_xlfn.XLOOKUP(KroneårForBeregninger,'1.4 Øvrige forutsetninger'!$C$3:$DG$3,'1.4 Øvrige forutsetninger'!$C$5:$DG$5))/_xlfn.XLOOKUP(2019,'1.4 Øvrige forutsetninger'!$C$3:$DG$3,'1.4 Øvrige forutsetninger'!$C$5:$DG$5))</f>
        <v>5887.1338108989976</v>
      </c>
      <c r="D137" s="134">
        <v>5731</v>
      </c>
      <c r="E137" s="131" t="s">
        <v>286</v>
      </c>
      <c r="F137" s="131">
        <v>2022</v>
      </c>
      <c r="G137" s="131" t="str">
        <f t="shared" si="1"/>
        <v>1.1 Standardsatser!E398</v>
      </c>
    </row>
    <row r="138" spans="2:7" ht="15" x14ac:dyDescent="0.25">
      <c r="B138" s="132">
        <v>2084</v>
      </c>
      <c r="C138" s="133">
        <f>D138*((_xlfn.XLOOKUP(KroneårForBeregninger,'1.4 Øvrige forutsetninger'!$C$3:$DG$3,'1.4 Øvrige forutsetninger'!$C$4:$DG$4))/_xlfn.XLOOKUP('1.3 Standardsatser fra SAGA'!F138,'1.4 Øvrige forutsetninger'!$C$3:$DG$3,'1.4 Øvrige forutsetninger'!$C$4:$DG$4))*((_xlfn.XLOOKUP(KroneårForBeregninger,'1.4 Øvrige forutsetninger'!$C$3:$DG$3,'1.4 Øvrige forutsetninger'!$C$5:$DG$5))/_xlfn.XLOOKUP(2019,'1.4 Øvrige forutsetninger'!$C$3:$DG$3,'1.4 Øvrige forutsetninger'!$C$5:$DG$5))</f>
        <v>6063.8197322869974</v>
      </c>
      <c r="D138" s="134">
        <v>5903</v>
      </c>
      <c r="E138" s="131" t="s">
        <v>286</v>
      </c>
      <c r="F138" s="131">
        <v>2022</v>
      </c>
      <c r="G138" s="131" t="str">
        <f t="shared" ref="G138:G162" si="2">"1.1 Standardsatser!E"&amp;334-ROW($H$73)+ROW()</f>
        <v>1.1 Standardsatser!E399</v>
      </c>
    </row>
    <row r="139" spans="2:7" ht="15" x14ac:dyDescent="0.25">
      <c r="B139" s="132">
        <v>2085</v>
      </c>
      <c r="C139" s="133">
        <f>D139*((_xlfn.XLOOKUP(KroneårForBeregninger,'1.4 Øvrige forutsetninger'!$C$3:$DG$3,'1.4 Øvrige forutsetninger'!$C$4:$DG$4))/_xlfn.XLOOKUP('1.3 Standardsatser fra SAGA'!F139,'1.4 Øvrige forutsetninger'!$C$3:$DG$3,'1.4 Øvrige forutsetninger'!$C$4:$DG$4))*((_xlfn.XLOOKUP(KroneårForBeregninger,'1.4 Øvrige forutsetninger'!$C$3:$DG$3,'1.4 Øvrige forutsetninger'!$C$5:$DG$5))/_xlfn.XLOOKUP(2019,'1.4 Øvrige forutsetninger'!$C$3:$DG$3,'1.4 Øvrige forutsetninger'!$C$5:$DG$5))</f>
        <v>6245.6418723199977</v>
      </c>
      <c r="D139" s="134">
        <v>6080</v>
      </c>
      <c r="E139" s="131" t="s">
        <v>286</v>
      </c>
      <c r="F139" s="131">
        <v>2022</v>
      </c>
      <c r="G139" s="131" t="str">
        <f t="shared" si="2"/>
        <v>1.1 Standardsatser!E400</v>
      </c>
    </row>
    <row r="140" spans="2:7" ht="15" x14ac:dyDescent="0.25">
      <c r="B140" s="132">
        <v>2086</v>
      </c>
      <c r="C140" s="133">
        <f>D140*((_xlfn.XLOOKUP(KroneårForBeregninger,'1.4 Øvrige forutsetninger'!$C$3:$DG$3,'1.4 Øvrige forutsetninger'!$C$4:$DG$4))/_xlfn.XLOOKUP('1.3 Standardsatser fra SAGA'!F140,'1.4 Øvrige forutsetninger'!$C$3:$DG$3,'1.4 Øvrige forutsetninger'!$C$4:$DG$4))*((_xlfn.XLOOKUP(KroneårForBeregninger,'1.4 Øvrige forutsetninger'!$C$3:$DG$3,'1.4 Øvrige forutsetninger'!$C$5:$DG$5))/_xlfn.XLOOKUP(2019,'1.4 Øvrige forutsetninger'!$C$3:$DG$3,'1.4 Øvrige forutsetninger'!$C$5:$DG$5))</f>
        <v>6433.6274747269972</v>
      </c>
      <c r="D140" s="134">
        <v>6263</v>
      </c>
      <c r="E140" s="131" t="s">
        <v>286</v>
      </c>
      <c r="F140" s="131">
        <v>2022</v>
      </c>
      <c r="G140" s="131" t="str">
        <f t="shared" si="2"/>
        <v>1.1 Standardsatser!E401</v>
      </c>
    </row>
    <row r="141" spans="2:7" ht="15" x14ac:dyDescent="0.25">
      <c r="B141" s="132">
        <v>2087</v>
      </c>
      <c r="C141" s="133">
        <f>D141*((_xlfn.XLOOKUP(KroneårForBeregninger,'1.4 Øvrige forutsetninger'!$C$3:$DG$3,'1.4 Øvrige forutsetninger'!$C$4:$DG$4))/_xlfn.XLOOKUP('1.3 Standardsatser fra SAGA'!F141,'1.4 Øvrige forutsetninger'!$C$3:$DG$3,'1.4 Øvrige forutsetninger'!$C$4:$DG$4))*((_xlfn.XLOOKUP(KroneårForBeregninger,'1.4 Øvrige forutsetninger'!$C$3:$DG$3,'1.4 Øvrige forutsetninger'!$C$5:$DG$5))/_xlfn.XLOOKUP(2019,'1.4 Øvrige forutsetninger'!$C$3:$DG$3,'1.4 Øvrige forutsetninger'!$C$5:$DG$5))</f>
        <v>6626.7492957789973</v>
      </c>
      <c r="D141" s="134">
        <v>6451</v>
      </c>
      <c r="E141" s="131" t="s">
        <v>286</v>
      </c>
      <c r="F141" s="131">
        <v>2022</v>
      </c>
      <c r="G141" s="131" t="str">
        <f t="shared" si="2"/>
        <v>1.1 Standardsatser!E402</v>
      </c>
    </row>
    <row r="142" spans="2:7" ht="15" x14ac:dyDescent="0.25">
      <c r="B142" s="132">
        <v>2088</v>
      </c>
      <c r="C142" s="133">
        <f>D142*((_xlfn.XLOOKUP(KroneårForBeregninger,'1.4 Øvrige forutsetninger'!$C$3:$DG$3,'1.4 Øvrige forutsetninger'!$C$4:$DG$4))/_xlfn.XLOOKUP('1.3 Standardsatser fra SAGA'!F142,'1.4 Øvrige forutsetninger'!$C$3:$DG$3,'1.4 Øvrige forutsetninger'!$C$4:$DG$4))*((_xlfn.XLOOKUP(KroneårForBeregninger,'1.4 Øvrige forutsetninger'!$C$3:$DG$3,'1.4 Øvrige forutsetninger'!$C$5:$DG$5))/_xlfn.XLOOKUP(2019,'1.4 Øvrige forutsetninger'!$C$3:$DG$3,'1.4 Øvrige forutsetninger'!$C$5:$DG$5))</f>
        <v>6825.007335475997</v>
      </c>
      <c r="D142" s="134">
        <v>6644</v>
      </c>
      <c r="E142" s="131" t="s">
        <v>286</v>
      </c>
      <c r="F142" s="131">
        <v>2022</v>
      </c>
      <c r="G142" s="131" t="str">
        <f t="shared" si="2"/>
        <v>1.1 Standardsatser!E403</v>
      </c>
    </row>
    <row r="143" spans="2:7" ht="15" x14ac:dyDescent="0.25">
      <c r="B143" s="132">
        <v>2089</v>
      </c>
      <c r="C143" s="133">
        <f>D143*((_xlfn.XLOOKUP(KroneårForBeregninger,'1.4 Øvrige forutsetninger'!$C$3:$DG$3,'1.4 Øvrige forutsetninger'!$C$4:$DG$4))/_xlfn.XLOOKUP('1.3 Standardsatser fra SAGA'!F143,'1.4 Øvrige forutsetninger'!$C$3:$DG$3,'1.4 Øvrige forutsetninger'!$C$4:$DG$4))*((_xlfn.XLOOKUP(KroneårForBeregninger,'1.4 Øvrige forutsetninger'!$C$3:$DG$3,'1.4 Øvrige forutsetninger'!$C$5:$DG$5))/_xlfn.XLOOKUP(2019,'1.4 Øvrige forutsetninger'!$C$3:$DG$3,'1.4 Øvrige forutsetninger'!$C$5:$DG$5))</f>
        <v>7030.4560812759973</v>
      </c>
      <c r="D143" s="134">
        <v>6844</v>
      </c>
      <c r="E143" s="131" t="s">
        <v>286</v>
      </c>
      <c r="F143" s="131">
        <v>2022</v>
      </c>
      <c r="G143" s="131" t="str">
        <f t="shared" si="2"/>
        <v>1.1 Standardsatser!E404</v>
      </c>
    </row>
    <row r="144" spans="2:7" ht="15" x14ac:dyDescent="0.25">
      <c r="B144" s="132">
        <v>2090</v>
      </c>
      <c r="C144" s="133">
        <f>D144*((_xlfn.XLOOKUP(KroneårForBeregninger,'1.4 Øvrige forutsetninger'!$C$3:$DG$3,'1.4 Øvrige forutsetninger'!$C$4:$DG$4))/_xlfn.XLOOKUP('1.3 Standardsatser fra SAGA'!F144,'1.4 Øvrige forutsetninger'!$C$3:$DG$3,'1.4 Øvrige forutsetninger'!$C$4:$DG$4))*((_xlfn.XLOOKUP(KroneårForBeregninger,'1.4 Øvrige forutsetninger'!$C$3:$DG$3,'1.4 Øvrige forutsetninger'!$C$5:$DG$5))/_xlfn.XLOOKUP(2019,'1.4 Øvrige forutsetninger'!$C$3:$DG$3,'1.4 Øvrige forutsetninger'!$C$5:$DG$5))</f>
        <v>7241.0410457209973</v>
      </c>
      <c r="D144" s="134">
        <v>7049</v>
      </c>
      <c r="E144" s="131" t="s">
        <v>286</v>
      </c>
      <c r="F144" s="131">
        <v>2022</v>
      </c>
      <c r="G144" s="131" t="str">
        <f t="shared" si="2"/>
        <v>1.1 Standardsatser!E405</v>
      </c>
    </row>
    <row r="145" spans="2:7" ht="15" x14ac:dyDescent="0.25">
      <c r="B145" s="132">
        <v>2091</v>
      </c>
      <c r="C145" s="133">
        <f>D145*((_xlfn.XLOOKUP(KroneårForBeregninger,'1.4 Øvrige forutsetninger'!$C$3:$DG$3,'1.4 Øvrige forutsetninger'!$C$4:$DG$4))/_xlfn.XLOOKUP('1.3 Standardsatser fra SAGA'!F145,'1.4 Øvrige forutsetninger'!$C$3:$DG$3,'1.4 Øvrige forutsetninger'!$C$4:$DG$4))*((_xlfn.XLOOKUP(KroneårForBeregninger,'1.4 Øvrige forutsetninger'!$C$3:$DG$3,'1.4 Øvrige forutsetninger'!$C$5:$DG$5))/_xlfn.XLOOKUP(2019,'1.4 Øvrige forutsetninger'!$C$3:$DG$3,'1.4 Øvrige forutsetninger'!$C$5:$DG$5))</f>
        <v>7457.7894725399974</v>
      </c>
      <c r="D145" s="134">
        <v>7260</v>
      </c>
      <c r="E145" s="131" t="s">
        <v>286</v>
      </c>
      <c r="F145" s="131">
        <v>2022</v>
      </c>
      <c r="G145" s="131" t="str">
        <f t="shared" si="2"/>
        <v>1.1 Standardsatser!E406</v>
      </c>
    </row>
    <row r="146" spans="2:7" ht="15" x14ac:dyDescent="0.25">
      <c r="B146" s="132">
        <v>2092</v>
      </c>
      <c r="C146" s="133">
        <f>D146*((_xlfn.XLOOKUP(KroneårForBeregninger,'1.4 Øvrige forutsetninger'!$C$3:$DG$3,'1.4 Øvrige forutsetninger'!$C$4:$DG$4))/_xlfn.XLOOKUP('1.3 Standardsatser fra SAGA'!F146,'1.4 Øvrige forutsetninger'!$C$3:$DG$3,'1.4 Øvrige forutsetninger'!$C$4:$DG$4))*((_xlfn.XLOOKUP(KroneårForBeregninger,'1.4 Øvrige forutsetninger'!$C$3:$DG$3,'1.4 Øvrige forutsetninger'!$C$5:$DG$5))/_xlfn.XLOOKUP(2019,'1.4 Øvrige forutsetninger'!$C$3:$DG$3,'1.4 Øvrige forutsetninger'!$C$5:$DG$5))</f>
        <v>7681.7286054619972</v>
      </c>
      <c r="D146" s="134">
        <v>7478</v>
      </c>
      <c r="E146" s="131" t="s">
        <v>286</v>
      </c>
      <c r="F146" s="131">
        <v>2022</v>
      </c>
      <c r="G146" s="131" t="str">
        <f t="shared" si="2"/>
        <v>1.1 Standardsatser!E407</v>
      </c>
    </row>
    <row r="147" spans="2:7" ht="15" x14ac:dyDescent="0.25">
      <c r="B147" s="132">
        <v>2093</v>
      </c>
      <c r="C147" s="133">
        <f>D147*((_xlfn.XLOOKUP(KroneårForBeregninger,'1.4 Øvrige forutsetninger'!$C$3:$DG$3,'1.4 Øvrige forutsetninger'!$C$4:$DG$4))/_xlfn.XLOOKUP('1.3 Standardsatser fra SAGA'!F147,'1.4 Øvrige forutsetninger'!$C$3:$DG$3,'1.4 Øvrige forutsetninger'!$C$4:$DG$4))*((_xlfn.XLOOKUP(KroneårForBeregninger,'1.4 Øvrige forutsetninger'!$C$3:$DG$3,'1.4 Øvrige forutsetninger'!$C$5:$DG$5))/_xlfn.XLOOKUP(2019,'1.4 Øvrige forutsetninger'!$C$3:$DG$3,'1.4 Øvrige forutsetninger'!$C$5:$DG$5))</f>
        <v>7835.8151648119974</v>
      </c>
      <c r="D147" s="134">
        <v>7628</v>
      </c>
      <c r="E147" s="131" t="s">
        <v>286</v>
      </c>
      <c r="F147" s="131">
        <v>2022</v>
      </c>
      <c r="G147" s="131" t="str">
        <f t="shared" si="2"/>
        <v>1.1 Standardsatser!E408</v>
      </c>
    </row>
    <row r="148" spans="2:7" ht="15" x14ac:dyDescent="0.25">
      <c r="B148" s="132">
        <v>2094</v>
      </c>
      <c r="C148" s="133">
        <f>D148*((_xlfn.XLOOKUP(KroneårForBeregninger,'1.4 Øvrige forutsetninger'!$C$3:$DG$3,'1.4 Øvrige forutsetninger'!$C$4:$DG$4))/_xlfn.XLOOKUP('1.3 Standardsatser fra SAGA'!F148,'1.4 Øvrige forutsetninger'!$C$3:$DG$3,'1.4 Øvrige forutsetninger'!$C$4:$DG$4))*((_xlfn.XLOOKUP(KroneårForBeregninger,'1.4 Øvrige forutsetninger'!$C$3:$DG$3,'1.4 Øvrige forutsetninger'!$C$5:$DG$5))/_xlfn.XLOOKUP(2019,'1.4 Øvrige forutsetninger'!$C$3:$DG$3,'1.4 Øvrige forutsetninger'!$C$5:$DG$5))</f>
        <v>7991.9562116199968</v>
      </c>
      <c r="D148" s="134">
        <v>7780</v>
      </c>
      <c r="E148" s="131" t="s">
        <v>286</v>
      </c>
      <c r="F148" s="131">
        <v>2022</v>
      </c>
      <c r="G148" s="131" t="str">
        <f t="shared" si="2"/>
        <v>1.1 Standardsatser!E409</v>
      </c>
    </row>
    <row r="149" spans="2:7" ht="15" x14ac:dyDescent="0.25">
      <c r="B149" s="132">
        <v>2095</v>
      </c>
      <c r="C149" s="133">
        <f>D149*((_xlfn.XLOOKUP(KroneårForBeregninger,'1.4 Øvrige forutsetninger'!$C$3:$DG$3,'1.4 Øvrige forutsetninger'!$C$4:$DG$4))/_xlfn.XLOOKUP('1.3 Standardsatser fra SAGA'!F149,'1.4 Øvrige forutsetninger'!$C$3:$DG$3,'1.4 Øvrige forutsetninger'!$C$4:$DG$4))*((_xlfn.XLOOKUP(KroneårForBeregninger,'1.4 Øvrige forutsetninger'!$C$3:$DG$3,'1.4 Øvrige forutsetninger'!$C$5:$DG$5))/_xlfn.XLOOKUP(2019,'1.4 Øvrige forutsetninger'!$C$3:$DG$3,'1.4 Øvrige forutsetninger'!$C$5:$DG$5))</f>
        <v>8152.2062333439972</v>
      </c>
      <c r="D149" s="134">
        <v>7936</v>
      </c>
      <c r="E149" s="131" t="s">
        <v>286</v>
      </c>
      <c r="F149" s="131">
        <v>2022</v>
      </c>
      <c r="G149" s="131" t="str">
        <f t="shared" si="2"/>
        <v>1.1 Standardsatser!E410</v>
      </c>
    </row>
    <row r="150" spans="2:7" ht="15" x14ac:dyDescent="0.25">
      <c r="B150" s="132">
        <v>2096</v>
      </c>
      <c r="C150" s="133">
        <f>D150*((_xlfn.XLOOKUP(KroneårForBeregninger,'1.4 Øvrige forutsetninger'!$C$3:$DG$3,'1.4 Øvrige forutsetninger'!$C$4:$DG$4))/_xlfn.XLOOKUP('1.3 Standardsatser fra SAGA'!F150,'1.4 Øvrige forutsetninger'!$C$3:$DG$3,'1.4 Øvrige forutsetninger'!$C$4:$DG$4))*((_xlfn.XLOOKUP(KroneårForBeregninger,'1.4 Øvrige forutsetninger'!$C$3:$DG$3,'1.4 Øvrige forutsetninger'!$C$5:$DG$5))/_xlfn.XLOOKUP(2019,'1.4 Øvrige forutsetninger'!$C$3:$DG$3,'1.4 Øvrige forutsetninger'!$C$5:$DG$5))</f>
        <v>8315.5379862549962</v>
      </c>
      <c r="D150" s="134">
        <v>8095</v>
      </c>
      <c r="E150" s="131" t="s">
        <v>286</v>
      </c>
      <c r="F150" s="131">
        <v>2022</v>
      </c>
      <c r="G150" s="131" t="str">
        <f t="shared" si="2"/>
        <v>1.1 Standardsatser!E411</v>
      </c>
    </row>
    <row r="151" spans="2:7" ht="15" x14ac:dyDescent="0.25">
      <c r="B151" s="132">
        <v>2097</v>
      </c>
      <c r="C151" s="133">
        <f>D151*((_xlfn.XLOOKUP(KroneårForBeregninger,'1.4 Øvrige forutsetninger'!$C$3:$DG$3,'1.4 Øvrige forutsetninger'!$C$4:$DG$4))/_xlfn.XLOOKUP('1.3 Standardsatser fra SAGA'!F151,'1.4 Øvrige forutsetninger'!$C$3:$DG$3,'1.4 Øvrige forutsetninger'!$C$4:$DG$4))*((_xlfn.XLOOKUP(KroneårForBeregninger,'1.4 Øvrige forutsetninger'!$C$3:$DG$3,'1.4 Øvrige forutsetninger'!$C$5:$DG$5))/_xlfn.XLOOKUP(2019,'1.4 Øvrige forutsetninger'!$C$3:$DG$3,'1.4 Øvrige forutsetninger'!$C$5:$DG$5))</f>
        <v>8480.9242266239962</v>
      </c>
      <c r="D151" s="134">
        <v>8256</v>
      </c>
      <c r="E151" s="131" t="s">
        <v>286</v>
      </c>
      <c r="F151" s="131">
        <v>2022</v>
      </c>
      <c r="G151" s="131" t="str">
        <f t="shared" si="2"/>
        <v>1.1 Standardsatser!E412</v>
      </c>
    </row>
    <row r="152" spans="2:7" ht="15" x14ac:dyDescent="0.25">
      <c r="B152" s="132">
        <v>2098</v>
      </c>
      <c r="C152" s="133">
        <f>D152*((_xlfn.XLOOKUP(KroneårForBeregninger,'1.4 Øvrige forutsetninger'!$C$3:$DG$3,'1.4 Øvrige forutsetninger'!$C$4:$DG$4))/_xlfn.XLOOKUP('1.3 Standardsatser fra SAGA'!F152,'1.4 Øvrige forutsetninger'!$C$3:$DG$3,'1.4 Øvrige forutsetninger'!$C$4:$DG$4))*((_xlfn.XLOOKUP(KroneårForBeregninger,'1.4 Øvrige forutsetninger'!$C$3:$DG$3,'1.4 Øvrige forutsetninger'!$C$5:$DG$5))/_xlfn.XLOOKUP(2019,'1.4 Øvrige forutsetninger'!$C$3:$DG$3,'1.4 Øvrige forutsetninger'!$C$5:$DG$5))</f>
        <v>8651.4466856379968</v>
      </c>
      <c r="D152" s="134">
        <v>8422</v>
      </c>
      <c r="E152" s="131" t="s">
        <v>286</v>
      </c>
      <c r="F152" s="131">
        <v>2022</v>
      </c>
      <c r="G152" s="131" t="str">
        <f t="shared" si="2"/>
        <v>1.1 Standardsatser!E413</v>
      </c>
    </row>
    <row r="153" spans="2:7" ht="15" x14ac:dyDescent="0.25">
      <c r="B153" s="132">
        <v>2099</v>
      </c>
      <c r="C153" s="133">
        <f>D153*((_xlfn.XLOOKUP(KroneårForBeregninger,'1.4 Øvrige forutsetninger'!$C$3:$DG$3,'1.4 Øvrige forutsetninger'!$C$4:$DG$4))/_xlfn.XLOOKUP('1.3 Standardsatser fra SAGA'!F153,'1.4 Øvrige forutsetninger'!$C$3:$DG$3,'1.4 Øvrige forutsetninger'!$C$4:$DG$4))*((_xlfn.XLOOKUP(KroneårForBeregninger,'1.4 Øvrige forutsetninger'!$C$3:$DG$3,'1.4 Øvrige forutsetninger'!$C$5:$DG$5))/_xlfn.XLOOKUP(2019,'1.4 Øvrige forutsetninger'!$C$3:$DG$3,'1.4 Øvrige forutsetninger'!$C$5:$DG$5))</f>
        <v>8824.0236321099965</v>
      </c>
      <c r="D153" s="134">
        <v>8590</v>
      </c>
      <c r="E153" s="131" t="s">
        <v>286</v>
      </c>
      <c r="F153" s="131">
        <v>2022</v>
      </c>
      <c r="G153" s="131" t="str">
        <f t="shared" si="2"/>
        <v>1.1 Standardsatser!E414</v>
      </c>
    </row>
    <row r="154" spans="2:7" ht="15" x14ac:dyDescent="0.25">
      <c r="B154" s="132">
        <v>2100</v>
      </c>
      <c r="C154" s="133">
        <f>D154*((_xlfn.XLOOKUP(KroneårForBeregninger,'1.4 Øvrige forutsetninger'!$C$3:$DG$3,'1.4 Øvrige forutsetninger'!$C$4:$DG$4))/_xlfn.XLOOKUP('1.3 Standardsatser fra SAGA'!F154,'1.4 Øvrige forutsetninger'!$C$3:$DG$3,'1.4 Øvrige forutsetninger'!$C$4:$DG$4))*((_xlfn.XLOOKUP(KroneårForBeregninger,'1.4 Øvrige forutsetninger'!$C$3:$DG$3,'1.4 Øvrige forutsetninger'!$C$5:$DG$5))/_xlfn.XLOOKUP(2019,'1.4 Øvrige forutsetninger'!$C$3:$DG$3,'1.4 Øvrige forutsetninger'!$C$5:$DG$5))</f>
        <v>9000.7095534979962</v>
      </c>
      <c r="D154" s="134">
        <v>8762</v>
      </c>
      <c r="E154" s="131" t="s">
        <v>286</v>
      </c>
      <c r="F154" s="131">
        <v>2022</v>
      </c>
      <c r="G154" s="131" t="str">
        <f t="shared" si="2"/>
        <v>1.1 Standardsatser!E415</v>
      </c>
    </row>
    <row r="155" spans="2:7" ht="15" x14ac:dyDescent="0.25">
      <c r="B155" s="132">
        <v>2101</v>
      </c>
      <c r="C155" s="133">
        <f>D155*((_xlfn.XLOOKUP(KroneårForBeregninger,'1.4 Øvrige forutsetninger'!$C$3:$DG$3,'1.4 Øvrige forutsetninger'!$C$4:$DG$4))/_xlfn.XLOOKUP('1.3 Standardsatser fra SAGA'!F155,'1.4 Øvrige forutsetninger'!$C$3:$DG$3,'1.4 Øvrige forutsetninger'!$C$4:$DG$4))*((_xlfn.XLOOKUP(KroneårForBeregninger,'1.4 Øvrige forutsetninger'!$C$3:$DG$3,'1.4 Øvrige forutsetninger'!$C$5:$DG$5))/_xlfn.XLOOKUP(2019,'1.4 Øvrige forutsetninger'!$C$3:$DG$3,'1.4 Øvrige forutsetninger'!$C$5:$DG$5))</f>
        <v>9180.7237445679566</v>
      </c>
      <c r="D155" s="134">
        <v>8937.24</v>
      </c>
      <c r="E155" s="131" t="s">
        <v>286</v>
      </c>
      <c r="F155" s="131">
        <v>2022</v>
      </c>
      <c r="G155" s="131" t="str">
        <f t="shared" si="2"/>
        <v>1.1 Standardsatser!E416</v>
      </c>
    </row>
    <row r="156" spans="2:7" ht="15" x14ac:dyDescent="0.25">
      <c r="B156" s="132">
        <v>2102</v>
      </c>
      <c r="C156" s="133">
        <f>D156*((_xlfn.XLOOKUP(KroneårForBeregninger,'1.4 Øvrige forutsetninger'!$C$3:$DG$3,'1.4 Øvrige forutsetninger'!$C$4:$DG$4))/_xlfn.XLOOKUP('1.3 Standardsatser fra SAGA'!F156,'1.4 Øvrige forutsetninger'!$C$3:$DG$3,'1.4 Øvrige forutsetninger'!$C$4:$DG$4))*((_xlfn.XLOOKUP(KroneårForBeregninger,'1.4 Øvrige forutsetninger'!$C$3:$DG$3,'1.4 Øvrige forutsetninger'!$C$5:$DG$5))/_xlfn.XLOOKUP(2019,'1.4 Øvrige forutsetninger'!$C$3:$DG$3,'1.4 Øvrige forutsetninger'!$C$5:$DG$5))</f>
        <v>9364.338219459316</v>
      </c>
      <c r="D156" s="134">
        <v>9115.9848000000002</v>
      </c>
      <c r="E156" s="131" t="s">
        <v>286</v>
      </c>
      <c r="F156" s="131">
        <v>2022</v>
      </c>
      <c r="G156" s="131" t="str">
        <f t="shared" si="2"/>
        <v>1.1 Standardsatser!E417</v>
      </c>
    </row>
    <row r="157" spans="2:7" ht="15" x14ac:dyDescent="0.25">
      <c r="B157" s="132">
        <v>2103</v>
      </c>
      <c r="C157" s="133">
        <f>D157*((_xlfn.XLOOKUP(KroneårForBeregninger,'1.4 Øvrige forutsetninger'!$C$3:$DG$3,'1.4 Øvrige forutsetninger'!$C$4:$DG$4))/_xlfn.XLOOKUP('1.3 Standardsatser fra SAGA'!F157,'1.4 Øvrige forutsetninger'!$C$3:$DG$3,'1.4 Øvrige forutsetninger'!$C$4:$DG$4))*((_xlfn.XLOOKUP(KroneårForBeregninger,'1.4 Øvrige forutsetninger'!$C$3:$DG$3,'1.4 Øvrige forutsetninger'!$C$5:$DG$5))/_xlfn.XLOOKUP(2019,'1.4 Øvrige forutsetninger'!$C$3:$DG$3,'1.4 Øvrige forutsetninger'!$C$5:$DG$5))</f>
        <v>9551.6249838485019</v>
      </c>
      <c r="D157" s="134">
        <v>9298.3044960000007</v>
      </c>
      <c r="E157" s="131" t="s">
        <v>286</v>
      </c>
      <c r="F157" s="131">
        <v>2022</v>
      </c>
      <c r="G157" s="131" t="str">
        <f t="shared" si="2"/>
        <v>1.1 Standardsatser!E418</v>
      </c>
    </row>
    <row r="158" spans="2:7" ht="15" x14ac:dyDescent="0.25">
      <c r="B158" s="132">
        <v>2104</v>
      </c>
      <c r="C158" s="133">
        <f>D158*((_xlfn.XLOOKUP(KroneårForBeregninger,'1.4 Øvrige forutsetninger'!$C$3:$DG$3,'1.4 Øvrige forutsetninger'!$C$4:$DG$4))/_xlfn.XLOOKUP('1.3 Standardsatser fra SAGA'!F158,'1.4 Øvrige forutsetninger'!$C$3:$DG$3,'1.4 Øvrige forutsetninger'!$C$4:$DG$4))*((_xlfn.XLOOKUP(KroneårForBeregninger,'1.4 Øvrige forutsetninger'!$C$3:$DG$3,'1.4 Øvrige forutsetninger'!$C$5:$DG$5))/_xlfn.XLOOKUP(2019,'1.4 Øvrige forutsetninger'!$C$3:$DG$3,'1.4 Øvrige forutsetninger'!$C$5:$DG$5))</f>
        <v>9742.6574835254742</v>
      </c>
      <c r="D158" s="134">
        <v>9484.2705859200014</v>
      </c>
      <c r="E158" s="131" t="s">
        <v>286</v>
      </c>
      <c r="F158" s="131">
        <v>2022</v>
      </c>
      <c r="G158" s="131" t="str">
        <f t="shared" si="2"/>
        <v>1.1 Standardsatser!E419</v>
      </c>
    </row>
    <row r="159" spans="2:7" ht="15" x14ac:dyDescent="0.25">
      <c r="B159" s="132">
        <v>2105</v>
      </c>
      <c r="C159" s="133">
        <f>D159*((_xlfn.XLOOKUP(KroneårForBeregninger,'1.4 Øvrige forutsetninger'!$C$3:$DG$3,'1.4 Øvrige forutsetninger'!$C$4:$DG$4))/_xlfn.XLOOKUP('1.3 Standardsatser fra SAGA'!F159,'1.4 Øvrige forutsetninger'!$C$3:$DG$3,'1.4 Øvrige forutsetninger'!$C$4:$DG$4))*((_xlfn.XLOOKUP(KroneårForBeregninger,'1.4 Øvrige forutsetninger'!$C$3:$DG$3,'1.4 Øvrige forutsetninger'!$C$5:$DG$5))/_xlfn.XLOOKUP(2019,'1.4 Øvrige forutsetninger'!$C$3:$DG$3,'1.4 Øvrige forutsetninger'!$C$5:$DG$5))</f>
        <v>9937.5106331959814</v>
      </c>
      <c r="D159" s="134">
        <v>9673.9559976384007</v>
      </c>
      <c r="E159" s="131" t="s">
        <v>286</v>
      </c>
      <c r="F159" s="131">
        <v>2022</v>
      </c>
      <c r="G159" s="131" t="str">
        <f t="shared" si="2"/>
        <v>1.1 Standardsatser!E420</v>
      </c>
    </row>
    <row r="160" spans="2:7" ht="15" x14ac:dyDescent="0.25">
      <c r="B160" s="132">
        <v>2106</v>
      </c>
      <c r="C160" s="133">
        <f>D160*((_xlfn.XLOOKUP(KroneårForBeregninger,'1.4 Øvrige forutsetninger'!$C$3:$DG$3,'1.4 Øvrige forutsetninger'!$C$4:$DG$4))/_xlfn.XLOOKUP('1.3 Standardsatser fra SAGA'!F160,'1.4 Øvrige forutsetninger'!$C$3:$DG$3,'1.4 Øvrige forutsetninger'!$C$4:$DG$4))*((_xlfn.XLOOKUP(KroneårForBeregninger,'1.4 Øvrige forutsetninger'!$C$3:$DG$3,'1.4 Øvrige forutsetninger'!$C$5:$DG$5))/_xlfn.XLOOKUP(2019,'1.4 Øvrige forutsetninger'!$C$3:$DG$3,'1.4 Øvrige forutsetninger'!$C$5:$DG$5))</f>
        <v>10136.260845859902</v>
      </c>
      <c r="D160" s="134">
        <v>9867.4351175911688</v>
      </c>
      <c r="E160" s="131" t="s">
        <v>286</v>
      </c>
      <c r="F160" s="131">
        <v>2022</v>
      </c>
      <c r="G160" s="131" t="str">
        <f t="shared" si="2"/>
        <v>1.1 Standardsatser!E421</v>
      </c>
    </row>
    <row r="161" spans="2:7" ht="15" x14ac:dyDescent="0.25">
      <c r="B161" s="132">
        <v>2107</v>
      </c>
      <c r="C161" s="133">
        <f>D161*((_xlfn.XLOOKUP(KroneårForBeregninger,'1.4 Øvrige forutsetninger'!$C$3:$DG$3,'1.4 Øvrige forutsetninger'!$C$4:$DG$4))/_xlfn.XLOOKUP('1.3 Standardsatser fra SAGA'!F161,'1.4 Øvrige forutsetninger'!$C$3:$DG$3,'1.4 Øvrige forutsetninger'!$C$4:$DG$4))*((_xlfn.XLOOKUP(KroneårForBeregninger,'1.4 Øvrige forutsetninger'!$C$3:$DG$3,'1.4 Øvrige forutsetninger'!$C$5:$DG$5))/_xlfn.XLOOKUP(2019,'1.4 Øvrige forutsetninger'!$C$3:$DG$3,'1.4 Øvrige forutsetninger'!$C$5:$DG$5))</f>
        <v>10338.9860627771</v>
      </c>
      <c r="D161" s="134">
        <v>10064.783819942992</v>
      </c>
      <c r="E161" s="131" t="s">
        <v>286</v>
      </c>
      <c r="F161" s="131">
        <v>2022</v>
      </c>
      <c r="G161" s="131" t="str">
        <f t="shared" si="2"/>
        <v>1.1 Standardsatser!E422</v>
      </c>
    </row>
    <row r="162" spans="2:7" ht="15" x14ac:dyDescent="0.25">
      <c r="B162" s="132">
        <v>2108</v>
      </c>
      <c r="C162" s="133">
        <f>D162*((_xlfn.XLOOKUP(KroneårForBeregninger,'1.4 Øvrige forutsetninger'!$C$3:$DG$3,'1.4 Øvrige forutsetninger'!$C$4:$DG$4))/_xlfn.XLOOKUP('1.3 Standardsatser fra SAGA'!F162,'1.4 Øvrige forutsetninger'!$C$3:$DG$3,'1.4 Øvrige forutsetninger'!$C$4:$DG$4))*((_xlfn.XLOOKUP(KroneårForBeregninger,'1.4 Øvrige forutsetninger'!$C$3:$DG$3,'1.4 Øvrige forutsetninger'!$C$5:$DG$5))/_xlfn.XLOOKUP(2019,'1.4 Øvrige forutsetninger'!$C$3:$DG$3,'1.4 Øvrige forutsetninger'!$C$5:$DG$5))</f>
        <v>10545.765784032641</v>
      </c>
      <c r="D162" s="134">
        <v>10266.079496341852</v>
      </c>
      <c r="E162" s="131" t="s">
        <v>286</v>
      </c>
      <c r="F162" s="131">
        <v>2022</v>
      </c>
      <c r="G162" s="131" t="str">
        <f t="shared" si="2"/>
        <v>1.1 Standardsatser!E423</v>
      </c>
    </row>
    <row r="163" spans="2:7" x14ac:dyDescent="0.2">
      <c r="B163" s="138" t="s">
        <v>287</v>
      </c>
      <c r="C163" s="140"/>
      <c r="D163" s="140"/>
      <c r="E163" s="141"/>
      <c r="F163" s="141"/>
      <c r="G163" s="141"/>
    </row>
    <row r="164" spans="2:7" ht="15" x14ac:dyDescent="0.25">
      <c r="B164" s="132">
        <v>2019</v>
      </c>
      <c r="C164" s="133">
        <f>D164*((_xlfn.XLOOKUP(KroneårForBeregninger,'1.4 Øvrige forutsetninger'!$C$3:$DG$3,'1.4 Øvrige forutsetninger'!$C$4:$DG$4))/_xlfn.XLOOKUP('1.3 Standardsatser fra SAGA'!F164,'1.4 Øvrige forutsetninger'!$C$3:$DG$3,'1.4 Øvrige forutsetninger'!$C$4:$DG$4))</f>
        <v>409.82732134729173</v>
      </c>
      <c r="D164" s="134">
        <v>409.82732134729173</v>
      </c>
      <c r="E164" s="131" t="s">
        <v>286</v>
      </c>
      <c r="F164" s="131">
        <v>2022</v>
      </c>
      <c r="G164" s="131" t="str">
        <f>"1.1 Standardsatser!E"&amp;334-ROW($H$73)+ROW()</f>
        <v>1.1 Standardsatser!E425</v>
      </c>
    </row>
    <row r="165" spans="2:7" ht="15" x14ac:dyDescent="0.25">
      <c r="B165" s="132">
        <v>2020</v>
      </c>
      <c r="C165" s="133">
        <f>D165*((_xlfn.XLOOKUP(KroneårForBeregninger,'1.4 Øvrige forutsetninger'!$C$3:$DG$3,'1.4 Øvrige forutsetninger'!$C$4:$DG$4))/_xlfn.XLOOKUP('1.3 Standardsatser fra SAGA'!F165,'1.4 Øvrige forutsetninger'!$C$3:$DG$3,'1.4 Øvrige forutsetninger'!$C$4:$DG$4))</f>
        <v>426.22041420118342</v>
      </c>
      <c r="D165" s="134">
        <v>426.22041420118342</v>
      </c>
      <c r="E165" s="131" t="s">
        <v>286</v>
      </c>
      <c r="F165" s="131">
        <v>2022</v>
      </c>
      <c r="G165" s="131" t="str">
        <f t="shared" ref="G165:G228" si="3">"1.1 Standardsatser!E"&amp;334-ROW($H$73)+ROW()</f>
        <v>1.1 Standardsatser!E426</v>
      </c>
    </row>
    <row r="166" spans="2:7" ht="15" x14ac:dyDescent="0.25">
      <c r="B166" s="132">
        <v>2021</v>
      </c>
      <c r="C166" s="133">
        <f>D166*((_xlfn.XLOOKUP(KroneårForBeregninger,'1.4 Øvrige forutsetninger'!$C$3:$DG$3,'1.4 Øvrige forutsetninger'!$C$4:$DG$4))/_xlfn.XLOOKUP('1.3 Standardsatser fra SAGA'!F166,'1.4 Øvrige forutsetninger'!$C$3:$DG$3,'1.4 Øvrige forutsetninger'!$C$4:$DG$4))</f>
        <v>443.26923076923077</v>
      </c>
      <c r="D166" s="134">
        <v>443.26923076923077</v>
      </c>
      <c r="E166" s="131" t="s">
        <v>286</v>
      </c>
      <c r="F166" s="131">
        <v>2022</v>
      </c>
      <c r="G166" s="131" t="str">
        <f t="shared" si="3"/>
        <v>1.1 Standardsatser!E427</v>
      </c>
    </row>
    <row r="167" spans="2:7" ht="15" x14ac:dyDescent="0.25">
      <c r="B167" s="132">
        <v>2022</v>
      </c>
      <c r="C167" s="133">
        <f>D167*((_xlfn.XLOOKUP(KroneårForBeregninger,'1.4 Øvrige forutsetninger'!$C$3:$DG$3,'1.4 Øvrige forutsetninger'!$C$4:$DG$4))/_xlfn.XLOOKUP('1.3 Standardsatser fra SAGA'!F167,'1.4 Øvrige forutsetninger'!$C$3:$DG$3,'1.4 Øvrige forutsetninger'!$C$4:$DG$4))</f>
        <v>461</v>
      </c>
      <c r="D167" s="134">
        <v>461</v>
      </c>
      <c r="E167" s="131" t="s">
        <v>286</v>
      </c>
      <c r="F167" s="131">
        <v>2022</v>
      </c>
      <c r="G167" s="131" t="str">
        <f t="shared" si="3"/>
        <v>1.1 Standardsatser!E428</v>
      </c>
    </row>
    <row r="168" spans="2:7" ht="15" x14ac:dyDescent="0.25">
      <c r="B168" s="132">
        <v>2023</v>
      </c>
      <c r="C168" s="133">
        <f>D168*((_xlfn.XLOOKUP(KroneårForBeregninger,'1.4 Øvrige forutsetninger'!$C$3:$DG$3,'1.4 Øvrige forutsetninger'!$C$4:$DG$4))/_xlfn.XLOOKUP('1.3 Standardsatser fra SAGA'!F168,'1.4 Øvrige forutsetninger'!$C$3:$DG$3,'1.4 Øvrige forutsetninger'!$C$4:$DG$4))</f>
        <v>457</v>
      </c>
      <c r="D168" s="134">
        <v>457</v>
      </c>
      <c r="E168" s="131" t="s">
        <v>286</v>
      </c>
      <c r="F168" s="131">
        <v>2022</v>
      </c>
      <c r="G168" s="131" t="str">
        <f t="shared" si="3"/>
        <v>1.1 Standardsatser!E429</v>
      </c>
    </row>
    <row r="169" spans="2:7" ht="15" x14ac:dyDescent="0.25">
      <c r="B169" s="132">
        <v>2024</v>
      </c>
      <c r="C169" s="133">
        <f>D169*((_xlfn.XLOOKUP(KroneårForBeregninger,'1.4 Øvrige forutsetninger'!$C$3:$DG$3,'1.4 Øvrige forutsetninger'!$C$4:$DG$4))/_xlfn.XLOOKUP('1.3 Standardsatser fra SAGA'!F169,'1.4 Øvrige forutsetninger'!$C$3:$DG$3,'1.4 Øvrige forutsetninger'!$C$4:$DG$4))</f>
        <v>455</v>
      </c>
      <c r="D169" s="134">
        <v>455</v>
      </c>
      <c r="E169" s="131" t="s">
        <v>286</v>
      </c>
      <c r="F169" s="131">
        <v>2022</v>
      </c>
      <c r="G169" s="131" t="str">
        <f t="shared" si="3"/>
        <v>1.1 Standardsatser!E430</v>
      </c>
    </row>
    <row r="170" spans="2:7" ht="15" x14ac:dyDescent="0.25">
      <c r="B170" s="132">
        <v>2025</v>
      </c>
      <c r="C170" s="133">
        <f>D170*((_xlfn.XLOOKUP(KroneårForBeregninger,'1.4 Øvrige forutsetninger'!$C$3:$DG$3,'1.4 Øvrige forutsetninger'!$C$4:$DG$4))/_xlfn.XLOOKUP('1.3 Standardsatser fra SAGA'!F170,'1.4 Øvrige forutsetninger'!$C$3:$DG$3,'1.4 Øvrige forutsetninger'!$C$4:$DG$4))</f>
        <v>454</v>
      </c>
      <c r="D170" s="134">
        <v>454</v>
      </c>
      <c r="E170" s="131" t="s">
        <v>286</v>
      </c>
      <c r="F170" s="131">
        <v>2022</v>
      </c>
      <c r="G170" s="131" t="str">
        <f t="shared" si="3"/>
        <v>1.1 Standardsatser!E431</v>
      </c>
    </row>
    <row r="171" spans="2:7" ht="15" x14ac:dyDescent="0.25">
      <c r="B171" s="132">
        <v>2026</v>
      </c>
      <c r="C171" s="133">
        <f>D171*((_xlfn.XLOOKUP(KroneårForBeregninger,'1.4 Øvrige forutsetninger'!$C$3:$DG$3,'1.4 Øvrige forutsetninger'!$C$4:$DG$4))/_xlfn.XLOOKUP('1.3 Standardsatser fra SAGA'!F171,'1.4 Øvrige forutsetninger'!$C$3:$DG$3,'1.4 Øvrige forutsetninger'!$C$4:$DG$4))</f>
        <v>455</v>
      </c>
      <c r="D171" s="134">
        <v>455</v>
      </c>
      <c r="E171" s="131" t="s">
        <v>286</v>
      </c>
      <c r="F171" s="131">
        <v>2022</v>
      </c>
      <c r="G171" s="131" t="str">
        <f t="shared" si="3"/>
        <v>1.1 Standardsatser!E432</v>
      </c>
    </row>
    <row r="172" spans="2:7" ht="15" x14ac:dyDescent="0.25">
      <c r="B172" s="132">
        <v>2027</v>
      </c>
      <c r="C172" s="133">
        <f>D172*((_xlfn.XLOOKUP(KroneårForBeregninger,'1.4 Øvrige forutsetninger'!$C$3:$DG$3,'1.4 Øvrige forutsetninger'!$C$4:$DG$4))/_xlfn.XLOOKUP('1.3 Standardsatser fra SAGA'!F172,'1.4 Øvrige forutsetninger'!$C$3:$DG$3,'1.4 Øvrige forutsetninger'!$C$4:$DG$4))</f>
        <v>455</v>
      </c>
      <c r="D172" s="134">
        <v>455</v>
      </c>
      <c r="E172" s="131" t="s">
        <v>286</v>
      </c>
      <c r="F172" s="131">
        <v>2022</v>
      </c>
      <c r="G172" s="131" t="str">
        <f t="shared" si="3"/>
        <v>1.1 Standardsatser!E433</v>
      </c>
    </row>
    <row r="173" spans="2:7" ht="15" x14ac:dyDescent="0.25">
      <c r="B173" s="132">
        <v>2028</v>
      </c>
      <c r="C173" s="133">
        <f>D173*((_xlfn.XLOOKUP(KroneårForBeregninger,'1.4 Øvrige forutsetninger'!$C$3:$DG$3,'1.4 Øvrige forutsetninger'!$C$4:$DG$4))/_xlfn.XLOOKUP('1.3 Standardsatser fra SAGA'!F173,'1.4 Øvrige forutsetninger'!$C$3:$DG$3,'1.4 Øvrige forutsetninger'!$C$4:$DG$4))</f>
        <v>455</v>
      </c>
      <c r="D173" s="134">
        <v>455</v>
      </c>
      <c r="E173" s="131" t="s">
        <v>286</v>
      </c>
      <c r="F173" s="131">
        <v>2022</v>
      </c>
      <c r="G173" s="131" t="str">
        <f t="shared" si="3"/>
        <v>1.1 Standardsatser!E434</v>
      </c>
    </row>
    <row r="174" spans="2:7" ht="15" x14ac:dyDescent="0.25">
      <c r="B174" s="132">
        <v>2029</v>
      </c>
      <c r="C174" s="133">
        <f>D174*((_xlfn.XLOOKUP(KroneårForBeregninger,'1.4 Øvrige forutsetninger'!$C$3:$DG$3,'1.4 Øvrige forutsetninger'!$C$4:$DG$4))/_xlfn.XLOOKUP('1.3 Standardsatser fra SAGA'!F174,'1.4 Øvrige forutsetninger'!$C$3:$DG$3,'1.4 Øvrige forutsetninger'!$C$4:$DG$4))</f>
        <v>455</v>
      </c>
      <c r="D174" s="134">
        <v>455</v>
      </c>
      <c r="E174" s="131" t="s">
        <v>286</v>
      </c>
      <c r="F174" s="131">
        <v>2022</v>
      </c>
      <c r="G174" s="131" t="str">
        <f t="shared" si="3"/>
        <v>1.1 Standardsatser!E435</v>
      </c>
    </row>
    <row r="175" spans="2:7" ht="15" x14ac:dyDescent="0.25">
      <c r="B175" s="132">
        <v>2030</v>
      </c>
      <c r="C175" s="133">
        <f>D175*((_xlfn.XLOOKUP(KroneårForBeregninger,'1.4 Øvrige forutsetninger'!$C$3:$DG$3,'1.4 Øvrige forutsetninger'!$C$4:$DG$4))/_xlfn.XLOOKUP('1.3 Standardsatser fra SAGA'!F175,'1.4 Øvrige forutsetninger'!$C$3:$DG$3,'1.4 Øvrige forutsetninger'!$C$4:$DG$4))</f>
        <v>455</v>
      </c>
      <c r="D175" s="134">
        <v>455</v>
      </c>
      <c r="E175" s="131" t="s">
        <v>286</v>
      </c>
      <c r="F175" s="131">
        <v>2022</v>
      </c>
      <c r="G175" s="131" t="str">
        <f t="shared" si="3"/>
        <v>1.1 Standardsatser!E436</v>
      </c>
    </row>
    <row r="176" spans="2:7" ht="15" x14ac:dyDescent="0.25">
      <c r="B176" s="132">
        <v>2031</v>
      </c>
      <c r="C176" s="133">
        <f>D176*((_xlfn.XLOOKUP(KroneårForBeregninger,'1.4 Øvrige forutsetninger'!$C$3:$DG$3,'1.4 Øvrige forutsetninger'!$C$4:$DG$4))/_xlfn.XLOOKUP('1.3 Standardsatser fra SAGA'!F176,'1.4 Øvrige forutsetninger'!$C$3:$DG$3,'1.4 Øvrige forutsetninger'!$C$4:$DG$4))</f>
        <v>473</v>
      </c>
      <c r="D176" s="134">
        <v>473</v>
      </c>
      <c r="E176" s="131" t="s">
        <v>286</v>
      </c>
      <c r="F176" s="131">
        <v>2022</v>
      </c>
      <c r="G176" s="131" t="str">
        <f t="shared" si="3"/>
        <v>1.1 Standardsatser!E437</v>
      </c>
    </row>
    <row r="177" spans="2:7" ht="15" x14ac:dyDescent="0.25">
      <c r="B177" s="132">
        <v>2032</v>
      </c>
      <c r="C177" s="133">
        <f>D177*((_xlfn.XLOOKUP(KroneårForBeregninger,'1.4 Øvrige forutsetninger'!$C$3:$DG$3,'1.4 Øvrige forutsetninger'!$C$4:$DG$4))/_xlfn.XLOOKUP('1.3 Standardsatser fra SAGA'!F177,'1.4 Øvrige forutsetninger'!$C$3:$DG$3,'1.4 Øvrige forutsetninger'!$C$4:$DG$4))</f>
        <v>492</v>
      </c>
      <c r="D177" s="134">
        <v>492</v>
      </c>
      <c r="E177" s="131" t="s">
        <v>286</v>
      </c>
      <c r="F177" s="131">
        <v>2022</v>
      </c>
      <c r="G177" s="131" t="str">
        <f t="shared" si="3"/>
        <v>1.1 Standardsatser!E438</v>
      </c>
    </row>
    <row r="178" spans="2:7" ht="15" x14ac:dyDescent="0.25">
      <c r="B178" s="132">
        <v>2033</v>
      </c>
      <c r="C178" s="133">
        <f>D178*((_xlfn.XLOOKUP(KroneårForBeregninger,'1.4 Øvrige forutsetninger'!$C$3:$DG$3,'1.4 Øvrige forutsetninger'!$C$4:$DG$4))/_xlfn.XLOOKUP('1.3 Standardsatser fra SAGA'!F178,'1.4 Øvrige forutsetninger'!$C$3:$DG$3,'1.4 Øvrige forutsetninger'!$C$4:$DG$4))</f>
        <v>511</v>
      </c>
      <c r="D178" s="134">
        <v>511</v>
      </c>
      <c r="E178" s="131" t="s">
        <v>286</v>
      </c>
      <c r="F178" s="131">
        <v>2022</v>
      </c>
      <c r="G178" s="131" t="str">
        <f t="shared" si="3"/>
        <v>1.1 Standardsatser!E439</v>
      </c>
    </row>
    <row r="179" spans="2:7" ht="15" x14ac:dyDescent="0.25">
      <c r="B179" s="132">
        <v>2034</v>
      </c>
      <c r="C179" s="133">
        <f>D179*((_xlfn.XLOOKUP(KroneårForBeregninger,'1.4 Øvrige forutsetninger'!$C$3:$DG$3,'1.4 Øvrige forutsetninger'!$C$4:$DG$4))/_xlfn.XLOOKUP('1.3 Standardsatser fra SAGA'!F179,'1.4 Øvrige forutsetninger'!$C$3:$DG$3,'1.4 Øvrige forutsetninger'!$C$4:$DG$4))</f>
        <v>532</v>
      </c>
      <c r="D179" s="134">
        <v>532</v>
      </c>
      <c r="E179" s="131" t="s">
        <v>286</v>
      </c>
      <c r="F179" s="131">
        <v>2022</v>
      </c>
      <c r="G179" s="131" t="str">
        <f t="shared" si="3"/>
        <v>1.1 Standardsatser!E440</v>
      </c>
    </row>
    <row r="180" spans="2:7" ht="15" x14ac:dyDescent="0.25">
      <c r="B180" s="132">
        <v>2035</v>
      </c>
      <c r="C180" s="133">
        <f>D180*((_xlfn.XLOOKUP(KroneårForBeregninger,'1.4 Øvrige forutsetninger'!$C$3:$DG$3,'1.4 Øvrige forutsetninger'!$C$4:$DG$4))/_xlfn.XLOOKUP('1.3 Standardsatser fra SAGA'!F180,'1.4 Øvrige forutsetninger'!$C$3:$DG$3,'1.4 Øvrige forutsetninger'!$C$4:$DG$4))</f>
        <v>553</v>
      </c>
      <c r="D180" s="134">
        <v>553</v>
      </c>
      <c r="E180" s="131" t="s">
        <v>286</v>
      </c>
      <c r="F180" s="131">
        <v>2022</v>
      </c>
      <c r="G180" s="131" t="str">
        <f t="shared" si="3"/>
        <v>1.1 Standardsatser!E441</v>
      </c>
    </row>
    <row r="181" spans="2:7" ht="15" x14ac:dyDescent="0.25">
      <c r="B181" s="132">
        <v>2036</v>
      </c>
      <c r="C181" s="133">
        <f>D181*((_xlfn.XLOOKUP(KroneårForBeregninger,'1.4 Øvrige forutsetninger'!$C$3:$DG$3,'1.4 Øvrige forutsetninger'!$C$4:$DG$4))/_xlfn.XLOOKUP('1.3 Standardsatser fra SAGA'!F181,'1.4 Øvrige forutsetninger'!$C$3:$DG$3,'1.4 Øvrige forutsetninger'!$C$4:$DG$4))</f>
        <v>575</v>
      </c>
      <c r="D181" s="134">
        <v>575</v>
      </c>
      <c r="E181" s="131" t="s">
        <v>286</v>
      </c>
      <c r="F181" s="131">
        <v>2022</v>
      </c>
      <c r="G181" s="131" t="str">
        <f t="shared" si="3"/>
        <v>1.1 Standardsatser!E442</v>
      </c>
    </row>
    <row r="182" spans="2:7" ht="15" x14ac:dyDescent="0.25">
      <c r="B182" s="132">
        <v>2037</v>
      </c>
      <c r="C182" s="133">
        <f>D182*((_xlfn.XLOOKUP(KroneårForBeregninger,'1.4 Øvrige forutsetninger'!$C$3:$DG$3,'1.4 Øvrige forutsetninger'!$C$4:$DG$4))/_xlfn.XLOOKUP('1.3 Standardsatser fra SAGA'!F182,'1.4 Øvrige forutsetninger'!$C$3:$DG$3,'1.4 Øvrige forutsetninger'!$C$4:$DG$4))</f>
        <v>598</v>
      </c>
      <c r="D182" s="134">
        <v>598</v>
      </c>
      <c r="E182" s="131" t="s">
        <v>286</v>
      </c>
      <c r="F182" s="131">
        <v>2022</v>
      </c>
      <c r="G182" s="131" t="str">
        <f t="shared" si="3"/>
        <v>1.1 Standardsatser!E443</v>
      </c>
    </row>
    <row r="183" spans="2:7" ht="15" x14ac:dyDescent="0.25">
      <c r="B183" s="132">
        <v>2038</v>
      </c>
      <c r="C183" s="133">
        <f>D183*((_xlfn.XLOOKUP(KroneårForBeregninger,'1.4 Øvrige forutsetninger'!$C$3:$DG$3,'1.4 Øvrige forutsetninger'!$C$4:$DG$4))/_xlfn.XLOOKUP('1.3 Standardsatser fra SAGA'!F183,'1.4 Øvrige forutsetninger'!$C$3:$DG$3,'1.4 Øvrige forutsetninger'!$C$4:$DG$4))</f>
        <v>622</v>
      </c>
      <c r="D183" s="134">
        <v>622</v>
      </c>
      <c r="E183" s="131" t="s">
        <v>286</v>
      </c>
      <c r="F183" s="131">
        <v>2022</v>
      </c>
      <c r="G183" s="131" t="str">
        <f t="shared" si="3"/>
        <v>1.1 Standardsatser!E444</v>
      </c>
    </row>
    <row r="184" spans="2:7" ht="15" x14ac:dyDescent="0.25">
      <c r="B184" s="132">
        <v>2039</v>
      </c>
      <c r="C184" s="133">
        <f>D184*((_xlfn.XLOOKUP(KroneårForBeregninger,'1.4 Øvrige forutsetninger'!$C$3:$DG$3,'1.4 Øvrige forutsetninger'!$C$4:$DG$4))/_xlfn.XLOOKUP('1.3 Standardsatser fra SAGA'!F184,'1.4 Øvrige forutsetninger'!$C$3:$DG$3,'1.4 Øvrige forutsetninger'!$C$4:$DG$4))</f>
        <v>647</v>
      </c>
      <c r="D184" s="134">
        <v>647</v>
      </c>
      <c r="E184" s="131" t="s">
        <v>286</v>
      </c>
      <c r="F184" s="131">
        <v>2022</v>
      </c>
      <c r="G184" s="131" t="str">
        <f t="shared" si="3"/>
        <v>1.1 Standardsatser!E445</v>
      </c>
    </row>
    <row r="185" spans="2:7" ht="15" x14ac:dyDescent="0.25">
      <c r="B185" s="132">
        <v>2040</v>
      </c>
      <c r="C185" s="133">
        <f>D185*((_xlfn.XLOOKUP(KroneårForBeregninger,'1.4 Øvrige forutsetninger'!$C$3:$DG$3,'1.4 Øvrige forutsetninger'!$C$4:$DG$4))/_xlfn.XLOOKUP('1.3 Standardsatser fra SAGA'!F185,'1.4 Øvrige forutsetninger'!$C$3:$DG$3,'1.4 Øvrige forutsetninger'!$C$4:$DG$4))</f>
        <v>673</v>
      </c>
      <c r="D185" s="134">
        <v>673</v>
      </c>
      <c r="E185" s="131" t="s">
        <v>286</v>
      </c>
      <c r="F185" s="131">
        <v>2022</v>
      </c>
      <c r="G185" s="131" t="str">
        <f t="shared" si="3"/>
        <v>1.1 Standardsatser!E446</v>
      </c>
    </row>
    <row r="186" spans="2:7" ht="15" x14ac:dyDescent="0.25">
      <c r="B186" s="132">
        <v>2041</v>
      </c>
      <c r="C186" s="133">
        <f>D186*((_xlfn.XLOOKUP(KroneårForBeregninger,'1.4 Øvrige forutsetninger'!$C$3:$DG$3,'1.4 Øvrige forutsetninger'!$C$4:$DG$4))/_xlfn.XLOOKUP('1.3 Standardsatser fra SAGA'!F186,'1.4 Øvrige forutsetninger'!$C$3:$DG$3,'1.4 Øvrige forutsetninger'!$C$4:$DG$4))</f>
        <v>700</v>
      </c>
      <c r="D186" s="134">
        <v>700</v>
      </c>
      <c r="E186" s="131" t="s">
        <v>286</v>
      </c>
      <c r="F186" s="131">
        <v>2022</v>
      </c>
      <c r="G186" s="131" t="str">
        <f t="shared" si="3"/>
        <v>1.1 Standardsatser!E447</v>
      </c>
    </row>
    <row r="187" spans="2:7" ht="15" x14ac:dyDescent="0.25">
      <c r="B187" s="132">
        <v>2042</v>
      </c>
      <c r="C187" s="133">
        <f>D187*((_xlfn.XLOOKUP(KroneårForBeregninger,'1.4 Øvrige forutsetninger'!$C$3:$DG$3,'1.4 Øvrige forutsetninger'!$C$4:$DG$4))/_xlfn.XLOOKUP('1.3 Standardsatser fra SAGA'!F187,'1.4 Øvrige forutsetninger'!$C$3:$DG$3,'1.4 Øvrige forutsetninger'!$C$4:$DG$4))</f>
        <v>728</v>
      </c>
      <c r="D187" s="134">
        <v>728</v>
      </c>
      <c r="E187" s="131" t="s">
        <v>286</v>
      </c>
      <c r="F187" s="131">
        <v>2022</v>
      </c>
      <c r="G187" s="131" t="str">
        <f t="shared" si="3"/>
        <v>1.1 Standardsatser!E448</v>
      </c>
    </row>
    <row r="188" spans="2:7" ht="15" x14ac:dyDescent="0.25">
      <c r="B188" s="132">
        <v>2043</v>
      </c>
      <c r="C188" s="133">
        <f>D188*((_xlfn.XLOOKUP(KroneårForBeregninger,'1.4 Øvrige forutsetninger'!$C$3:$DG$3,'1.4 Øvrige forutsetninger'!$C$4:$DG$4))/_xlfn.XLOOKUP('1.3 Standardsatser fra SAGA'!F188,'1.4 Øvrige forutsetninger'!$C$3:$DG$3,'1.4 Øvrige forutsetninger'!$C$4:$DG$4))</f>
        <v>757</v>
      </c>
      <c r="D188" s="134">
        <v>757</v>
      </c>
      <c r="E188" s="131" t="s">
        <v>286</v>
      </c>
      <c r="F188" s="131">
        <v>2022</v>
      </c>
      <c r="G188" s="131" t="str">
        <f t="shared" si="3"/>
        <v>1.1 Standardsatser!E449</v>
      </c>
    </row>
    <row r="189" spans="2:7" ht="15" x14ac:dyDescent="0.25">
      <c r="B189" s="132">
        <v>2044</v>
      </c>
      <c r="C189" s="133">
        <f>D189*((_xlfn.XLOOKUP(KroneårForBeregninger,'1.4 Øvrige forutsetninger'!$C$3:$DG$3,'1.4 Øvrige forutsetninger'!$C$4:$DG$4))/_xlfn.XLOOKUP('1.3 Standardsatser fra SAGA'!F189,'1.4 Øvrige forutsetninger'!$C$3:$DG$3,'1.4 Øvrige forutsetninger'!$C$4:$DG$4))</f>
        <v>787</v>
      </c>
      <c r="D189" s="134">
        <v>787</v>
      </c>
      <c r="E189" s="131" t="s">
        <v>286</v>
      </c>
      <c r="F189" s="131">
        <v>2022</v>
      </c>
      <c r="G189" s="131" t="str">
        <f t="shared" si="3"/>
        <v>1.1 Standardsatser!E450</v>
      </c>
    </row>
    <row r="190" spans="2:7" ht="15" x14ac:dyDescent="0.25">
      <c r="B190" s="132">
        <v>2045</v>
      </c>
      <c r="C190" s="133">
        <f>D190*((_xlfn.XLOOKUP(KroneårForBeregninger,'1.4 Øvrige forutsetninger'!$C$3:$DG$3,'1.4 Øvrige forutsetninger'!$C$4:$DG$4))/_xlfn.XLOOKUP('1.3 Standardsatser fra SAGA'!F190,'1.4 Øvrige forutsetninger'!$C$3:$DG$3,'1.4 Øvrige forutsetninger'!$C$4:$DG$4))</f>
        <v>819</v>
      </c>
      <c r="D190" s="134">
        <v>819</v>
      </c>
      <c r="E190" s="131" t="s">
        <v>286</v>
      </c>
      <c r="F190" s="131">
        <v>2022</v>
      </c>
      <c r="G190" s="131" t="str">
        <f t="shared" si="3"/>
        <v>1.1 Standardsatser!E451</v>
      </c>
    </row>
    <row r="191" spans="2:7" ht="15" x14ac:dyDescent="0.25">
      <c r="B191" s="132">
        <v>2046</v>
      </c>
      <c r="C191" s="133">
        <f>D191*((_xlfn.XLOOKUP(KroneårForBeregninger,'1.4 Øvrige forutsetninger'!$C$3:$DG$3,'1.4 Øvrige forutsetninger'!$C$4:$DG$4))/_xlfn.XLOOKUP('1.3 Standardsatser fra SAGA'!F191,'1.4 Øvrige forutsetninger'!$C$3:$DG$3,'1.4 Øvrige forutsetninger'!$C$4:$DG$4))</f>
        <v>852</v>
      </c>
      <c r="D191" s="134">
        <v>852</v>
      </c>
      <c r="E191" s="131" t="s">
        <v>286</v>
      </c>
      <c r="F191" s="131">
        <v>2022</v>
      </c>
      <c r="G191" s="131" t="str">
        <f t="shared" si="3"/>
        <v>1.1 Standardsatser!E452</v>
      </c>
    </row>
    <row r="192" spans="2:7" ht="15" x14ac:dyDescent="0.25">
      <c r="B192" s="132">
        <v>2047</v>
      </c>
      <c r="C192" s="133">
        <f>D192*((_xlfn.XLOOKUP(KroneårForBeregninger,'1.4 Øvrige forutsetninger'!$C$3:$DG$3,'1.4 Øvrige forutsetninger'!$C$4:$DG$4))/_xlfn.XLOOKUP('1.3 Standardsatser fra SAGA'!F192,'1.4 Øvrige forutsetninger'!$C$3:$DG$3,'1.4 Øvrige forutsetninger'!$C$4:$DG$4))</f>
        <v>886</v>
      </c>
      <c r="D192" s="134">
        <v>886</v>
      </c>
      <c r="E192" s="131" t="s">
        <v>286</v>
      </c>
      <c r="F192" s="131">
        <v>2022</v>
      </c>
      <c r="G192" s="131" t="str">
        <f t="shared" si="3"/>
        <v>1.1 Standardsatser!E453</v>
      </c>
    </row>
    <row r="193" spans="2:7" ht="15" x14ac:dyDescent="0.25">
      <c r="B193" s="132">
        <v>2048</v>
      </c>
      <c r="C193" s="133">
        <f>D193*((_xlfn.XLOOKUP(KroneårForBeregninger,'1.4 Øvrige forutsetninger'!$C$3:$DG$3,'1.4 Øvrige forutsetninger'!$C$4:$DG$4))/_xlfn.XLOOKUP('1.3 Standardsatser fra SAGA'!F193,'1.4 Øvrige forutsetninger'!$C$3:$DG$3,'1.4 Øvrige forutsetninger'!$C$4:$DG$4))</f>
        <v>921</v>
      </c>
      <c r="D193" s="134">
        <v>921</v>
      </c>
      <c r="E193" s="131" t="s">
        <v>286</v>
      </c>
      <c r="F193" s="131">
        <v>2022</v>
      </c>
      <c r="G193" s="131" t="str">
        <f t="shared" si="3"/>
        <v>1.1 Standardsatser!E454</v>
      </c>
    </row>
    <row r="194" spans="2:7" ht="15" x14ac:dyDescent="0.25">
      <c r="B194" s="132">
        <v>2049</v>
      </c>
      <c r="C194" s="133">
        <f>D194*((_xlfn.XLOOKUP(KroneårForBeregninger,'1.4 Øvrige forutsetninger'!$C$3:$DG$3,'1.4 Øvrige forutsetninger'!$C$4:$DG$4))/_xlfn.XLOOKUP('1.3 Standardsatser fra SAGA'!F194,'1.4 Øvrige forutsetninger'!$C$3:$DG$3,'1.4 Øvrige forutsetninger'!$C$4:$DG$4))</f>
        <v>958</v>
      </c>
      <c r="D194" s="134">
        <v>958</v>
      </c>
      <c r="E194" s="131" t="s">
        <v>286</v>
      </c>
      <c r="F194" s="131">
        <v>2022</v>
      </c>
      <c r="G194" s="131" t="str">
        <f t="shared" si="3"/>
        <v>1.1 Standardsatser!E455</v>
      </c>
    </row>
    <row r="195" spans="2:7" ht="15" x14ac:dyDescent="0.25">
      <c r="B195" s="132">
        <v>2050</v>
      </c>
      <c r="C195" s="133">
        <f>D195*((_xlfn.XLOOKUP(KroneårForBeregninger,'1.4 Øvrige forutsetninger'!$C$3:$DG$3,'1.4 Øvrige forutsetninger'!$C$4:$DG$4))/_xlfn.XLOOKUP('1.3 Standardsatser fra SAGA'!F195,'1.4 Øvrige forutsetninger'!$C$3:$DG$3,'1.4 Øvrige forutsetninger'!$C$4:$DG$4))</f>
        <v>996</v>
      </c>
      <c r="D195" s="134">
        <v>996</v>
      </c>
      <c r="E195" s="131" t="s">
        <v>286</v>
      </c>
      <c r="F195" s="131">
        <v>2022</v>
      </c>
      <c r="G195" s="131" t="str">
        <f t="shared" si="3"/>
        <v>1.1 Standardsatser!E456</v>
      </c>
    </row>
    <row r="196" spans="2:7" ht="15" x14ac:dyDescent="0.25">
      <c r="B196" s="132">
        <v>2051</v>
      </c>
      <c r="C196" s="133">
        <f>D196*((_xlfn.XLOOKUP(KroneårForBeregninger,'1.4 Øvrige forutsetninger'!$C$3:$DG$3,'1.4 Øvrige forutsetninger'!$C$4:$DG$4))/_xlfn.XLOOKUP('1.3 Standardsatser fra SAGA'!F196,'1.4 Øvrige forutsetninger'!$C$3:$DG$3,'1.4 Øvrige forutsetninger'!$C$4:$DG$4))</f>
        <v>1036</v>
      </c>
      <c r="D196" s="134">
        <v>1036</v>
      </c>
      <c r="E196" s="131" t="s">
        <v>286</v>
      </c>
      <c r="F196" s="131">
        <v>2022</v>
      </c>
      <c r="G196" s="131" t="str">
        <f t="shared" si="3"/>
        <v>1.1 Standardsatser!E457</v>
      </c>
    </row>
    <row r="197" spans="2:7" ht="15" x14ac:dyDescent="0.25">
      <c r="B197" s="132">
        <v>2052</v>
      </c>
      <c r="C197" s="133">
        <f>D197*((_xlfn.XLOOKUP(KroneårForBeregninger,'1.4 Øvrige forutsetninger'!$C$3:$DG$3,'1.4 Øvrige forutsetninger'!$C$4:$DG$4))/_xlfn.XLOOKUP('1.3 Standardsatser fra SAGA'!F197,'1.4 Øvrige forutsetninger'!$C$3:$DG$3,'1.4 Øvrige forutsetninger'!$C$4:$DG$4))</f>
        <v>1077</v>
      </c>
      <c r="D197" s="134">
        <v>1077</v>
      </c>
      <c r="E197" s="131" t="s">
        <v>286</v>
      </c>
      <c r="F197" s="131">
        <v>2022</v>
      </c>
      <c r="G197" s="131" t="str">
        <f t="shared" si="3"/>
        <v>1.1 Standardsatser!E458</v>
      </c>
    </row>
    <row r="198" spans="2:7" ht="15" x14ac:dyDescent="0.25">
      <c r="B198" s="132">
        <v>2053</v>
      </c>
      <c r="C198" s="133">
        <f>D198*((_xlfn.XLOOKUP(KroneårForBeregninger,'1.4 Øvrige forutsetninger'!$C$3:$DG$3,'1.4 Øvrige forutsetninger'!$C$4:$DG$4))/_xlfn.XLOOKUP('1.3 Standardsatser fra SAGA'!F198,'1.4 Øvrige forutsetninger'!$C$3:$DG$3,'1.4 Øvrige forutsetninger'!$C$4:$DG$4))</f>
        <v>1121</v>
      </c>
      <c r="D198" s="134">
        <v>1121</v>
      </c>
      <c r="E198" s="131" t="s">
        <v>286</v>
      </c>
      <c r="F198" s="131">
        <v>2022</v>
      </c>
      <c r="G198" s="131" t="str">
        <f t="shared" si="3"/>
        <v>1.1 Standardsatser!E459</v>
      </c>
    </row>
    <row r="199" spans="2:7" ht="15" x14ac:dyDescent="0.25">
      <c r="B199" s="132">
        <v>2054</v>
      </c>
      <c r="C199" s="133">
        <f>D199*((_xlfn.XLOOKUP(KroneårForBeregninger,'1.4 Øvrige forutsetninger'!$C$3:$DG$3,'1.4 Øvrige forutsetninger'!$C$4:$DG$4))/_xlfn.XLOOKUP('1.3 Standardsatser fra SAGA'!F199,'1.4 Øvrige forutsetninger'!$C$3:$DG$3,'1.4 Øvrige forutsetninger'!$C$4:$DG$4))</f>
        <v>1165</v>
      </c>
      <c r="D199" s="134">
        <v>1165</v>
      </c>
      <c r="E199" s="131" t="s">
        <v>286</v>
      </c>
      <c r="F199" s="131">
        <v>2022</v>
      </c>
      <c r="G199" s="131" t="str">
        <f t="shared" si="3"/>
        <v>1.1 Standardsatser!E460</v>
      </c>
    </row>
    <row r="200" spans="2:7" ht="15" x14ac:dyDescent="0.25">
      <c r="B200" s="132">
        <v>2055</v>
      </c>
      <c r="C200" s="133">
        <f>D200*((_xlfn.XLOOKUP(KroneårForBeregninger,'1.4 Øvrige forutsetninger'!$C$3:$DG$3,'1.4 Øvrige forutsetninger'!$C$4:$DG$4))/_xlfn.XLOOKUP('1.3 Standardsatser fra SAGA'!F200,'1.4 Øvrige forutsetninger'!$C$3:$DG$3,'1.4 Øvrige forutsetninger'!$C$4:$DG$4))</f>
        <v>1212</v>
      </c>
      <c r="D200" s="134">
        <v>1212</v>
      </c>
      <c r="E200" s="131" t="s">
        <v>286</v>
      </c>
      <c r="F200" s="131">
        <v>2022</v>
      </c>
      <c r="G200" s="131" t="str">
        <f t="shared" si="3"/>
        <v>1.1 Standardsatser!E461</v>
      </c>
    </row>
    <row r="201" spans="2:7" ht="15" x14ac:dyDescent="0.25">
      <c r="B201" s="132">
        <v>2056</v>
      </c>
      <c r="C201" s="133">
        <f>D201*((_xlfn.XLOOKUP(KroneårForBeregninger,'1.4 Øvrige forutsetninger'!$C$3:$DG$3,'1.4 Øvrige forutsetninger'!$C$4:$DG$4))/_xlfn.XLOOKUP('1.3 Standardsatser fra SAGA'!F201,'1.4 Øvrige forutsetninger'!$C$3:$DG$3,'1.4 Øvrige forutsetninger'!$C$4:$DG$4))</f>
        <v>1260</v>
      </c>
      <c r="D201" s="134">
        <v>1260</v>
      </c>
      <c r="E201" s="131" t="s">
        <v>286</v>
      </c>
      <c r="F201" s="131">
        <v>2022</v>
      </c>
      <c r="G201" s="131" t="str">
        <f t="shared" si="3"/>
        <v>1.1 Standardsatser!E462</v>
      </c>
    </row>
    <row r="202" spans="2:7" ht="15" x14ac:dyDescent="0.25">
      <c r="B202" s="132">
        <v>2057</v>
      </c>
      <c r="C202" s="133">
        <f>D202*((_xlfn.XLOOKUP(KroneårForBeregninger,'1.4 Øvrige forutsetninger'!$C$3:$DG$3,'1.4 Øvrige forutsetninger'!$C$4:$DG$4))/_xlfn.XLOOKUP('1.3 Standardsatser fra SAGA'!F202,'1.4 Øvrige forutsetninger'!$C$3:$DG$3,'1.4 Øvrige forutsetninger'!$C$4:$DG$4))</f>
        <v>1311</v>
      </c>
      <c r="D202" s="134">
        <v>1311</v>
      </c>
      <c r="E202" s="131" t="s">
        <v>286</v>
      </c>
      <c r="F202" s="131">
        <v>2022</v>
      </c>
      <c r="G202" s="131" t="str">
        <f t="shared" si="3"/>
        <v>1.1 Standardsatser!E463</v>
      </c>
    </row>
    <row r="203" spans="2:7" ht="15" x14ac:dyDescent="0.25">
      <c r="B203" s="132">
        <v>2058</v>
      </c>
      <c r="C203" s="133">
        <f>D203*((_xlfn.XLOOKUP(KroneårForBeregninger,'1.4 Øvrige forutsetninger'!$C$3:$DG$3,'1.4 Øvrige forutsetninger'!$C$4:$DG$4))/_xlfn.XLOOKUP('1.3 Standardsatser fra SAGA'!F203,'1.4 Øvrige forutsetninger'!$C$3:$DG$3,'1.4 Øvrige forutsetninger'!$C$4:$DG$4))</f>
        <v>1363</v>
      </c>
      <c r="D203" s="134">
        <v>1363</v>
      </c>
      <c r="E203" s="131" t="s">
        <v>286</v>
      </c>
      <c r="F203" s="131">
        <v>2022</v>
      </c>
      <c r="G203" s="131" t="str">
        <f t="shared" si="3"/>
        <v>1.1 Standardsatser!E464</v>
      </c>
    </row>
    <row r="204" spans="2:7" ht="15" x14ac:dyDescent="0.25">
      <c r="B204" s="132">
        <v>2059</v>
      </c>
      <c r="C204" s="133">
        <f>D204*((_xlfn.XLOOKUP(KroneårForBeregninger,'1.4 Øvrige forutsetninger'!$C$3:$DG$3,'1.4 Øvrige forutsetninger'!$C$4:$DG$4))/_xlfn.XLOOKUP('1.3 Standardsatser fra SAGA'!F204,'1.4 Øvrige forutsetninger'!$C$3:$DG$3,'1.4 Øvrige forutsetninger'!$C$4:$DG$4))</f>
        <v>1418</v>
      </c>
      <c r="D204" s="134">
        <v>1418</v>
      </c>
      <c r="E204" s="131" t="s">
        <v>286</v>
      </c>
      <c r="F204" s="131">
        <v>2022</v>
      </c>
      <c r="G204" s="131" t="str">
        <f t="shared" si="3"/>
        <v>1.1 Standardsatser!E465</v>
      </c>
    </row>
    <row r="205" spans="2:7" ht="15" x14ac:dyDescent="0.25">
      <c r="B205" s="132">
        <v>2060</v>
      </c>
      <c r="C205" s="133">
        <f>D205*((_xlfn.XLOOKUP(KroneårForBeregninger,'1.4 Øvrige forutsetninger'!$C$3:$DG$3,'1.4 Øvrige forutsetninger'!$C$4:$DG$4))/_xlfn.XLOOKUP('1.3 Standardsatser fra SAGA'!F205,'1.4 Øvrige forutsetninger'!$C$3:$DG$3,'1.4 Øvrige forutsetninger'!$C$4:$DG$4))</f>
        <v>1475</v>
      </c>
      <c r="D205" s="134">
        <v>1475</v>
      </c>
      <c r="E205" s="131" t="s">
        <v>286</v>
      </c>
      <c r="F205" s="131">
        <v>2022</v>
      </c>
      <c r="G205" s="131" t="str">
        <f t="shared" si="3"/>
        <v>1.1 Standardsatser!E466</v>
      </c>
    </row>
    <row r="206" spans="2:7" ht="15" x14ac:dyDescent="0.25">
      <c r="B206" s="132">
        <v>2061</v>
      </c>
      <c r="C206" s="133">
        <f>D206*((_xlfn.XLOOKUP(KroneårForBeregninger,'1.4 Øvrige forutsetninger'!$C$3:$DG$3,'1.4 Øvrige forutsetninger'!$C$4:$DG$4))/_xlfn.XLOOKUP('1.3 Standardsatser fra SAGA'!F206,'1.4 Øvrige forutsetninger'!$C$3:$DG$3,'1.4 Øvrige forutsetninger'!$C$4:$DG$4))</f>
        <v>1534</v>
      </c>
      <c r="D206" s="134">
        <v>1534</v>
      </c>
      <c r="E206" s="131" t="s">
        <v>286</v>
      </c>
      <c r="F206" s="131">
        <v>2022</v>
      </c>
      <c r="G206" s="131" t="str">
        <f t="shared" si="3"/>
        <v>1.1 Standardsatser!E467</v>
      </c>
    </row>
    <row r="207" spans="2:7" ht="15" x14ac:dyDescent="0.25">
      <c r="B207" s="132">
        <v>2062</v>
      </c>
      <c r="C207" s="133">
        <f>D207*((_xlfn.XLOOKUP(KroneårForBeregninger,'1.4 Øvrige forutsetninger'!$C$3:$DG$3,'1.4 Øvrige forutsetninger'!$C$4:$DG$4))/_xlfn.XLOOKUP('1.3 Standardsatser fra SAGA'!F207,'1.4 Øvrige forutsetninger'!$C$3:$DG$3,'1.4 Øvrige forutsetninger'!$C$4:$DG$4))</f>
        <v>1595</v>
      </c>
      <c r="D207" s="134">
        <v>1595</v>
      </c>
      <c r="E207" s="131" t="s">
        <v>286</v>
      </c>
      <c r="F207" s="131">
        <v>2022</v>
      </c>
      <c r="G207" s="131" t="str">
        <f t="shared" si="3"/>
        <v>1.1 Standardsatser!E468</v>
      </c>
    </row>
    <row r="208" spans="2:7" ht="15" x14ac:dyDescent="0.25">
      <c r="B208" s="132">
        <v>2063</v>
      </c>
      <c r="C208" s="133">
        <f>D208*((_xlfn.XLOOKUP(KroneårForBeregninger,'1.4 Øvrige forutsetninger'!$C$3:$DG$3,'1.4 Øvrige forutsetninger'!$C$4:$DG$4))/_xlfn.XLOOKUP('1.3 Standardsatser fra SAGA'!F208,'1.4 Øvrige forutsetninger'!$C$3:$DG$3,'1.4 Øvrige forutsetninger'!$C$4:$DG$4))</f>
        <v>1643</v>
      </c>
      <c r="D208" s="134">
        <v>1643</v>
      </c>
      <c r="E208" s="131" t="s">
        <v>286</v>
      </c>
      <c r="F208" s="131">
        <v>2022</v>
      </c>
      <c r="G208" s="131" t="str">
        <f t="shared" si="3"/>
        <v>1.1 Standardsatser!E469</v>
      </c>
    </row>
    <row r="209" spans="2:7" ht="15" x14ac:dyDescent="0.25">
      <c r="B209" s="132">
        <v>2064</v>
      </c>
      <c r="C209" s="133">
        <f>D209*((_xlfn.XLOOKUP(KroneårForBeregninger,'1.4 Øvrige forutsetninger'!$C$3:$DG$3,'1.4 Øvrige forutsetninger'!$C$4:$DG$4))/_xlfn.XLOOKUP('1.3 Standardsatser fra SAGA'!F209,'1.4 Øvrige forutsetninger'!$C$3:$DG$3,'1.4 Øvrige forutsetninger'!$C$4:$DG$4))</f>
        <v>1692</v>
      </c>
      <c r="D209" s="134">
        <v>1692</v>
      </c>
      <c r="E209" s="131" t="s">
        <v>286</v>
      </c>
      <c r="F209" s="131">
        <v>2022</v>
      </c>
      <c r="G209" s="131" t="str">
        <f t="shared" si="3"/>
        <v>1.1 Standardsatser!E470</v>
      </c>
    </row>
    <row r="210" spans="2:7" ht="15" x14ac:dyDescent="0.25">
      <c r="B210" s="132">
        <v>2065</v>
      </c>
      <c r="C210" s="133">
        <f>D210*((_xlfn.XLOOKUP(KroneårForBeregninger,'1.4 Øvrige forutsetninger'!$C$3:$DG$3,'1.4 Øvrige forutsetninger'!$C$4:$DG$4))/_xlfn.XLOOKUP('1.3 Standardsatser fra SAGA'!F210,'1.4 Øvrige forutsetninger'!$C$3:$DG$3,'1.4 Øvrige forutsetninger'!$C$4:$DG$4))</f>
        <v>1743</v>
      </c>
      <c r="D210" s="134">
        <v>1743</v>
      </c>
      <c r="E210" s="131" t="s">
        <v>286</v>
      </c>
      <c r="F210" s="131">
        <v>2022</v>
      </c>
      <c r="G210" s="131" t="str">
        <f t="shared" si="3"/>
        <v>1.1 Standardsatser!E471</v>
      </c>
    </row>
    <row r="211" spans="2:7" ht="15" x14ac:dyDescent="0.25">
      <c r="B211" s="132">
        <v>2066</v>
      </c>
      <c r="C211" s="133">
        <f>D211*((_xlfn.XLOOKUP(KroneårForBeregninger,'1.4 Øvrige forutsetninger'!$C$3:$DG$3,'1.4 Øvrige forutsetninger'!$C$4:$DG$4))/_xlfn.XLOOKUP('1.3 Standardsatser fra SAGA'!F211,'1.4 Øvrige forutsetninger'!$C$3:$DG$3,'1.4 Øvrige forutsetninger'!$C$4:$DG$4))</f>
        <v>1795</v>
      </c>
      <c r="D211" s="134">
        <v>1795</v>
      </c>
      <c r="E211" s="131" t="s">
        <v>286</v>
      </c>
      <c r="F211" s="131">
        <v>2022</v>
      </c>
      <c r="G211" s="131" t="str">
        <f t="shared" si="3"/>
        <v>1.1 Standardsatser!E472</v>
      </c>
    </row>
    <row r="212" spans="2:7" ht="15" x14ac:dyDescent="0.25">
      <c r="B212" s="132">
        <v>2067</v>
      </c>
      <c r="C212" s="133">
        <f>D212*((_xlfn.XLOOKUP(KroneårForBeregninger,'1.4 Øvrige forutsetninger'!$C$3:$DG$3,'1.4 Øvrige forutsetninger'!$C$4:$DG$4))/_xlfn.XLOOKUP('1.3 Standardsatser fra SAGA'!F212,'1.4 Øvrige forutsetninger'!$C$3:$DG$3,'1.4 Øvrige forutsetninger'!$C$4:$DG$4))</f>
        <v>1849</v>
      </c>
      <c r="D212" s="134">
        <v>1849</v>
      </c>
      <c r="E212" s="131" t="s">
        <v>286</v>
      </c>
      <c r="F212" s="131">
        <v>2022</v>
      </c>
      <c r="G212" s="131" t="str">
        <f t="shared" si="3"/>
        <v>1.1 Standardsatser!E473</v>
      </c>
    </row>
    <row r="213" spans="2:7" ht="15" x14ac:dyDescent="0.25">
      <c r="B213" s="132">
        <v>2068</v>
      </c>
      <c r="C213" s="133">
        <f>D213*((_xlfn.XLOOKUP(KroneårForBeregninger,'1.4 Øvrige forutsetninger'!$C$3:$DG$3,'1.4 Øvrige forutsetninger'!$C$4:$DG$4))/_xlfn.XLOOKUP('1.3 Standardsatser fra SAGA'!F213,'1.4 Øvrige forutsetninger'!$C$3:$DG$3,'1.4 Øvrige forutsetninger'!$C$4:$DG$4))</f>
        <v>1904</v>
      </c>
      <c r="D213" s="134">
        <v>1904</v>
      </c>
      <c r="E213" s="131" t="s">
        <v>286</v>
      </c>
      <c r="F213" s="131">
        <v>2022</v>
      </c>
      <c r="G213" s="131" t="str">
        <f t="shared" si="3"/>
        <v>1.1 Standardsatser!E474</v>
      </c>
    </row>
    <row r="214" spans="2:7" ht="15" x14ac:dyDescent="0.25">
      <c r="B214" s="132">
        <v>2069</v>
      </c>
      <c r="C214" s="133">
        <f>D214*((_xlfn.XLOOKUP(KroneårForBeregninger,'1.4 Øvrige forutsetninger'!$C$3:$DG$3,'1.4 Øvrige forutsetninger'!$C$4:$DG$4))/_xlfn.XLOOKUP('1.3 Standardsatser fra SAGA'!F214,'1.4 Øvrige forutsetninger'!$C$3:$DG$3,'1.4 Øvrige forutsetninger'!$C$4:$DG$4))</f>
        <v>1962</v>
      </c>
      <c r="D214" s="134">
        <v>1962</v>
      </c>
      <c r="E214" s="131" t="s">
        <v>286</v>
      </c>
      <c r="F214" s="131">
        <v>2022</v>
      </c>
      <c r="G214" s="131" t="str">
        <f t="shared" si="3"/>
        <v>1.1 Standardsatser!E475</v>
      </c>
    </row>
    <row r="215" spans="2:7" ht="15" x14ac:dyDescent="0.25">
      <c r="B215" s="132">
        <v>2070</v>
      </c>
      <c r="C215" s="133">
        <f>D215*((_xlfn.XLOOKUP(KroneårForBeregninger,'1.4 Øvrige forutsetninger'!$C$3:$DG$3,'1.4 Øvrige forutsetninger'!$C$4:$DG$4))/_xlfn.XLOOKUP('1.3 Standardsatser fra SAGA'!F215,'1.4 Øvrige forutsetninger'!$C$3:$DG$3,'1.4 Øvrige forutsetninger'!$C$4:$DG$4))</f>
        <v>2020</v>
      </c>
      <c r="D215" s="134">
        <v>2020</v>
      </c>
      <c r="E215" s="131" t="s">
        <v>286</v>
      </c>
      <c r="F215" s="131">
        <v>2022</v>
      </c>
      <c r="G215" s="131" t="str">
        <f t="shared" si="3"/>
        <v>1.1 Standardsatser!E476</v>
      </c>
    </row>
    <row r="216" spans="2:7" ht="15" x14ac:dyDescent="0.25">
      <c r="B216" s="132">
        <v>2071</v>
      </c>
      <c r="C216" s="133">
        <f>D216*((_xlfn.XLOOKUP(KroneårForBeregninger,'1.4 Øvrige forutsetninger'!$C$3:$DG$3,'1.4 Øvrige forutsetninger'!$C$4:$DG$4))/_xlfn.XLOOKUP('1.3 Standardsatser fra SAGA'!F216,'1.4 Øvrige forutsetninger'!$C$3:$DG$3,'1.4 Øvrige forutsetninger'!$C$4:$DG$4))</f>
        <v>2081</v>
      </c>
      <c r="D216" s="134">
        <v>2081</v>
      </c>
      <c r="E216" s="131" t="s">
        <v>286</v>
      </c>
      <c r="F216" s="131">
        <v>2022</v>
      </c>
      <c r="G216" s="131" t="str">
        <f t="shared" si="3"/>
        <v>1.1 Standardsatser!E477</v>
      </c>
    </row>
    <row r="217" spans="2:7" ht="15" x14ac:dyDescent="0.25">
      <c r="B217" s="132">
        <v>2072</v>
      </c>
      <c r="C217" s="133">
        <f>D217*((_xlfn.XLOOKUP(KroneårForBeregninger,'1.4 Øvrige forutsetninger'!$C$3:$DG$3,'1.4 Øvrige forutsetninger'!$C$4:$DG$4))/_xlfn.XLOOKUP('1.3 Standardsatser fra SAGA'!F217,'1.4 Øvrige forutsetninger'!$C$3:$DG$3,'1.4 Øvrige forutsetninger'!$C$4:$DG$4))</f>
        <v>2143</v>
      </c>
      <c r="D217" s="134">
        <v>2143</v>
      </c>
      <c r="E217" s="131" t="s">
        <v>286</v>
      </c>
      <c r="F217" s="131">
        <v>2022</v>
      </c>
      <c r="G217" s="131" t="str">
        <f t="shared" si="3"/>
        <v>1.1 Standardsatser!E478</v>
      </c>
    </row>
    <row r="218" spans="2:7" ht="15" x14ac:dyDescent="0.25">
      <c r="B218" s="132">
        <v>2073</v>
      </c>
      <c r="C218" s="133">
        <f>D218*((_xlfn.XLOOKUP(KroneårForBeregninger,'1.4 Øvrige forutsetninger'!$C$3:$DG$3,'1.4 Øvrige forutsetninger'!$C$4:$DG$4))/_xlfn.XLOOKUP('1.3 Standardsatser fra SAGA'!F218,'1.4 Øvrige forutsetninger'!$C$3:$DG$3,'1.4 Øvrige forutsetninger'!$C$4:$DG$4))</f>
        <v>2208</v>
      </c>
      <c r="D218" s="134">
        <v>2208</v>
      </c>
      <c r="E218" s="131" t="s">
        <v>286</v>
      </c>
      <c r="F218" s="131">
        <v>2022</v>
      </c>
      <c r="G218" s="131" t="str">
        <f t="shared" si="3"/>
        <v>1.1 Standardsatser!E479</v>
      </c>
    </row>
    <row r="219" spans="2:7" ht="15" x14ac:dyDescent="0.25">
      <c r="B219" s="132">
        <v>2074</v>
      </c>
      <c r="C219" s="133">
        <f>D219*((_xlfn.XLOOKUP(KroneårForBeregninger,'1.4 Øvrige forutsetninger'!$C$3:$DG$3,'1.4 Øvrige forutsetninger'!$C$4:$DG$4))/_xlfn.XLOOKUP('1.3 Standardsatser fra SAGA'!F219,'1.4 Øvrige forutsetninger'!$C$3:$DG$3,'1.4 Øvrige forutsetninger'!$C$4:$DG$4))</f>
        <v>2274</v>
      </c>
      <c r="D219" s="134">
        <v>2274</v>
      </c>
      <c r="E219" s="131" t="s">
        <v>286</v>
      </c>
      <c r="F219" s="131">
        <v>2022</v>
      </c>
      <c r="G219" s="131" t="str">
        <f t="shared" si="3"/>
        <v>1.1 Standardsatser!E480</v>
      </c>
    </row>
    <row r="220" spans="2:7" ht="15" x14ac:dyDescent="0.25">
      <c r="B220" s="132">
        <v>2075</v>
      </c>
      <c r="C220" s="133">
        <f>D220*((_xlfn.XLOOKUP(KroneårForBeregninger,'1.4 Øvrige forutsetninger'!$C$3:$DG$3,'1.4 Øvrige forutsetninger'!$C$4:$DG$4))/_xlfn.XLOOKUP('1.3 Standardsatser fra SAGA'!F220,'1.4 Øvrige forutsetninger'!$C$3:$DG$3,'1.4 Øvrige forutsetninger'!$C$4:$DG$4))</f>
        <v>2342</v>
      </c>
      <c r="D220" s="134">
        <v>2342</v>
      </c>
      <c r="E220" s="131" t="s">
        <v>286</v>
      </c>
      <c r="F220" s="131">
        <v>2022</v>
      </c>
      <c r="G220" s="131" t="str">
        <f t="shared" si="3"/>
        <v>1.1 Standardsatser!E481</v>
      </c>
    </row>
    <row r="221" spans="2:7" ht="15" x14ac:dyDescent="0.25">
      <c r="B221" s="132">
        <v>2076</v>
      </c>
      <c r="C221" s="133">
        <f>D221*((_xlfn.XLOOKUP(KroneårForBeregninger,'1.4 Øvrige forutsetninger'!$C$3:$DG$3,'1.4 Øvrige forutsetninger'!$C$4:$DG$4))/_xlfn.XLOOKUP('1.3 Standardsatser fra SAGA'!F221,'1.4 Øvrige forutsetninger'!$C$3:$DG$3,'1.4 Øvrige forutsetninger'!$C$4:$DG$4))</f>
        <v>2412</v>
      </c>
      <c r="D221" s="134">
        <v>2412</v>
      </c>
      <c r="E221" s="131" t="s">
        <v>286</v>
      </c>
      <c r="F221" s="131">
        <v>2022</v>
      </c>
      <c r="G221" s="131" t="str">
        <f t="shared" si="3"/>
        <v>1.1 Standardsatser!E482</v>
      </c>
    </row>
    <row r="222" spans="2:7" ht="15" x14ac:dyDescent="0.25">
      <c r="B222" s="132">
        <v>2077</v>
      </c>
      <c r="C222" s="133">
        <f>D222*((_xlfn.XLOOKUP(KroneårForBeregninger,'1.4 Øvrige forutsetninger'!$C$3:$DG$3,'1.4 Øvrige forutsetninger'!$C$4:$DG$4))/_xlfn.XLOOKUP('1.3 Standardsatser fra SAGA'!F222,'1.4 Øvrige forutsetninger'!$C$3:$DG$3,'1.4 Øvrige forutsetninger'!$C$4:$DG$4))</f>
        <v>2485</v>
      </c>
      <c r="D222" s="134">
        <v>2485</v>
      </c>
      <c r="E222" s="131" t="s">
        <v>286</v>
      </c>
      <c r="F222" s="131">
        <v>2022</v>
      </c>
      <c r="G222" s="131" t="str">
        <f t="shared" si="3"/>
        <v>1.1 Standardsatser!E483</v>
      </c>
    </row>
    <row r="223" spans="2:7" ht="15" x14ac:dyDescent="0.25">
      <c r="B223" s="132">
        <v>2078</v>
      </c>
      <c r="C223" s="133">
        <f>D223*((_xlfn.XLOOKUP(KroneårForBeregninger,'1.4 Øvrige forutsetninger'!$C$3:$DG$3,'1.4 Øvrige forutsetninger'!$C$4:$DG$4))/_xlfn.XLOOKUP('1.3 Standardsatser fra SAGA'!F223,'1.4 Øvrige forutsetninger'!$C$3:$DG$3,'1.4 Øvrige forutsetninger'!$C$4:$DG$4))</f>
        <v>2559</v>
      </c>
      <c r="D223" s="134">
        <v>2559</v>
      </c>
      <c r="E223" s="131" t="s">
        <v>286</v>
      </c>
      <c r="F223" s="131">
        <v>2022</v>
      </c>
      <c r="G223" s="131" t="str">
        <f t="shared" si="3"/>
        <v>1.1 Standardsatser!E484</v>
      </c>
    </row>
    <row r="224" spans="2:7" ht="15" x14ac:dyDescent="0.25">
      <c r="B224" s="132">
        <v>2079</v>
      </c>
      <c r="C224" s="133">
        <f>D224*((_xlfn.XLOOKUP(KroneårForBeregninger,'1.4 Øvrige forutsetninger'!$C$3:$DG$3,'1.4 Øvrige forutsetninger'!$C$4:$DG$4))/_xlfn.XLOOKUP('1.3 Standardsatser fra SAGA'!F224,'1.4 Øvrige forutsetninger'!$C$3:$DG$3,'1.4 Øvrige forutsetninger'!$C$4:$DG$4))</f>
        <v>2636</v>
      </c>
      <c r="D224" s="134">
        <v>2636</v>
      </c>
      <c r="E224" s="131" t="s">
        <v>286</v>
      </c>
      <c r="F224" s="131">
        <v>2022</v>
      </c>
      <c r="G224" s="131" t="str">
        <f t="shared" si="3"/>
        <v>1.1 Standardsatser!E485</v>
      </c>
    </row>
    <row r="225" spans="2:7" ht="15" x14ac:dyDescent="0.25">
      <c r="B225" s="132">
        <v>2080</v>
      </c>
      <c r="C225" s="133">
        <f>D225*((_xlfn.XLOOKUP(KroneårForBeregninger,'1.4 Øvrige forutsetninger'!$C$3:$DG$3,'1.4 Øvrige forutsetninger'!$C$4:$DG$4))/_xlfn.XLOOKUP('1.3 Standardsatser fra SAGA'!F225,'1.4 Øvrige forutsetninger'!$C$3:$DG$3,'1.4 Øvrige forutsetninger'!$C$4:$DG$4))</f>
        <v>2715</v>
      </c>
      <c r="D225" s="134">
        <v>2715</v>
      </c>
      <c r="E225" s="131" t="s">
        <v>286</v>
      </c>
      <c r="F225" s="131">
        <v>2022</v>
      </c>
      <c r="G225" s="131" t="str">
        <f t="shared" si="3"/>
        <v>1.1 Standardsatser!E486</v>
      </c>
    </row>
    <row r="226" spans="2:7" ht="15" x14ac:dyDescent="0.25">
      <c r="B226" s="132">
        <v>2081</v>
      </c>
      <c r="C226" s="133">
        <f>D226*((_xlfn.XLOOKUP(KroneårForBeregninger,'1.4 Øvrige forutsetninger'!$C$3:$DG$3,'1.4 Øvrige forutsetninger'!$C$4:$DG$4))/_xlfn.XLOOKUP('1.3 Standardsatser fra SAGA'!F226,'1.4 Øvrige forutsetninger'!$C$3:$DG$3,'1.4 Øvrige forutsetninger'!$C$4:$DG$4))</f>
        <v>2797</v>
      </c>
      <c r="D226" s="134">
        <v>2797</v>
      </c>
      <c r="E226" s="131" t="s">
        <v>286</v>
      </c>
      <c r="F226" s="131">
        <v>2022</v>
      </c>
      <c r="G226" s="131" t="str">
        <f t="shared" si="3"/>
        <v>1.1 Standardsatser!E487</v>
      </c>
    </row>
    <row r="227" spans="2:7" ht="15" x14ac:dyDescent="0.25">
      <c r="B227" s="132">
        <v>2082</v>
      </c>
      <c r="C227" s="133">
        <f>D227*((_xlfn.XLOOKUP(KroneårForBeregninger,'1.4 Øvrige forutsetninger'!$C$3:$DG$3,'1.4 Øvrige forutsetninger'!$C$4:$DG$4))/_xlfn.XLOOKUP('1.3 Standardsatser fra SAGA'!F227,'1.4 Øvrige forutsetninger'!$C$3:$DG$3,'1.4 Øvrige forutsetninger'!$C$4:$DG$4))</f>
        <v>2881</v>
      </c>
      <c r="D227" s="134">
        <v>2881</v>
      </c>
      <c r="E227" s="131" t="s">
        <v>286</v>
      </c>
      <c r="F227" s="131">
        <v>2022</v>
      </c>
      <c r="G227" s="131" t="str">
        <f t="shared" si="3"/>
        <v>1.1 Standardsatser!E488</v>
      </c>
    </row>
    <row r="228" spans="2:7" ht="15" x14ac:dyDescent="0.25">
      <c r="B228" s="132">
        <v>2083</v>
      </c>
      <c r="C228" s="133">
        <f>D228*((_xlfn.XLOOKUP(KroneårForBeregninger,'1.4 Øvrige forutsetninger'!$C$3:$DG$3,'1.4 Øvrige forutsetninger'!$C$4:$DG$4))/_xlfn.XLOOKUP('1.3 Standardsatser fra SAGA'!F228,'1.4 Øvrige forutsetninger'!$C$3:$DG$3,'1.4 Øvrige forutsetninger'!$C$4:$DG$4))</f>
        <v>2967</v>
      </c>
      <c r="D228" s="134">
        <v>2967</v>
      </c>
      <c r="E228" s="131" t="s">
        <v>286</v>
      </c>
      <c r="F228" s="131">
        <v>2022</v>
      </c>
      <c r="G228" s="131" t="str">
        <f t="shared" si="3"/>
        <v>1.1 Standardsatser!E489</v>
      </c>
    </row>
    <row r="229" spans="2:7" ht="15" x14ac:dyDescent="0.25">
      <c r="B229" s="132">
        <v>2084</v>
      </c>
      <c r="C229" s="133">
        <f>D229*((_xlfn.XLOOKUP(KroneårForBeregninger,'1.4 Øvrige forutsetninger'!$C$3:$DG$3,'1.4 Øvrige forutsetninger'!$C$4:$DG$4))/_xlfn.XLOOKUP('1.3 Standardsatser fra SAGA'!F229,'1.4 Øvrige forutsetninger'!$C$3:$DG$3,'1.4 Øvrige forutsetninger'!$C$4:$DG$4))</f>
        <v>3056</v>
      </c>
      <c r="D229" s="134">
        <v>3056</v>
      </c>
      <c r="E229" s="131" t="s">
        <v>286</v>
      </c>
      <c r="F229" s="131">
        <v>2022</v>
      </c>
      <c r="G229" s="131" t="str">
        <f t="shared" ref="G229:G253" si="4">"1.1 Standardsatser!E"&amp;334-ROW($H$73)+ROW()</f>
        <v>1.1 Standardsatser!E490</v>
      </c>
    </row>
    <row r="230" spans="2:7" ht="15" x14ac:dyDescent="0.25">
      <c r="B230" s="132">
        <v>2085</v>
      </c>
      <c r="C230" s="133">
        <f>D230*((_xlfn.XLOOKUP(KroneårForBeregninger,'1.4 Øvrige forutsetninger'!$C$3:$DG$3,'1.4 Øvrige forutsetninger'!$C$4:$DG$4))/_xlfn.XLOOKUP('1.3 Standardsatser fra SAGA'!F230,'1.4 Øvrige forutsetninger'!$C$3:$DG$3,'1.4 Øvrige forutsetninger'!$C$4:$DG$4))</f>
        <v>3148</v>
      </c>
      <c r="D230" s="134">
        <v>3148</v>
      </c>
      <c r="E230" s="131" t="s">
        <v>286</v>
      </c>
      <c r="F230" s="131">
        <v>2022</v>
      </c>
      <c r="G230" s="131" t="str">
        <f t="shared" si="4"/>
        <v>1.1 Standardsatser!E491</v>
      </c>
    </row>
    <row r="231" spans="2:7" ht="15" x14ac:dyDescent="0.25">
      <c r="B231" s="132">
        <v>2086</v>
      </c>
      <c r="C231" s="133">
        <f>D231*((_xlfn.XLOOKUP(KroneårForBeregninger,'1.4 Øvrige forutsetninger'!$C$3:$DG$3,'1.4 Øvrige forutsetninger'!$C$4:$DG$4))/_xlfn.XLOOKUP('1.3 Standardsatser fra SAGA'!F231,'1.4 Øvrige forutsetninger'!$C$3:$DG$3,'1.4 Øvrige forutsetninger'!$C$4:$DG$4))</f>
        <v>3242</v>
      </c>
      <c r="D231" s="134">
        <v>3242</v>
      </c>
      <c r="E231" s="131" t="s">
        <v>286</v>
      </c>
      <c r="F231" s="131">
        <v>2022</v>
      </c>
      <c r="G231" s="131" t="str">
        <f t="shared" si="4"/>
        <v>1.1 Standardsatser!E492</v>
      </c>
    </row>
    <row r="232" spans="2:7" ht="15" x14ac:dyDescent="0.25">
      <c r="B232" s="132">
        <v>2087</v>
      </c>
      <c r="C232" s="133">
        <f>D232*((_xlfn.XLOOKUP(KroneårForBeregninger,'1.4 Øvrige forutsetninger'!$C$3:$DG$3,'1.4 Øvrige forutsetninger'!$C$4:$DG$4))/_xlfn.XLOOKUP('1.3 Standardsatser fra SAGA'!F232,'1.4 Øvrige forutsetninger'!$C$3:$DG$3,'1.4 Øvrige forutsetninger'!$C$4:$DG$4))</f>
        <v>3339</v>
      </c>
      <c r="D232" s="134">
        <v>3339</v>
      </c>
      <c r="E232" s="131" t="s">
        <v>286</v>
      </c>
      <c r="F232" s="131">
        <v>2022</v>
      </c>
      <c r="G232" s="131" t="str">
        <f t="shared" si="4"/>
        <v>1.1 Standardsatser!E493</v>
      </c>
    </row>
    <row r="233" spans="2:7" ht="15" x14ac:dyDescent="0.25">
      <c r="B233" s="132">
        <v>2088</v>
      </c>
      <c r="C233" s="133">
        <f>D233*((_xlfn.XLOOKUP(KroneårForBeregninger,'1.4 Øvrige forutsetninger'!$C$3:$DG$3,'1.4 Øvrige forutsetninger'!$C$4:$DG$4))/_xlfn.XLOOKUP('1.3 Standardsatser fra SAGA'!F233,'1.4 Øvrige forutsetninger'!$C$3:$DG$3,'1.4 Øvrige forutsetninger'!$C$4:$DG$4))</f>
        <v>3440</v>
      </c>
      <c r="D233" s="134">
        <v>3440</v>
      </c>
      <c r="E233" s="131" t="s">
        <v>286</v>
      </c>
      <c r="F233" s="131">
        <v>2022</v>
      </c>
      <c r="G233" s="131" t="str">
        <f t="shared" si="4"/>
        <v>1.1 Standardsatser!E494</v>
      </c>
    </row>
    <row r="234" spans="2:7" ht="15" x14ac:dyDescent="0.25">
      <c r="B234" s="132">
        <v>2089</v>
      </c>
      <c r="C234" s="133">
        <f>D234*((_xlfn.XLOOKUP(KroneårForBeregninger,'1.4 Øvrige forutsetninger'!$C$3:$DG$3,'1.4 Øvrige forutsetninger'!$C$4:$DG$4))/_xlfn.XLOOKUP('1.3 Standardsatser fra SAGA'!F234,'1.4 Øvrige forutsetninger'!$C$3:$DG$3,'1.4 Øvrige forutsetninger'!$C$4:$DG$4))</f>
        <v>3543</v>
      </c>
      <c r="D234" s="134">
        <v>3543</v>
      </c>
      <c r="E234" s="131" t="s">
        <v>286</v>
      </c>
      <c r="F234" s="131">
        <v>2022</v>
      </c>
      <c r="G234" s="131" t="str">
        <f t="shared" si="4"/>
        <v>1.1 Standardsatser!E495</v>
      </c>
    </row>
    <row r="235" spans="2:7" ht="15" x14ac:dyDescent="0.25">
      <c r="B235" s="132">
        <v>2090</v>
      </c>
      <c r="C235" s="133">
        <f>D235*((_xlfn.XLOOKUP(KroneårForBeregninger,'1.4 Øvrige forutsetninger'!$C$3:$DG$3,'1.4 Øvrige forutsetninger'!$C$4:$DG$4))/_xlfn.XLOOKUP('1.3 Standardsatser fra SAGA'!F235,'1.4 Øvrige forutsetninger'!$C$3:$DG$3,'1.4 Øvrige forutsetninger'!$C$4:$DG$4))</f>
        <v>3649</v>
      </c>
      <c r="D235" s="134">
        <v>3649</v>
      </c>
      <c r="E235" s="131" t="s">
        <v>286</v>
      </c>
      <c r="F235" s="131">
        <v>2022</v>
      </c>
      <c r="G235" s="131" t="str">
        <f t="shared" si="4"/>
        <v>1.1 Standardsatser!E496</v>
      </c>
    </row>
    <row r="236" spans="2:7" ht="15" x14ac:dyDescent="0.25">
      <c r="B236" s="132">
        <v>2091</v>
      </c>
      <c r="C236" s="133">
        <f>D236*((_xlfn.XLOOKUP(KroneårForBeregninger,'1.4 Øvrige forutsetninger'!$C$3:$DG$3,'1.4 Øvrige forutsetninger'!$C$4:$DG$4))/_xlfn.XLOOKUP('1.3 Standardsatser fra SAGA'!F236,'1.4 Øvrige forutsetninger'!$C$3:$DG$3,'1.4 Øvrige forutsetninger'!$C$4:$DG$4))</f>
        <v>3759</v>
      </c>
      <c r="D236" s="134">
        <v>3759</v>
      </c>
      <c r="E236" s="131" t="s">
        <v>286</v>
      </c>
      <c r="F236" s="131">
        <v>2022</v>
      </c>
      <c r="G236" s="131" t="str">
        <f t="shared" si="4"/>
        <v>1.1 Standardsatser!E497</v>
      </c>
    </row>
    <row r="237" spans="2:7" ht="15" x14ac:dyDescent="0.25">
      <c r="B237" s="132">
        <v>2092</v>
      </c>
      <c r="C237" s="133">
        <f>D237*((_xlfn.XLOOKUP(KroneårForBeregninger,'1.4 Øvrige forutsetninger'!$C$3:$DG$3,'1.4 Øvrige forutsetninger'!$C$4:$DG$4))/_xlfn.XLOOKUP('1.3 Standardsatser fra SAGA'!F237,'1.4 Øvrige forutsetninger'!$C$3:$DG$3,'1.4 Øvrige forutsetninger'!$C$4:$DG$4))</f>
        <v>3871</v>
      </c>
      <c r="D237" s="134">
        <v>3871</v>
      </c>
      <c r="E237" s="131" t="s">
        <v>286</v>
      </c>
      <c r="F237" s="131">
        <v>2022</v>
      </c>
      <c r="G237" s="131" t="str">
        <f t="shared" si="4"/>
        <v>1.1 Standardsatser!E498</v>
      </c>
    </row>
    <row r="238" spans="2:7" ht="15" x14ac:dyDescent="0.25">
      <c r="B238" s="132">
        <v>2093</v>
      </c>
      <c r="C238" s="133">
        <f>D238*((_xlfn.XLOOKUP(KroneårForBeregninger,'1.4 Øvrige forutsetninger'!$C$3:$DG$3,'1.4 Øvrige forutsetninger'!$C$4:$DG$4))/_xlfn.XLOOKUP('1.3 Standardsatser fra SAGA'!F238,'1.4 Øvrige forutsetninger'!$C$3:$DG$3,'1.4 Øvrige forutsetninger'!$C$4:$DG$4))</f>
        <v>3949</v>
      </c>
      <c r="D238" s="134">
        <v>3949</v>
      </c>
      <c r="E238" s="131" t="s">
        <v>286</v>
      </c>
      <c r="F238" s="131">
        <v>2022</v>
      </c>
      <c r="G238" s="131" t="str">
        <f t="shared" si="4"/>
        <v>1.1 Standardsatser!E499</v>
      </c>
    </row>
    <row r="239" spans="2:7" ht="15" x14ac:dyDescent="0.25">
      <c r="B239" s="132">
        <v>2094</v>
      </c>
      <c r="C239" s="133">
        <f>D239*((_xlfn.XLOOKUP(KroneårForBeregninger,'1.4 Øvrige forutsetninger'!$C$3:$DG$3,'1.4 Øvrige forutsetninger'!$C$4:$DG$4))/_xlfn.XLOOKUP('1.3 Standardsatser fra SAGA'!F239,'1.4 Øvrige forutsetninger'!$C$3:$DG$3,'1.4 Øvrige forutsetninger'!$C$4:$DG$4))</f>
        <v>4028</v>
      </c>
      <c r="D239" s="134">
        <v>4028</v>
      </c>
      <c r="E239" s="131" t="s">
        <v>286</v>
      </c>
      <c r="F239" s="131">
        <v>2022</v>
      </c>
      <c r="G239" s="131" t="str">
        <f t="shared" si="4"/>
        <v>1.1 Standardsatser!E500</v>
      </c>
    </row>
    <row r="240" spans="2:7" ht="15" x14ac:dyDescent="0.25">
      <c r="B240" s="132">
        <v>2095</v>
      </c>
      <c r="C240" s="133">
        <f>D240*((_xlfn.XLOOKUP(KroneårForBeregninger,'1.4 Øvrige forutsetninger'!$C$3:$DG$3,'1.4 Øvrige forutsetninger'!$C$4:$DG$4))/_xlfn.XLOOKUP('1.3 Standardsatser fra SAGA'!F240,'1.4 Øvrige forutsetninger'!$C$3:$DG$3,'1.4 Øvrige forutsetninger'!$C$4:$DG$4))</f>
        <v>4108</v>
      </c>
      <c r="D240" s="134">
        <v>4108</v>
      </c>
      <c r="E240" s="131" t="s">
        <v>286</v>
      </c>
      <c r="F240" s="131">
        <v>2022</v>
      </c>
      <c r="G240" s="131" t="str">
        <f t="shared" si="4"/>
        <v>1.1 Standardsatser!E501</v>
      </c>
    </row>
    <row r="241" spans="2:7" ht="15" x14ac:dyDescent="0.25">
      <c r="B241" s="132">
        <v>2096</v>
      </c>
      <c r="C241" s="133">
        <f>D241*((_xlfn.XLOOKUP(KroneårForBeregninger,'1.4 Øvrige forutsetninger'!$C$3:$DG$3,'1.4 Øvrige forutsetninger'!$C$4:$DG$4))/_xlfn.XLOOKUP('1.3 Standardsatser fra SAGA'!F241,'1.4 Øvrige forutsetninger'!$C$3:$DG$3,'1.4 Øvrige forutsetninger'!$C$4:$DG$4))</f>
        <v>4190</v>
      </c>
      <c r="D241" s="134">
        <v>4190</v>
      </c>
      <c r="E241" s="131" t="s">
        <v>286</v>
      </c>
      <c r="F241" s="131">
        <v>2022</v>
      </c>
      <c r="G241" s="131" t="str">
        <f t="shared" si="4"/>
        <v>1.1 Standardsatser!E502</v>
      </c>
    </row>
    <row r="242" spans="2:7" ht="15" x14ac:dyDescent="0.25">
      <c r="B242" s="132">
        <v>2097</v>
      </c>
      <c r="C242" s="133">
        <f>D242*((_xlfn.XLOOKUP(KroneårForBeregninger,'1.4 Øvrige forutsetninger'!$C$3:$DG$3,'1.4 Øvrige forutsetninger'!$C$4:$DG$4))/_xlfn.XLOOKUP('1.3 Standardsatser fra SAGA'!F242,'1.4 Øvrige forutsetninger'!$C$3:$DG$3,'1.4 Øvrige forutsetninger'!$C$4:$DG$4))</f>
        <v>4274</v>
      </c>
      <c r="D242" s="134">
        <v>4274</v>
      </c>
      <c r="E242" s="131" t="s">
        <v>286</v>
      </c>
      <c r="F242" s="131">
        <v>2022</v>
      </c>
      <c r="G242" s="131" t="str">
        <f t="shared" si="4"/>
        <v>1.1 Standardsatser!E503</v>
      </c>
    </row>
    <row r="243" spans="2:7" ht="15" x14ac:dyDescent="0.25">
      <c r="B243" s="132">
        <v>2098</v>
      </c>
      <c r="C243" s="133">
        <f>D243*((_xlfn.XLOOKUP(KroneårForBeregninger,'1.4 Øvrige forutsetninger'!$C$3:$DG$3,'1.4 Øvrige forutsetninger'!$C$4:$DG$4))/_xlfn.XLOOKUP('1.3 Standardsatser fra SAGA'!F243,'1.4 Øvrige forutsetninger'!$C$3:$DG$3,'1.4 Øvrige forutsetninger'!$C$4:$DG$4))</f>
        <v>4360</v>
      </c>
      <c r="D243" s="134">
        <v>4360</v>
      </c>
      <c r="E243" s="131" t="s">
        <v>286</v>
      </c>
      <c r="F243" s="131">
        <v>2022</v>
      </c>
      <c r="G243" s="131" t="str">
        <f t="shared" si="4"/>
        <v>1.1 Standardsatser!E504</v>
      </c>
    </row>
    <row r="244" spans="2:7" ht="15" x14ac:dyDescent="0.25">
      <c r="B244" s="132">
        <v>2099</v>
      </c>
      <c r="C244" s="133">
        <f>D244*((_xlfn.XLOOKUP(KroneårForBeregninger,'1.4 Øvrige forutsetninger'!$C$3:$DG$3,'1.4 Øvrige forutsetninger'!$C$4:$DG$4))/_xlfn.XLOOKUP('1.3 Standardsatser fra SAGA'!F244,'1.4 Øvrige forutsetninger'!$C$3:$DG$3,'1.4 Øvrige forutsetninger'!$C$4:$DG$4))</f>
        <v>4447</v>
      </c>
      <c r="D244" s="134">
        <v>4447</v>
      </c>
      <c r="E244" s="131" t="s">
        <v>286</v>
      </c>
      <c r="F244" s="131">
        <v>2022</v>
      </c>
      <c r="G244" s="131" t="str">
        <f t="shared" si="4"/>
        <v>1.1 Standardsatser!E505</v>
      </c>
    </row>
    <row r="245" spans="2:7" ht="15" x14ac:dyDescent="0.25">
      <c r="B245" s="132">
        <v>2100</v>
      </c>
      <c r="C245" s="133">
        <f>D245*((_xlfn.XLOOKUP(KroneårForBeregninger,'1.4 Øvrige forutsetninger'!$C$3:$DG$3,'1.4 Øvrige forutsetninger'!$C$4:$DG$4))/_xlfn.XLOOKUP('1.3 Standardsatser fra SAGA'!F245,'1.4 Øvrige forutsetninger'!$C$3:$DG$3,'1.4 Øvrige forutsetninger'!$C$4:$DG$4))</f>
        <v>4536</v>
      </c>
      <c r="D245" s="134">
        <v>4536</v>
      </c>
      <c r="E245" s="131" t="s">
        <v>286</v>
      </c>
      <c r="F245" s="131">
        <v>2022</v>
      </c>
      <c r="G245" s="131" t="str">
        <f t="shared" si="4"/>
        <v>1.1 Standardsatser!E506</v>
      </c>
    </row>
    <row r="246" spans="2:7" ht="15" x14ac:dyDescent="0.25">
      <c r="B246" s="132">
        <v>2101</v>
      </c>
      <c r="C246" s="133">
        <f>D246*((_xlfn.XLOOKUP(KroneårForBeregninger,'1.4 Øvrige forutsetninger'!$C$3:$DG$3,'1.4 Øvrige forutsetninger'!$C$4:$DG$4))/_xlfn.XLOOKUP('1.3 Standardsatser fra SAGA'!F246,'1.4 Øvrige forutsetninger'!$C$3:$DG$3,'1.4 Øvrige forutsetninger'!$C$4:$DG$4))</f>
        <v>4626.72</v>
      </c>
      <c r="D246" s="134">
        <v>4626.72</v>
      </c>
      <c r="E246" s="131" t="s">
        <v>286</v>
      </c>
      <c r="F246" s="131">
        <v>2022</v>
      </c>
      <c r="G246" s="131" t="str">
        <f t="shared" si="4"/>
        <v>1.1 Standardsatser!E507</v>
      </c>
    </row>
    <row r="247" spans="2:7" ht="15" x14ac:dyDescent="0.25">
      <c r="B247" s="132">
        <v>2102</v>
      </c>
      <c r="C247" s="133">
        <f>D247*((_xlfn.XLOOKUP(KroneårForBeregninger,'1.4 Øvrige forutsetninger'!$C$3:$DG$3,'1.4 Øvrige forutsetninger'!$C$4:$DG$4))/_xlfn.XLOOKUP('1.3 Standardsatser fra SAGA'!F247,'1.4 Øvrige forutsetninger'!$C$3:$DG$3,'1.4 Øvrige forutsetninger'!$C$4:$DG$4))</f>
        <v>4719.2544000000007</v>
      </c>
      <c r="D247" s="134">
        <v>4719.2544000000007</v>
      </c>
      <c r="E247" s="131" t="s">
        <v>286</v>
      </c>
      <c r="F247" s="131">
        <v>2022</v>
      </c>
      <c r="G247" s="131" t="str">
        <f t="shared" si="4"/>
        <v>1.1 Standardsatser!E508</v>
      </c>
    </row>
    <row r="248" spans="2:7" ht="15" x14ac:dyDescent="0.25">
      <c r="B248" s="132">
        <v>2103</v>
      </c>
      <c r="C248" s="133">
        <f>D248*((_xlfn.XLOOKUP(KroneårForBeregninger,'1.4 Øvrige forutsetninger'!$C$3:$DG$3,'1.4 Øvrige forutsetninger'!$C$4:$DG$4))/_xlfn.XLOOKUP('1.3 Standardsatser fra SAGA'!F248,'1.4 Øvrige forutsetninger'!$C$3:$DG$3,'1.4 Øvrige forutsetninger'!$C$4:$DG$4))</f>
        <v>4813.6394880000007</v>
      </c>
      <c r="D248" s="134">
        <v>4813.6394880000007</v>
      </c>
      <c r="E248" s="131" t="s">
        <v>286</v>
      </c>
      <c r="F248" s="131">
        <v>2022</v>
      </c>
      <c r="G248" s="131" t="str">
        <f t="shared" si="4"/>
        <v>1.1 Standardsatser!E509</v>
      </c>
    </row>
    <row r="249" spans="2:7" ht="15" x14ac:dyDescent="0.25">
      <c r="B249" s="132">
        <v>2104</v>
      </c>
      <c r="C249" s="133">
        <f>D249*((_xlfn.XLOOKUP(KroneårForBeregninger,'1.4 Øvrige forutsetninger'!$C$3:$DG$3,'1.4 Øvrige forutsetninger'!$C$4:$DG$4))/_xlfn.XLOOKUP('1.3 Standardsatser fra SAGA'!F249,'1.4 Øvrige forutsetninger'!$C$3:$DG$3,'1.4 Øvrige forutsetninger'!$C$4:$DG$4))</f>
        <v>4909.9122777600005</v>
      </c>
      <c r="D249" s="134">
        <v>4909.9122777600005</v>
      </c>
      <c r="E249" s="131" t="s">
        <v>286</v>
      </c>
      <c r="F249" s="131">
        <v>2022</v>
      </c>
      <c r="G249" s="131" t="str">
        <f t="shared" si="4"/>
        <v>1.1 Standardsatser!E510</v>
      </c>
    </row>
    <row r="250" spans="2:7" ht="15" x14ac:dyDescent="0.25">
      <c r="B250" s="132">
        <v>2105</v>
      </c>
      <c r="C250" s="133">
        <f>D250*((_xlfn.XLOOKUP(KroneårForBeregninger,'1.4 Øvrige forutsetninger'!$C$3:$DG$3,'1.4 Øvrige forutsetninger'!$C$4:$DG$4))/_xlfn.XLOOKUP('1.3 Standardsatser fra SAGA'!F250,'1.4 Øvrige forutsetninger'!$C$3:$DG$3,'1.4 Øvrige forutsetninger'!$C$4:$DG$4))</f>
        <v>5008.1105233152002</v>
      </c>
      <c r="D250" s="134">
        <v>5008.1105233152002</v>
      </c>
      <c r="E250" s="131" t="s">
        <v>286</v>
      </c>
      <c r="F250" s="131">
        <v>2022</v>
      </c>
      <c r="G250" s="131" t="str">
        <f t="shared" si="4"/>
        <v>1.1 Standardsatser!E511</v>
      </c>
    </row>
    <row r="251" spans="2:7" ht="15" x14ac:dyDescent="0.25">
      <c r="B251" s="132">
        <v>2106</v>
      </c>
      <c r="C251" s="133">
        <f>D251*((_xlfn.XLOOKUP(KroneårForBeregninger,'1.4 Øvrige forutsetninger'!$C$3:$DG$3,'1.4 Øvrige forutsetninger'!$C$4:$DG$4))/_xlfn.XLOOKUP('1.3 Standardsatser fra SAGA'!F251,'1.4 Øvrige forutsetninger'!$C$3:$DG$3,'1.4 Øvrige forutsetninger'!$C$4:$DG$4))</f>
        <v>5108.272733781504</v>
      </c>
      <c r="D251" s="134">
        <v>5108.272733781504</v>
      </c>
      <c r="E251" s="131" t="s">
        <v>286</v>
      </c>
      <c r="F251" s="131">
        <v>2022</v>
      </c>
      <c r="G251" s="131" t="str">
        <f t="shared" si="4"/>
        <v>1.1 Standardsatser!E512</v>
      </c>
    </row>
    <row r="252" spans="2:7" ht="15" x14ac:dyDescent="0.25">
      <c r="B252" s="132">
        <v>2107</v>
      </c>
      <c r="C252" s="133">
        <f>D252*((_xlfn.XLOOKUP(KroneårForBeregninger,'1.4 Øvrige forutsetninger'!$C$3:$DG$3,'1.4 Øvrige forutsetninger'!$C$4:$DG$4))/_xlfn.XLOOKUP('1.3 Standardsatser fra SAGA'!F252,'1.4 Øvrige forutsetninger'!$C$3:$DG$3,'1.4 Øvrige forutsetninger'!$C$4:$DG$4))</f>
        <v>5210.4381884571339</v>
      </c>
      <c r="D252" s="134">
        <v>5210.4381884571339</v>
      </c>
      <c r="E252" s="131" t="s">
        <v>286</v>
      </c>
      <c r="F252" s="131">
        <v>2022</v>
      </c>
      <c r="G252" s="131" t="str">
        <f t="shared" si="4"/>
        <v>1.1 Standardsatser!E513</v>
      </c>
    </row>
    <row r="253" spans="2:7" ht="15" x14ac:dyDescent="0.25">
      <c r="B253" s="132">
        <v>2108</v>
      </c>
      <c r="C253" s="133">
        <f>D253*((_xlfn.XLOOKUP(KroneårForBeregninger,'1.4 Øvrige forutsetninger'!$C$3:$DG$3,'1.4 Øvrige forutsetninger'!$C$4:$DG$4))/_xlfn.XLOOKUP('1.3 Standardsatser fra SAGA'!F253,'1.4 Øvrige forutsetninger'!$C$3:$DG$3,'1.4 Øvrige forutsetninger'!$C$4:$DG$4))</f>
        <v>5314.6469522262769</v>
      </c>
      <c r="D253" s="134">
        <v>5314.6469522262769</v>
      </c>
      <c r="E253" s="131" t="s">
        <v>286</v>
      </c>
      <c r="F253" s="131">
        <v>2022</v>
      </c>
      <c r="G253" s="131" t="str">
        <f t="shared" si="4"/>
        <v>1.1 Standardsatser!E514</v>
      </c>
    </row>
    <row r="254" spans="2:7" x14ac:dyDescent="0.2">
      <c r="B254" s="138" t="s">
        <v>288</v>
      </c>
      <c r="C254" s="140"/>
      <c r="D254" s="140"/>
      <c r="E254" s="141"/>
      <c r="F254" s="141"/>
      <c r="G254" s="141"/>
    </row>
    <row r="255" spans="2:7" ht="15" x14ac:dyDescent="0.25">
      <c r="B255" s="132">
        <v>2019</v>
      </c>
      <c r="C255" s="133">
        <f>D255*((_xlfn.XLOOKUP(KroneårForBeregninger,'1.4 Øvrige forutsetninger'!$C$3:$DG$3,'1.4 Øvrige forutsetninger'!$C$4:$DG$4))/_xlfn.XLOOKUP('1.3 Standardsatser fra SAGA'!F255,'1.4 Øvrige forutsetninger'!$C$3:$DG$3,'1.4 Øvrige forutsetninger'!$C$4:$DG$4))</f>
        <v>1066.7956304050979</v>
      </c>
      <c r="D255" s="134">
        <v>1066.7956304050979</v>
      </c>
      <c r="E255" s="131" t="s">
        <v>286</v>
      </c>
      <c r="F255" s="131">
        <v>2022</v>
      </c>
      <c r="G255" s="131" t="str">
        <f>"1.1 Standardsatser!E"&amp;334-ROW($H$73)+ROW()</f>
        <v>1.1 Standardsatser!E516</v>
      </c>
    </row>
    <row r="256" spans="2:7" ht="15" x14ac:dyDescent="0.25">
      <c r="B256" s="132">
        <v>2020</v>
      </c>
      <c r="C256" s="133">
        <f>D256*((_xlfn.XLOOKUP(KroneårForBeregninger,'1.4 Øvrige forutsetninger'!$C$3:$DG$3,'1.4 Øvrige forutsetninger'!$C$4:$DG$4))/_xlfn.XLOOKUP('1.3 Standardsatser fra SAGA'!F256,'1.4 Øvrige forutsetninger'!$C$3:$DG$3,'1.4 Øvrige forutsetninger'!$C$4:$DG$4))</f>
        <v>1109.4674556213017</v>
      </c>
      <c r="D256" s="134">
        <v>1109.4674556213017</v>
      </c>
      <c r="E256" s="131" t="s">
        <v>286</v>
      </c>
      <c r="F256" s="131">
        <v>2022</v>
      </c>
      <c r="G256" s="131" t="str">
        <f t="shared" ref="G256:G319" si="5">"1.1 Standardsatser!E"&amp;334-ROW($H$73)+ROW()</f>
        <v>1.1 Standardsatser!E517</v>
      </c>
    </row>
    <row r="257" spans="2:7" ht="15" x14ac:dyDescent="0.25">
      <c r="B257" s="132">
        <v>2021</v>
      </c>
      <c r="C257" s="133">
        <f>D257*((_xlfn.XLOOKUP(KroneårForBeregninger,'1.4 Øvrige forutsetninger'!$C$3:$DG$3,'1.4 Øvrige forutsetninger'!$C$4:$DG$4))/_xlfn.XLOOKUP('1.3 Standardsatser fra SAGA'!F257,'1.4 Øvrige forutsetninger'!$C$3:$DG$3,'1.4 Øvrige forutsetninger'!$C$4:$DG$4))</f>
        <v>1153.8461538461538</v>
      </c>
      <c r="D257" s="134">
        <v>1153.8461538461538</v>
      </c>
      <c r="E257" s="131" t="s">
        <v>286</v>
      </c>
      <c r="F257" s="131">
        <v>2022</v>
      </c>
      <c r="G257" s="131" t="str">
        <f t="shared" si="5"/>
        <v>1.1 Standardsatser!E518</v>
      </c>
    </row>
    <row r="258" spans="2:7" ht="15" x14ac:dyDescent="0.25">
      <c r="B258" s="132">
        <v>2022</v>
      </c>
      <c r="C258" s="133">
        <f>D258*((_xlfn.XLOOKUP(KroneårForBeregninger,'1.4 Øvrige forutsetninger'!$C$3:$DG$3,'1.4 Øvrige forutsetninger'!$C$4:$DG$4))/_xlfn.XLOOKUP('1.3 Standardsatser fra SAGA'!F258,'1.4 Øvrige forutsetninger'!$C$3:$DG$3,'1.4 Øvrige forutsetninger'!$C$4:$DG$4))</f>
        <v>1200</v>
      </c>
      <c r="D258" s="134">
        <v>1200</v>
      </c>
      <c r="E258" s="131" t="s">
        <v>286</v>
      </c>
      <c r="F258" s="131">
        <v>2022</v>
      </c>
      <c r="G258" s="131" t="str">
        <f t="shared" si="5"/>
        <v>1.1 Standardsatser!E519</v>
      </c>
    </row>
    <row r="259" spans="2:7" ht="15" x14ac:dyDescent="0.25">
      <c r="B259" s="132">
        <v>2023</v>
      </c>
      <c r="C259" s="133">
        <f>D259*((_xlfn.XLOOKUP(KroneårForBeregninger,'1.4 Øvrige forutsetninger'!$C$3:$DG$3,'1.4 Øvrige forutsetninger'!$C$4:$DG$4))/_xlfn.XLOOKUP('1.3 Standardsatser fra SAGA'!F259,'1.4 Øvrige forutsetninger'!$C$3:$DG$3,'1.4 Øvrige forutsetninger'!$C$4:$DG$4))</f>
        <v>1311</v>
      </c>
      <c r="D259" s="134">
        <v>1311</v>
      </c>
      <c r="E259" s="131" t="s">
        <v>286</v>
      </c>
      <c r="F259" s="131">
        <v>2022</v>
      </c>
      <c r="G259" s="131" t="str">
        <f t="shared" si="5"/>
        <v>1.1 Standardsatser!E520</v>
      </c>
    </row>
    <row r="260" spans="2:7" ht="15" x14ac:dyDescent="0.25">
      <c r="B260" s="132">
        <v>2024</v>
      </c>
      <c r="C260" s="133">
        <f>D260*((_xlfn.XLOOKUP(KroneårForBeregninger,'1.4 Øvrige forutsetninger'!$C$3:$DG$3,'1.4 Øvrige forutsetninger'!$C$4:$DG$4))/_xlfn.XLOOKUP('1.3 Standardsatser fra SAGA'!F260,'1.4 Øvrige forutsetninger'!$C$3:$DG$3,'1.4 Øvrige forutsetninger'!$C$4:$DG$4))</f>
        <v>1433</v>
      </c>
      <c r="D260" s="134">
        <v>1433</v>
      </c>
      <c r="E260" s="131" t="s">
        <v>286</v>
      </c>
      <c r="F260" s="131">
        <v>2022</v>
      </c>
      <c r="G260" s="131" t="str">
        <f t="shared" si="5"/>
        <v>1.1 Standardsatser!E521</v>
      </c>
    </row>
    <row r="261" spans="2:7" ht="15" x14ac:dyDescent="0.25">
      <c r="B261" s="132">
        <v>2025</v>
      </c>
      <c r="C261" s="133">
        <f>D261*((_xlfn.XLOOKUP(KroneårForBeregninger,'1.4 Øvrige forutsetninger'!$C$3:$DG$3,'1.4 Øvrige forutsetninger'!$C$4:$DG$4))/_xlfn.XLOOKUP('1.3 Standardsatser fra SAGA'!F261,'1.4 Øvrige forutsetninger'!$C$3:$DG$3,'1.4 Øvrige forutsetninger'!$C$4:$DG$4))</f>
        <v>1566</v>
      </c>
      <c r="D261" s="134">
        <v>1566</v>
      </c>
      <c r="E261" s="131" t="s">
        <v>286</v>
      </c>
      <c r="F261" s="131">
        <v>2022</v>
      </c>
      <c r="G261" s="131" t="str">
        <f t="shared" si="5"/>
        <v>1.1 Standardsatser!E522</v>
      </c>
    </row>
    <row r="262" spans="2:7" ht="15" x14ac:dyDescent="0.25">
      <c r="B262" s="132">
        <v>2026</v>
      </c>
      <c r="C262" s="133">
        <f>D262*((_xlfn.XLOOKUP(KroneårForBeregninger,'1.4 Øvrige forutsetninger'!$C$3:$DG$3,'1.4 Øvrige forutsetninger'!$C$4:$DG$4))/_xlfn.XLOOKUP('1.3 Standardsatser fra SAGA'!F262,'1.4 Øvrige forutsetninger'!$C$3:$DG$3,'1.4 Øvrige forutsetninger'!$C$4:$DG$4))</f>
        <v>1711</v>
      </c>
      <c r="D262" s="134">
        <v>1711</v>
      </c>
      <c r="E262" s="131" t="s">
        <v>286</v>
      </c>
      <c r="F262" s="131">
        <v>2022</v>
      </c>
      <c r="G262" s="131" t="str">
        <f t="shared" si="5"/>
        <v>1.1 Standardsatser!E523</v>
      </c>
    </row>
    <row r="263" spans="2:7" ht="15" x14ac:dyDescent="0.25">
      <c r="B263" s="132">
        <v>2027</v>
      </c>
      <c r="C263" s="133">
        <f>D263*((_xlfn.XLOOKUP(KroneårForBeregninger,'1.4 Øvrige forutsetninger'!$C$3:$DG$3,'1.4 Øvrige forutsetninger'!$C$4:$DG$4))/_xlfn.XLOOKUP('1.3 Standardsatser fra SAGA'!F263,'1.4 Øvrige forutsetninger'!$C$3:$DG$3,'1.4 Øvrige forutsetninger'!$C$4:$DG$4))</f>
        <v>1870</v>
      </c>
      <c r="D263" s="134">
        <v>1870</v>
      </c>
      <c r="E263" s="131" t="s">
        <v>286</v>
      </c>
      <c r="F263" s="131">
        <v>2022</v>
      </c>
      <c r="G263" s="131" t="str">
        <f t="shared" si="5"/>
        <v>1.1 Standardsatser!E524</v>
      </c>
    </row>
    <row r="264" spans="2:7" ht="15" x14ac:dyDescent="0.25">
      <c r="B264" s="132">
        <v>2028</v>
      </c>
      <c r="C264" s="133">
        <f>D264*((_xlfn.XLOOKUP(KroneårForBeregninger,'1.4 Øvrige forutsetninger'!$C$3:$DG$3,'1.4 Øvrige forutsetninger'!$C$4:$DG$4))/_xlfn.XLOOKUP('1.3 Standardsatser fra SAGA'!F264,'1.4 Øvrige forutsetninger'!$C$3:$DG$3,'1.4 Øvrige forutsetninger'!$C$4:$DG$4))</f>
        <v>2044</v>
      </c>
      <c r="D264" s="134">
        <v>2044</v>
      </c>
      <c r="E264" s="131" t="s">
        <v>286</v>
      </c>
      <c r="F264" s="131">
        <v>2022</v>
      </c>
      <c r="G264" s="131" t="str">
        <f t="shared" si="5"/>
        <v>1.1 Standardsatser!E525</v>
      </c>
    </row>
    <row r="265" spans="2:7" ht="15" x14ac:dyDescent="0.25">
      <c r="B265" s="132">
        <v>2029</v>
      </c>
      <c r="C265" s="133">
        <f>D265*((_xlfn.XLOOKUP(KroneårForBeregninger,'1.4 Øvrige forutsetninger'!$C$3:$DG$3,'1.4 Øvrige forutsetninger'!$C$4:$DG$4))/_xlfn.XLOOKUP('1.3 Standardsatser fra SAGA'!F265,'1.4 Øvrige forutsetninger'!$C$3:$DG$3,'1.4 Øvrige forutsetninger'!$C$4:$DG$4))</f>
        <v>2233</v>
      </c>
      <c r="D265" s="134">
        <v>2233</v>
      </c>
      <c r="E265" s="131" t="s">
        <v>286</v>
      </c>
      <c r="F265" s="131">
        <v>2022</v>
      </c>
      <c r="G265" s="131" t="str">
        <f t="shared" si="5"/>
        <v>1.1 Standardsatser!E526</v>
      </c>
    </row>
    <row r="266" spans="2:7" ht="15" x14ac:dyDescent="0.25">
      <c r="B266" s="132">
        <v>2030</v>
      </c>
      <c r="C266" s="133">
        <f>D266*((_xlfn.XLOOKUP(KroneårForBeregninger,'1.4 Øvrige forutsetninger'!$C$3:$DG$3,'1.4 Øvrige forutsetninger'!$C$4:$DG$4))/_xlfn.XLOOKUP('1.3 Standardsatser fra SAGA'!F266,'1.4 Øvrige forutsetninger'!$C$3:$DG$3,'1.4 Øvrige forutsetninger'!$C$4:$DG$4))</f>
        <v>2441</v>
      </c>
      <c r="D266" s="134">
        <v>2441</v>
      </c>
      <c r="E266" s="131" t="s">
        <v>286</v>
      </c>
      <c r="F266" s="131">
        <v>2022</v>
      </c>
      <c r="G266" s="131" t="str">
        <f t="shared" si="5"/>
        <v>1.1 Standardsatser!E527</v>
      </c>
    </row>
    <row r="267" spans="2:7" ht="15" x14ac:dyDescent="0.25">
      <c r="B267" s="132">
        <v>2031</v>
      </c>
      <c r="C267" s="133">
        <f>D267*((_xlfn.XLOOKUP(KroneårForBeregninger,'1.4 Øvrige forutsetninger'!$C$3:$DG$3,'1.4 Øvrige forutsetninger'!$C$4:$DG$4))/_xlfn.XLOOKUP('1.3 Standardsatser fra SAGA'!F267,'1.4 Øvrige forutsetninger'!$C$3:$DG$3,'1.4 Øvrige forutsetninger'!$C$4:$DG$4))</f>
        <v>2668</v>
      </c>
      <c r="D267" s="134">
        <v>2668</v>
      </c>
      <c r="E267" s="131" t="s">
        <v>286</v>
      </c>
      <c r="F267" s="131">
        <v>2022</v>
      </c>
      <c r="G267" s="131" t="str">
        <f t="shared" si="5"/>
        <v>1.1 Standardsatser!E528</v>
      </c>
    </row>
    <row r="268" spans="2:7" ht="15" x14ac:dyDescent="0.25">
      <c r="B268" s="132">
        <v>2032</v>
      </c>
      <c r="C268" s="133">
        <f>D268*((_xlfn.XLOOKUP(KroneårForBeregninger,'1.4 Øvrige forutsetninger'!$C$3:$DG$3,'1.4 Øvrige forutsetninger'!$C$4:$DG$4))/_xlfn.XLOOKUP('1.3 Standardsatser fra SAGA'!F268,'1.4 Øvrige forutsetninger'!$C$3:$DG$3,'1.4 Øvrige forutsetninger'!$C$4:$DG$4))</f>
        <v>2916</v>
      </c>
      <c r="D268" s="134">
        <v>2916</v>
      </c>
      <c r="E268" s="131" t="s">
        <v>286</v>
      </c>
      <c r="F268" s="131">
        <v>2022</v>
      </c>
      <c r="G268" s="131" t="str">
        <f t="shared" si="5"/>
        <v>1.1 Standardsatser!E529</v>
      </c>
    </row>
    <row r="269" spans="2:7" ht="15" x14ac:dyDescent="0.25">
      <c r="B269" s="132">
        <v>2033</v>
      </c>
      <c r="C269" s="133">
        <f>D269*((_xlfn.XLOOKUP(KroneårForBeregninger,'1.4 Øvrige forutsetninger'!$C$3:$DG$3,'1.4 Øvrige forutsetninger'!$C$4:$DG$4))/_xlfn.XLOOKUP('1.3 Standardsatser fra SAGA'!F269,'1.4 Øvrige forutsetninger'!$C$3:$DG$3,'1.4 Øvrige forutsetninger'!$C$4:$DG$4))</f>
        <v>3187</v>
      </c>
      <c r="D269" s="134">
        <v>3187</v>
      </c>
      <c r="E269" s="131" t="s">
        <v>286</v>
      </c>
      <c r="F269" s="131">
        <v>2022</v>
      </c>
      <c r="G269" s="131" t="str">
        <f t="shared" si="5"/>
        <v>1.1 Standardsatser!E530</v>
      </c>
    </row>
    <row r="270" spans="2:7" ht="15" x14ac:dyDescent="0.25">
      <c r="B270" s="132">
        <v>2034</v>
      </c>
      <c r="C270" s="133">
        <f>D270*((_xlfn.XLOOKUP(KroneårForBeregninger,'1.4 Øvrige forutsetninger'!$C$3:$DG$3,'1.4 Øvrige forutsetninger'!$C$4:$DG$4))/_xlfn.XLOOKUP('1.3 Standardsatser fra SAGA'!F270,'1.4 Øvrige forutsetninger'!$C$3:$DG$3,'1.4 Øvrige forutsetninger'!$C$4:$DG$4))</f>
        <v>3484</v>
      </c>
      <c r="D270" s="134">
        <v>3484</v>
      </c>
      <c r="E270" s="131" t="s">
        <v>286</v>
      </c>
      <c r="F270" s="131">
        <v>2022</v>
      </c>
      <c r="G270" s="131" t="str">
        <f t="shared" si="5"/>
        <v>1.1 Standardsatser!E531</v>
      </c>
    </row>
    <row r="271" spans="2:7" ht="15" x14ac:dyDescent="0.25">
      <c r="B271" s="132">
        <v>2035</v>
      </c>
      <c r="C271" s="133">
        <f>D271*((_xlfn.XLOOKUP(KroneårForBeregninger,'1.4 Øvrige forutsetninger'!$C$3:$DG$3,'1.4 Øvrige forutsetninger'!$C$4:$DG$4))/_xlfn.XLOOKUP('1.3 Standardsatser fra SAGA'!F271,'1.4 Øvrige forutsetninger'!$C$3:$DG$3,'1.4 Øvrige forutsetninger'!$C$4:$DG$4))</f>
        <v>3808</v>
      </c>
      <c r="D271" s="134">
        <v>3808</v>
      </c>
      <c r="E271" s="131" t="s">
        <v>286</v>
      </c>
      <c r="F271" s="131">
        <v>2022</v>
      </c>
      <c r="G271" s="131" t="str">
        <f t="shared" si="5"/>
        <v>1.1 Standardsatser!E532</v>
      </c>
    </row>
    <row r="272" spans="2:7" ht="15" x14ac:dyDescent="0.25">
      <c r="B272" s="132">
        <v>2036</v>
      </c>
      <c r="C272" s="133">
        <f>D272*((_xlfn.XLOOKUP(KroneårForBeregninger,'1.4 Øvrige forutsetninger'!$C$3:$DG$3,'1.4 Øvrige forutsetninger'!$C$4:$DG$4))/_xlfn.XLOOKUP('1.3 Standardsatser fra SAGA'!F272,'1.4 Øvrige forutsetninger'!$C$3:$DG$3,'1.4 Øvrige forutsetninger'!$C$4:$DG$4))</f>
        <v>4162</v>
      </c>
      <c r="D272" s="134">
        <v>4162</v>
      </c>
      <c r="E272" s="131" t="s">
        <v>286</v>
      </c>
      <c r="F272" s="131">
        <v>2022</v>
      </c>
      <c r="G272" s="131" t="str">
        <f t="shared" si="5"/>
        <v>1.1 Standardsatser!E533</v>
      </c>
    </row>
    <row r="273" spans="2:7" ht="15" x14ac:dyDescent="0.25">
      <c r="B273" s="132">
        <v>2037</v>
      </c>
      <c r="C273" s="133">
        <f>D273*((_xlfn.XLOOKUP(KroneårForBeregninger,'1.4 Øvrige forutsetninger'!$C$3:$DG$3,'1.4 Øvrige forutsetninger'!$C$4:$DG$4))/_xlfn.XLOOKUP('1.3 Standardsatser fra SAGA'!F273,'1.4 Øvrige forutsetninger'!$C$3:$DG$3,'1.4 Øvrige forutsetninger'!$C$4:$DG$4))</f>
        <v>4549</v>
      </c>
      <c r="D273" s="134">
        <v>4549</v>
      </c>
      <c r="E273" s="131" t="s">
        <v>286</v>
      </c>
      <c r="F273" s="131">
        <v>2022</v>
      </c>
      <c r="G273" s="131" t="str">
        <f t="shared" si="5"/>
        <v>1.1 Standardsatser!E534</v>
      </c>
    </row>
    <row r="274" spans="2:7" ht="15" x14ac:dyDescent="0.25">
      <c r="B274" s="132">
        <v>2038</v>
      </c>
      <c r="C274" s="133">
        <f>D274*((_xlfn.XLOOKUP(KroneårForBeregninger,'1.4 Øvrige forutsetninger'!$C$3:$DG$3,'1.4 Øvrige forutsetninger'!$C$4:$DG$4))/_xlfn.XLOOKUP('1.3 Standardsatser fra SAGA'!F274,'1.4 Øvrige forutsetninger'!$C$3:$DG$3,'1.4 Øvrige forutsetninger'!$C$4:$DG$4))</f>
        <v>4972</v>
      </c>
      <c r="D274" s="134">
        <v>4972</v>
      </c>
      <c r="E274" s="131" t="s">
        <v>286</v>
      </c>
      <c r="F274" s="131">
        <v>2022</v>
      </c>
      <c r="G274" s="131" t="str">
        <f t="shared" si="5"/>
        <v>1.1 Standardsatser!E535</v>
      </c>
    </row>
    <row r="275" spans="2:7" ht="15" x14ac:dyDescent="0.25">
      <c r="B275" s="132">
        <v>2039</v>
      </c>
      <c r="C275" s="133">
        <f>D275*((_xlfn.XLOOKUP(KroneårForBeregninger,'1.4 Øvrige forutsetninger'!$C$3:$DG$3,'1.4 Øvrige forutsetninger'!$C$4:$DG$4))/_xlfn.XLOOKUP('1.3 Standardsatser fra SAGA'!F275,'1.4 Øvrige forutsetninger'!$C$3:$DG$3,'1.4 Øvrige forutsetninger'!$C$4:$DG$4))</f>
        <v>5435</v>
      </c>
      <c r="D275" s="134">
        <v>5435</v>
      </c>
      <c r="E275" s="131" t="s">
        <v>286</v>
      </c>
      <c r="F275" s="131">
        <v>2022</v>
      </c>
      <c r="G275" s="131" t="str">
        <f t="shared" si="5"/>
        <v>1.1 Standardsatser!E536</v>
      </c>
    </row>
    <row r="276" spans="2:7" ht="15" x14ac:dyDescent="0.25">
      <c r="B276" s="132">
        <v>2040</v>
      </c>
      <c r="C276" s="133">
        <f>D276*((_xlfn.XLOOKUP(KroneårForBeregninger,'1.4 Øvrige forutsetninger'!$C$3:$DG$3,'1.4 Øvrige forutsetninger'!$C$4:$DG$4))/_xlfn.XLOOKUP('1.3 Standardsatser fra SAGA'!F276,'1.4 Øvrige forutsetninger'!$C$3:$DG$3,'1.4 Øvrige forutsetninger'!$C$4:$DG$4))</f>
        <v>5940</v>
      </c>
      <c r="D276" s="134">
        <v>5940</v>
      </c>
      <c r="E276" s="131" t="s">
        <v>286</v>
      </c>
      <c r="F276" s="131">
        <v>2022</v>
      </c>
      <c r="G276" s="131" t="str">
        <f t="shared" si="5"/>
        <v>1.1 Standardsatser!E537</v>
      </c>
    </row>
    <row r="277" spans="2:7" ht="15" x14ac:dyDescent="0.25">
      <c r="B277" s="132">
        <v>2041</v>
      </c>
      <c r="C277" s="133">
        <f>D277*((_xlfn.XLOOKUP(KroneårForBeregninger,'1.4 Øvrige forutsetninger'!$C$3:$DG$3,'1.4 Øvrige forutsetninger'!$C$4:$DG$4))/_xlfn.XLOOKUP('1.3 Standardsatser fra SAGA'!F277,'1.4 Øvrige forutsetninger'!$C$3:$DG$3,'1.4 Øvrige forutsetninger'!$C$4:$DG$4))</f>
        <v>6194</v>
      </c>
      <c r="D277" s="134">
        <v>6194</v>
      </c>
      <c r="E277" s="131" t="s">
        <v>286</v>
      </c>
      <c r="F277" s="131">
        <v>2022</v>
      </c>
      <c r="G277" s="131" t="str">
        <f t="shared" si="5"/>
        <v>1.1 Standardsatser!E538</v>
      </c>
    </row>
    <row r="278" spans="2:7" ht="15" x14ac:dyDescent="0.25">
      <c r="B278" s="132">
        <v>2042</v>
      </c>
      <c r="C278" s="133">
        <f>D278*((_xlfn.XLOOKUP(KroneårForBeregninger,'1.4 Øvrige forutsetninger'!$C$3:$DG$3,'1.4 Øvrige forutsetninger'!$C$4:$DG$4))/_xlfn.XLOOKUP('1.3 Standardsatser fra SAGA'!F278,'1.4 Øvrige forutsetninger'!$C$3:$DG$3,'1.4 Øvrige forutsetninger'!$C$4:$DG$4))</f>
        <v>6459</v>
      </c>
      <c r="D278" s="134">
        <v>6459</v>
      </c>
      <c r="E278" s="131" t="s">
        <v>286</v>
      </c>
      <c r="F278" s="131">
        <v>2022</v>
      </c>
      <c r="G278" s="131" t="str">
        <f t="shared" si="5"/>
        <v>1.1 Standardsatser!E539</v>
      </c>
    </row>
    <row r="279" spans="2:7" ht="15" x14ac:dyDescent="0.25">
      <c r="B279" s="132">
        <v>2043</v>
      </c>
      <c r="C279" s="133">
        <f>D279*((_xlfn.XLOOKUP(KroneårForBeregninger,'1.4 Øvrige forutsetninger'!$C$3:$DG$3,'1.4 Øvrige forutsetninger'!$C$4:$DG$4))/_xlfn.XLOOKUP('1.3 Standardsatser fra SAGA'!F279,'1.4 Øvrige forutsetninger'!$C$3:$DG$3,'1.4 Øvrige forutsetninger'!$C$4:$DG$4))</f>
        <v>6735</v>
      </c>
      <c r="D279" s="134">
        <v>6735</v>
      </c>
      <c r="E279" s="131" t="s">
        <v>286</v>
      </c>
      <c r="F279" s="131">
        <v>2022</v>
      </c>
      <c r="G279" s="131" t="str">
        <f t="shared" si="5"/>
        <v>1.1 Standardsatser!E540</v>
      </c>
    </row>
    <row r="280" spans="2:7" ht="15" x14ac:dyDescent="0.25">
      <c r="B280" s="132">
        <v>2044</v>
      </c>
      <c r="C280" s="133">
        <f>D280*((_xlfn.XLOOKUP(KroneårForBeregninger,'1.4 Øvrige forutsetninger'!$C$3:$DG$3,'1.4 Øvrige forutsetninger'!$C$4:$DG$4))/_xlfn.XLOOKUP('1.3 Standardsatser fra SAGA'!F280,'1.4 Øvrige forutsetninger'!$C$3:$DG$3,'1.4 Øvrige forutsetninger'!$C$4:$DG$4))</f>
        <v>7023</v>
      </c>
      <c r="D280" s="134">
        <v>7023</v>
      </c>
      <c r="E280" s="131" t="s">
        <v>286</v>
      </c>
      <c r="F280" s="131">
        <v>2022</v>
      </c>
      <c r="G280" s="131" t="str">
        <f t="shared" si="5"/>
        <v>1.1 Standardsatser!E541</v>
      </c>
    </row>
    <row r="281" spans="2:7" ht="15" x14ac:dyDescent="0.25">
      <c r="B281" s="132">
        <v>2045</v>
      </c>
      <c r="C281" s="133">
        <f>D281*((_xlfn.XLOOKUP(KroneårForBeregninger,'1.4 Øvrige forutsetninger'!$C$3:$DG$3,'1.4 Øvrige forutsetninger'!$C$4:$DG$4))/_xlfn.XLOOKUP('1.3 Standardsatser fra SAGA'!F281,'1.4 Øvrige forutsetninger'!$C$3:$DG$3,'1.4 Øvrige forutsetninger'!$C$4:$DG$4))</f>
        <v>7323</v>
      </c>
      <c r="D281" s="134">
        <v>7323</v>
      </c>
      <c r="E281" s="131" t="s">
        <v>286</v>
      </c>
      <c r="F281" s="131">
        <v>2022</v>
      </c>
      <c r="G281" s="131" t="str">
        <f t="shared" si="5"/>
        <v>1.1 Standardsatser!E542</v>
      </c>
    </row>
    <row r="282" spans="2:7" ht="15" x14ac:dyDescent="0.25">
      <c r="B282" s="132">
        <v>2046</v>
      </c>
      <c r="C282" s="133">
        <f>D282*((_xlfn.XLOOKUP(KroneårForBeregninger,'1.4 Øvrige forutsetninger'!$C$3:$DG$3,'1.4 Øvrige forutsetninger'!$C$4:$DG$4))/_xlfn.XLOOKUP('1.3 Standardsatser fra SAGA'!F282,'1.4 Øvrige forutsetninger'!$C$3:$DG$3,'1.4 Øvrige forutsetninger'!$C$4:$DG$4))</f>
        <v>7636</v>
      </c>
      <c r="D282" s="134">
        <v>7636</v>
      </c>
      <c r="E282" s="131" t="s">
        <v>286</v>
      </c>
      <c r="F282" s="131">
        <v>2022</v>
      </c>
      <c r="G282" s="131" t="str">
        <f t="shared" si="5"/>
        <v>1.1 Standardsatser!E543</v>
      </c>
    </row>
    <row r="283" spans="2:7" ht="15" x14ac:dyDescent="0.25">
      <c r="B283" s="132">
        <v>2047</v>
      </c>
      <c r="C283" s="133">
        <f>D283*((_xlfn.XLOOKUP(KroneårForBeregninger,'1.4 Øvrige forutsetninger'!$C$3:$DG$3,'1.4 Øvrige forutsetninger'!$C$4:$DG$4))/_xlfn.XLOOKUP('1.3 Standardsatser fra SAGA'!F283,'1.4 Øvrige forutsetninger'!$C$3:$DG$3,'1.4 Øvrige forutsetninger'!$C$4:$DG$4))</f>
        <v>7963</v>
      </c>
      <c r="D283" s="134">
        <v>7963</v>
      </c>
      <c r="E283" s="131" t="s">
        <v>286</v>
      </c>
      <c r="F283" s="131">
        <v>2022</v>
      </c>
      <c r="G283" s="131" t="str">
        <f t="shared" si="5"/>
        <v>1.1 Standardsatser!E544</v>
      </c>
    </row>
    <row r="284" spans="2:7" ht="15" x14ac:dyDescent="0.25">
      <c r="B284" s="132">
        <v>2048</v>
      </c>
      <c r="C284" s="133">
        <f>D284*((_xlfn.XLOOKUP(KroneårForBeregninger,'1.4 Øvrige forutsetninger'!$C$3:$DG$3,'1.4 Øvrige forutsetninger'!$C$4:$DG$4))/_xlfn.XLOOKUP('1.3 Standardsatser fra SAGA'!F284,'1.4 Øvrige forutsetninger'!$C$3:$DG$3,'1.4 Øvrige forutsetninger'!$C$4:$DG$4))</f>
        <v>8304</v>
      </c>
      <c r="D284" s="134">
        <v>8304</v>
      </c>
      <c r="E284" s="131" t="s">
        <v>286</v>
      </c>
      <c r="F284" s="131">
        <v>2022</v>
      </c>
      <c r="G284" s="131" t="str">
        <f t="shared" si="5"/>
        <v>1.1 Standardsatser!E545</v>
      </c>
    </row>
    <row r="285" spans="2:7" ht="15" x14ac:dyDescent="0.25">
      <c r="B285" s="132">
        <v>2049</v>
      </c>
      <c r="C285" s="133">
        <f>D285*((_xlfn.XLOOKUP(KroneårForBeregninger,'1.4 Øvrige forutsetninger'!$C$3:$DG$3,'1.4 Øvrige forutsetninger'!$C$4:$DG$4))/_xlfn.XLOOKUP('1.3 Standardsatser fra SAGA'!F285,'1.4 Øvrige forutsetninger'!$C$3:$DG$3,'1.4 Øvrige forutsetninger'!$C$4:$DG$4))</f>
        <v>8659</v>
      </c>
      <c r="D285" s="134">
        <v>8659</v>
      </c>
      <c r="E285" s="131" t="s">
        <v>286</v>
      </c>
      <c r="F285" s="131">
        <v>2022</v>
      </c>
      <c r="G285" s="131" t="str">
        <f t="shared" si="5"/>
        <v>1.1 Standardsatser!E546</v>
      </c>
    </row>
    <row r="286" spans="2:7" ht="15" x14ac:dyDescent="0.25">
      <c r="B286" s="132">
        <v>2050</v>
      </c>
      <c r="C286" s="133">
        <f>D286*((_xlfn.XLOOKUP(KroneårForBeregninger,'1.4 Øvrige forutsetninger'!$C$3:$DG$3,'1.4 Øvrige forutsetninger'!$C$4:$DG$4))/_xlfn.XLOOKUP('1.3 Standardsatser fra SAGA'!F286,'1.4 Øvrige forutsetninger'!$C$3:$DG$3,'1.4 Øvrige forutsetninger'!$C$4:$DG$4))</f>
        <v>9029</v>
      </c>
      <c r="D286" s="134">
        <v>9029</v>
      </c>
      <c r="E286" s="131" t="s">
        <v>286</v>
      </c>
      <c r="F286" s="131">
        <v>2022</v>
      </c>
      <c r="G286" s="131" t="str">
        <f t="shared" si="5"/>
        <v>1.1 Standardsatser!E547</v>
      </c>
    </row>
    <row r="287" spans="2:7" ht="15" x14ac:dyDescent="0.25">
      <c r="B287" s="132">
        <v>2051</v>
      </c>
      <c r="C287" s="133">
        <f>D287*((_xlfn.XLOOKUP(KroneårForBeregninger,'1.4 Øvrige forutsetninger'!$C$3:$DG$3,'1.4 Øvrige forutsetninger'!$C$4:$DG$4))/_xlfn.XLOOKUP('1.3 Standardsatser fra SAGA'!F287,'1.4 Øvrige forutsetninger'!$C$3:$DG$3,'1.4 Øvrige forutsetninger'!$C$4:$DG$4))</f>
        <v>9268</v>
      </c>
      <c r="D287" s="134">
        <v>9268</v>
      </c>
      <c r="E287" s="131" t="s">
        <v>286</v>
      </c>
      <c r="F287" s="131">
        <v>2022</v>
      </c>
      <c r="G287" s="131" t="str">
        <f t="shared" si="5"/>
        <v>1.1 Standardsatser!E548</v>
      </c>
    </row>
    <row r="288" spans="2:7" ht="15" x14ac:dyDescent="0.25">
      <c r="B288" s="132">
        <v>2052</v>
      </c>
      <c r="C288" s="133">
        <f>D288*((_xlfn.XLOOKUP(KroneårForBeregninger,'1.4 Øvrige forutsetninger'!$C$3:$DG$3,'1.4 Øvrige forutsetninger'!$C$4:$DG$4))/_xlfn.XLOOKUP('1.3 Standardsatser fra SAGA'!F288,'1.4 Øvrige forutsetninger'!$C$3:$DG$3,'1.4 Øvrige forutsetninger'!$C$4:$DG$4))</f>
        <v>9514</v>
      </c>
      <c r="D288" s="134">
        <v>9514</v>
      </c>
      <c r="E288" s="131" t="s">
        <v>286</v>
      </c>
      <c r="F288" s="131">
        <v>2022</v>
      </c>
      <c r="G288" s="131" t="str">
        <f t="shared" si="5"/>
        <v>1.1 Standardsatser!E549</v>
      </c>
    </row>
    <row r="289" spans="2:7" ht="15" x14ac:dyDescent="0.25">
      <c r="B289" s="132">
        <v>2053</v>
      </c>
      <c r="C289" s="133">
        <f>D289*((_xlfn.XLOOKUP(KroneårForBeregninger,'1.4 Øvrige forutsetninger'!$C$3:$DG$3,'1.4 Øvrige forutsetninger'!$C$4:$DG$4))/_xlfn.XLOOKUP('1.3 Standardsatser fra SAGA'!F289,'1.4 Øvrige forutsetninger'!$C$3:$DG$3,'1.4 Øvrige forutsetninger'!$C$4:$DG$4))</f>
        <v>9766</v>
      </c>
      <c r="D289" s="134">
        <v>9766</v>
      </c>
      <c r="E289" s="131" t="s">
        <v>286</v>
      </c>
      <c r="F289" s="131">
        <v>2022</v>
      </c>
      <c r="G289" s="131" t="str">
        <f t="shared" si="5"/>
        <v>1.1 Standardsatser!E550</v>
      </c>
    </row>
    <row r="290" spans="2:7" ht="15" x14ac:dyDescent="0.25">
      <c r="B290" s="132">
        <v>2054</v>
      </c>
      <c r="C290" s="133">
        <f>D290*((_xlfn.XLOOKUP(KroneårForBeregninger,'1.4 Øvrige forutsetninger'!$C$3:$DG$3,'1.4 Øvrige forutsetninger'!$C$4:$DG$4))/_xlfn.XLOOKUP('1.3 Standardsatser fra SAGA'!F290,'1.4 Øvrige forutsetninger'!$C$3:$DG$3,'1.4 Øvrige forutsetninger'!$C$4:$DG$4))</f>
        <v>10025</v>
      </c>
      <c r="D290" s="134">
        <v>10025</v>
      </c>
      <c r="E290" s="131" t="s">
        <v>286</v>
      </c>
      <c r="F290" s="131">
        <v>2022</v>
      </c>
      <c r="G290" s="131" t="str">
        <f t="shared" si="5"/>
        <v>1.1 Standardsatser!E551</v>
      </c>
    </row>
    <row r="291" spans="2:7" ht="15" x14ac:dyDescent="0.25">
      <c r="B291" s="132">
        <v>2055</v>
      </c>
      <c r="C291" s="133">
        <f>D291*((_xlfn.XLOOKUP(KroneårForBeregninger,'1.4 Øvrige forutsetninger'!$C$3:$DG$3,'1.4 Øvrige forutsetninger'!$C$4:$DG$4))/_xlfn.XLOOKUP('1.3 Standardsatser fra SAGA'!F291,'1.4 Øvrige forutsetninger'!$C$3:$DG$3,'1.4 Øvrige forutsetninger'!$C$4:$DG$4))</f>
        <v>10291</v>
      </c>
      <c r="D291" s="134">
        <v>10291</v>
      </c>
      <c r="E291" s="131" t="s">
        <v>286</v>
      </c>
      <c r="F291" s="131">
        <v>2022</v>
      </c>
      <c r="G291" s="131" t="str">
        <f t="shared" si="5"/>
        <v>1.1 Standardsatser!E552</v>
      </c>
    </row>
    <row r="292" spans="2:7" ht="15" x14ac:dyDescent="0.25">
      <c r="B292" s="132">
        <v>2056</v>
      </c>
      <c r="C292" s="133">
        <f>D292*((_xlfn.XLOOKUP(KroneårForBeregninger,'1.4 Øvrige forutsetninger'!$C$3:$DG$3,'1.4 Øvrige forutsetninger'!$C$4:$DG$4))/_xlfn.XLOOKUP('1.3 Standardsatser fra SAGA'!F292,'1.4 Øvrige forutsetninger'!$C$3:$DG$3,'1.4 Øvrige forutsetninger'!$C$4:$DG$4))</f>
        <v>10563</v>
      </c>
      <c r="D292" s="134">
        <v>10563</v>
      </c>
      <c r="E292" s="131" t="s">
        <v>286</v>
      </c>
      <c r="F292" s="131">
        <v>2022</v>
      </c>
      <c r="G292" s="131" t="str">
        <f t="shared" si="5"/>
        <v>1.1 Standardsatser!E553</v>
      </c>
    </row>
    <row r="293" spans="2:7" ht="15" x14ac:dyDescent="0.25">
      <c r="B293" s="132">
        <v>2057</v>
      </c>
      <c r="C293" s="133">
        <f>D293*((_xlfn.XLOOKUP(KroneårForBeregninger,'1.4 Øvrige forutsetninger'!$C$3:$DG$3,'1.4 Øvrige forutsetninger'!$C$4:$DG$4))/_xlfn.XLOOKUP('1.3 Standardsatser fra SAGA'!F293,'1.4 Øvrige forutsetninger'!$C$3:$DG$3,'1.4 Øvrige forutsetninger'!$C$4:$DG$4))</f>
        <v>10843</v>
      </c>
      <c r="D293" s="134">
        <v>10843</v>
      </c>
      <c r="E293" s="131" t="s">
        <v>286</v>
      </c>
      <c r="F293" s="131">
        <v>2022</v>
      </c>
      <c r="G293" s="131" t="str">
        <f t="shared" si="5"/>
        <v>1.1 Standardsatser!E554</v>
      </c>
    </row>
    <row r="294" spans="2:7" ht="15" x14ac:dyDescent="0.25">
      <c r="B294" s="132">
        <v>2058</v>
      </c>
      <c r="C294" s="133">
        <f>D294*((_xlfn.XLOOKUP(KroneårForBeregninger,'1.4 Øvrige forutsetninger'!$C$3:$DG$3,'1.4 Øvrige forutsetninger'!$C$4:$DG$4))/_xlfn.XLOOKUP('1.3 Standardsatser fra SAGA'!F294,'1.4 Øvrige forutsetninger'!$C$3:$DG$3,'1.4 Øvrige forutsetninger'!$C$4:$DG$4))</f>
        <v>11131</v>
      </c>
      <c r="D294" s="134">
        <v>11131</v>
      </c>
      <c r="E294" s="131" t="s">
        <v>286</v>
      </c>
      <c r="F294" s="131">
        <v>2022</v>
      </c>
      <c r="G294" s="131" t="str">
        <f t="shared" si="5"/>
        <v>1.1 Standardsatser!E555</v>
      </c>
    </row>
    <row r="295" spans="2:7" ht="15" x14ac:dyDescent="0.25">
      <c r="B295" s="132">
        <v>2059</v>
      </c>
      <c r="C295" s="133">
        <f>D295*((_xlfn.XLOOKUP(KroneårForBeregninger,'1.4 Øvrige forutsetninger'!$C$3:$DG$3,'1.4 Øvrige forutsetninger'!$C$4:$DG$4))/_xlfn.XLOOKUP('1.3 Standardsatser fra SAGA'!F295,'1.4 Øvrige forutsetninger'!$C$3:$DG$3,'1.4 Øvrige forutsetninger'!$C$4:$DG$4))</f>
        <v>11426</v>
      </c>
      <c r="D295" s="134">
        <v>11426</v>
      </c>
      <c r="E295" s="131" t="s">
        <v>286</v>
      </c>
      <c r="F295" s="131">
        <v>2022</v>
      </c>
      <c r="G295" s="131" t="str">
        <f t="shared" si="5"/>
        <v>1.1 Standardsatser!E556</v>
      </c>
    </row>
    <row r="296" spans="2:7" ht="15" x14ac:dyDescent="0.25">
      <c r="B296" s="132">
        <v>2060</v>
      </c>
      <c r="C296" s="133">
        <f>D296*((_xlfn.XLOOKUP(KroneårForBeregninger,'1.4 Øvrige forutsetninger'!$C$3:$DG$3,'1.4 Øvrige forutsetninger'!$C$4:$DG$4))/_xlfn.XLOOKUP('1.3 Standardsatser fra SAGA'!F296,'1.4 Øvrige forutsetninger'!$C$3:$DG$3,'1.4 Øvrige forutsetninger'!$C$4:$DG$4))</f>
        <v>11729</v>
      </c>
      <c r="D296" s="134">
        <v>11729</v>
      </c>
      <c r="E296" s="131" t="s">
        <v>286</v>
      </c>
      <c r="F296" s="131">
        <v>2022</v>
      </c>
      <c r="G296" s="131" t="str">
        <f t="shared" si="5"/>
        <v>1.1 Standardsatser!E557</v>
      </c>
    </row>
    <row r="297" spans="2:7" ht="15" x14ac:dyDescent="0.25">
      <c r="B297" s="132">
        <v>2061</v>
      </c>
      <c r="C297" s="133">
        <f>D297*((_xlfn.XLOOKUP(KroneårForBeregninger,'1.4 Øvrige forutsetninger'!$C$3:$DG$3,'1.4 Øvrige forutsetninger'!$C$4:$DG$4))/_xlfn.XLOOKUP('1.3 Standardsatser fra SAGA'!F297,'1.4 Øvrige forutsetninger'!$C$3:$DG$3,'1.4 Øvrige forutsetninger'!$C$4:$DG$4))</f>
        <v>11905</v>
      </c>
      <c r="D297" s="134">
        <v>11905</v>
      </c>
      <c r="E297" s="131" t="s">
        <v>286</v>
      </c>
      <c r="F297" s="131">
        <v>2022</v>
      </c>
      <c r="G297" s="131" t="str">
        <f t="shared" si="5"/>
        <v>1.1 Standardsatser!E558</v>
      </c>
    </row>
    <row r="298" spans="2:7" ht="15" x14ac:dyDescent="0.25">
      <c r="B298" s="132">
        <v>2062</v>
      </c>
      <c r="C298" s="133">
        <f>D298*((_xlfn.XLOOKUP(KroneårForBeregninger,'1.4 Øvrige forutsetninger'!$C$3:$DG$3,'1.4 Øvrige forutsetninger'!$C$4:$DG$4))/_xlfn.XLOOKUP('1.3 Standardsatser fra SAGA'!F298,'1.4 Øvrige forutsetninger'!$C$3:$DG$3,'1.4 Øvrige forutsetninger'!$C$4:$DG$4))</f>
        <v>12085</v>
      </c>
      <c r="D298" s="134">
        <v>12085</v>
      </c>
      <c r="E298" s="131" t="s">
        <v>286</v>
      </c>
      <c r="F298" s="131">
        <v>2022</v>
      </c>
      <c r="G298" s="131" t="str">
        <f t="shared" si="5"/>
        <v>1.1 Standardsatser!E559</v>
      </c>
    </row>
    <row r="299" spans="2:7" ht="15" x14ac:dyDescent="0.25">
      <c r="B299" s="132">
        <v>2063</v>
      </c>
      <c r="C299" s="133">
        <f>D299*((_xlfn.XLOOKUP(KroneårForBeregninger,'1.4 Øvrige forutsetninger'!$C$3:$DG$3,'1.4 Øvrige forutsetninger'!$C$4:$DG$4))/_xlfn.XLOOKUP('1.3 Standardsatser fra SAGA'!F299,'1.4 Øvrige forutsetninger'!$C$3:$DG$3,'1.4 Øvrige forutsetninger'!$C$4:$DG$4))</f>
        <v>12266</v>
      </c>
      <c r="D299" s="134">
        <v>12266</v>
      </c>
      <c r="E299" s="131" t="s">
        <v>286</v>
      </c>
      <c r="F299" s="131">
        <v>2022</v>
      </c>
      <c r="G299" s="131" t="str">
        <f t="shared" si="5"/>
        <v>1.1 Standardsatser!E560</v>
      </c>
    </row>
    <row r="300" spans="2:7" ht="15" x14ac:dyDescent="0.25">
      <c r="B300" s="132">
        <v>2064</v>
      </c>
      <c r="C300" s="133">
        <f>D300*((_xlfn.XLOOKUP(KroneårForBeregninger,'1.4 Øvrige forutsetninger'!$C$3:$DG$3,'1.4 Øvrige forutsetninger'!$C$4:$DG$4))/_xlfn.XLOOKUP('1.3 Standardsatser fra SAGA'!F300,'1.4 Øvrige forutsetninger'!$C$3:$DG$3,'1.4 Øvrige forutsetninger'!$C$4:$DG$4))</f>
        <v>12451</v>
      </c>
      <c r="D300" s="134">
        <v>12451</v>
      </c>
      <c r="E300" s="131" t="s">
        <v>286</v>
      </c>
      <c r="F300" s="131">
        <v>2022</v>
      </c>
      <c r="G300" s="131" t="str">
        <f t="shared" si="5"/>
        <v>1.1 Standardsatser!E561</v>
      </c>
    </row>
    <row r="301" spans="2:7" ht="15" x14ac:dyDescent="0.25">
      <c r="B301" s="132">
        <v>2065</v>
      </c>
      <c r="C301" s="133">
        <f>D301*((_xlfn.XLOOKUP(KroneårForBeregninger,'1.4 Øvrige forutsetninger'!$C$3:$DG$3,'1.4 Øvrige forutsetninger'!$C$4:$DG$4))/_xlfn.XLOOKUP('1.3 Standardsatser fra SAGA'!F301,'1.4 Øvrige forutsetninger'!$C$3:$DG$3,'1.4 Øvrige forutsetninger'!$C$4:$DG$4))</f>
        <v>12639</v>
      </c>
      <c r="D301" s="134">
        <v>12639</v>
      </c>
      <c r="E301" s="131" t="s">
        <v>286</v>
      </c>
      <c r="F301" s="131">
        <v>2022</v>
      </c>
      <c r="G301" s="131" t="str">
        <f t="shared" si="5"/>
        <v>1.1 Standardsatser!E562</v>
      </c>
    </row>
    <row r="302" spans="2:7" ht="15" x14ac:dyDescent="0.25">
      <c r="B302" s="132">
        <v>2066</v>
      </c>
      <c r="C302" s="133">
        <f>D302*((_xlfn.XLOOKUP(KroneårForBeregninger,'1.4 Øvrige forutsetninger'!$C$3:$DG$3,'1.4 Øvrige forutsetninger'!$C$4:$DG$4))/_xlfn.XLOOKUP('1.3 Standardsatser fra SAGA'!F302,'1.4 Øvrige forutsetninger'!$C$3:$DG$3,'1.4 Øvrige forutsetninger'!$C$4:$DG$4))</f>
        <v>12829</v>
      </c>
      <c r="D302" s="134">
        <v>12829</v>
      </c>
      <c r="E302" s="131" t="s">
        <v>286</v>
      </c>
      <c r="F302" s="131">
        <v>2022</v>
      </c>
      <c r="G302" s="131" t="str">
        <f t="shared" si="5"/>
        <v>1.1 Standardsatser!E563</v>
      </c>
    </row>
    <row r="303" spans="2:7" ht="15" x14ac:dyDescent="0.25">
      <c r="B303" s="132">
        <v>2067</v>
      </c>
      <c r="C303" s="133">
        <f>D303*((_xlfn.XLOOKUP(KroneårForBeregninger,'1.4 Øvrige forutsetninger'!$C$3:$DG$3,'1.4 Øvrige forutsetninger'!$C$4:$DG$4))/_xlfn.XLOOKUP('1.3 Standardsatser fra SAGA'!F303,'1.4 Øvrige forutsetninger'!$C$3:$DG$3,'1.4 Øvrige forutsetninger'!$C$4:$DG$4))</f>
        <v>13022</v>
      </c>
      <c r="D303" s="134">
        <v>13022</v>
      </c>
      <c r="E303" s="131" t="s">
        <v>286</v>
      </c>
      <c r="F303" s="131">
        <v>2022</v>
      </c>
      <c r="G303" s="131" t="str">
        <f t="shared" si="5"/>
        <v>1.1 Standardsatser!E564</v>
      </c>
    </row>
    <row r="304" spans="2:7" ht="15" x14ac:dyDescent="0.25">
      <c r="B304" s="132">
        <v>2068</v>
      </c>
      <c r="C304" s="133">
        <f>D304*((_xlfn.XLOOKUP(KroneårForBeregninger,'1.4 Øvrige forutsetninger'!$C$3:$DG$3,'1.4 Øvrige forutsetninger'!$C$4:$DG$4))/_xlfn.XLOOKUP('1.3 Standardsatser fra SAGA'!F304,'1.4 Øvrige forutsetninger'!$C$3:$DG$3,'1.4 Øvrige forutsetninger'!$C$4:$DG$4))</f>
        <v>13218</v>
      </c>
      <c r="D304" s="134">
        <v>13218</v>
      </c>
      <c r="E304" s="131" t="s">
        <v>286</v>
      </c>
      <c r="F304" s="131">
        <v>2022</v>
      </c>
      <c r="G304" s="131" t="str">
        <f t="shared" si="5"/>
        <v>1.1 Standardsatser!E565</v>
      </c>
    </row>
    <row r="305" spans="2:7" ht="15" x14ac:dyDescent="0.25">
      <c r="B305" s="132">
        <v>2069</v>
      </c>
      <c r="C305" s="133">
        <f>D305*((_xlfn.XLOOKUP(KroneårForBeregninger,'1.4 Øvrige forutsetninger'!$C$3:$DG$3,'1.4 Øvrige forutsetninger'!$C$4:$DG$4))/_xlfn.XLOOKUP('1.3 Standardsatser fra SAGA'!F305,'1.4 Øvrige forutsetninger'!$C$3:$DG$3,'1.4 Øvrige forutsetninger'!$C$4:$DG$4))</f>
        <v>13417</v>
      </c>
      <c r="D305" s="134">
        <v>13417</v>
      </c>
      <c r="E305" s="131" t="s">
        <v>286</v>
      </c>
      <c r="F305" s="131">
        <v>2022</v>
      </c>
      <c r="G305" s="131" t="str">
        <f t="shared" si="5"/>
        <v>1.1 Standardsatser!E566</v>
      </c>
    </row>
    <row r="306" spans="2:7" ht="15" x14ac:dyDescent="0.25">
      <c r="B306" s="132">
        <v>2070</v>
      </c>
      <c r="C306" s="133">
        <f>D306*((_xlfn.XLOOKUP(KroneårForBeregninger,'1.4 Øvrige forutsetninger'!$C$3:$DG$3,'1.4 Øvrige forutsetninger'!$C$4:$DG$4))/_xlfn.XLOOKUP('1.3 Standardsatser fra SAGA'!F306,'1.4 Øvrige forutsetninger'!$C$3:$DG$3,'1.4 Øvrige forutsetninger'!$C$4:$DG$4))</f>
        <v>13619</v>
      </c>
      <c r="D306" s="134">
        <v>13619</v>
      </c>
      <c r="E306" s="131" t="s">
        <v>286</v>
      </c>
      <c r="F306" s="131">
        <v>2022</v>
      </c>
      <c r="G306" s="131" t="str">
        <f t="shared" si="5"/>
        <v>1.1 Standardsatser!E567</v>
      </c>
    </row>
    <row r="307" spans="2:7" ht="15" x14ac:dyDescent="0.25">
      <c r="B307" s="132">
        <v>2071</v>
      </c>
      <c r="C307" s="133">
        <f>D307*((_xlfn.XLOOKUP(KroneårForBeregninger,'1.4 Øvrige forutsetninger'!$C$3:$DG$3,'1.4 Øvrige forutsetninger'!$C$4:$DG$4))/_xlfn.XLOOKUP('1.3 Standardsatser fra SAGA'!F307,'1.4 Øvrige forutsetninger'!$C$3:$DG$3,'1.4 Øvrige forutsetninger'!$C$4:$DG$4))</f>
        <v>14289</v>
      </c>
      <c r="D307" s="134">
        <v>14289</v>
      </c>
      <c r="E307" s="131" t="s">
        <v>286</v>
      </c>
      <c r="F307" s="131">
        <v>2022</v>
      </c>
      <c r="G307" s="131" t="str">
        <f t="shared" si="5"/>
        <v>1.1 Standardsatser!E568</v>
      </c>
    </row>
    <row r="308" spans="2:7" ht="15" x14ac:dyDescent="0.25">
      <c r="B308" s="132">
        <v>2072</v>
      </c>
      <c r="C308" s="133">
        <f>D308*((_xlfn.XLOOKUP(KroneårForBeregninger,'1.4 Øvrige forutsetninger'!$C$3:$DG$3,'1.4 Øvrige forutsetninger'!$C$4:$DG$4))/_xlfn.XLOOKUP('1.3 Standardsatser fra SAGA'!F308,'1.4 Øvrige forutsetninger'!$C$3:$DG$3,'1.4 Øvrige forutsetninger'!$C$4:$DG$4))</f>
        <v>14993</v>
      </c>
      <c r="D308" s="134">
        <v>14993</v>
      </c>
      <c r="E308" s="131" t="s">
        <v>286</v>
      </c>
      <c r="F308" s="131">
        <v>2022</v>
      </c>
      <c r="G308" s="131" t="str">
        <f t="shared" si="5"/>
        <v>1.1 Standardsatser!E569</v>
      </c>
    </row>
    <row r="309" spans="2:7" ht="15" x14ac:dyDescent="0.25">
      <c r="B309" s="132">
        <v>2073</v>
      </c>
      <c r="C309" s="133">
        <f>D309*((_xlfn.XLOOKUP(KroneårForBeregninger,'1.4 Øvrige forutsetninger'!$C$3:$DG$3,'1.4 Øvrige forutsetninger'!$C$4:$DG$4))/_xlfn.XLOOKUP('1.3 Standardsatser fra SAGA'!F309,'1.4 Øvrige forutsetninger'!$C$3:$DG$3,'1.4 Øvrige forutsetninger'!$C$4:$DG$4))</f>
        <v>15731</v>
      </c>
      <c r="D309" s="134">
        <v>15731</v>
      </c>
      <c r="E309" s="131" t="s">
        <v>286</v>
      </c>
      <c r="F309" s="131">
        <v>2022</v>
      </c>
      <c r="G309" s="131" t="str">
        <f t="shared" si="5"/>
        <v>1.1 Standardsatser!E570</v>
      </c>
    </row>
    <row r="310" spans="2:7" ht="15" x14ac:dyDescent="0.25">
      <c r="B310" s="132">
        <v>2074</v>
      </c>
      <c r="C310" s="133">
        <f>D310*((_xlfn.XLOOKUP(KroneårForBeregninger,'1.4 Øvrige forutsetninger'!$C$3:$DG$3,'1.4 Øvrige forutsetninger'!$C$4:$DG$4))/_xlfn.XLOOKUP('1.3 Standardsatser fra SAGA'!F310,'1.4 Øvrige forutsetninger'!$C$3:$DG$3,'1.4 Øvrige forutsetninger'!$C$4:$DG$4))</f>
        <v>16505</v>
      </c>
      <c r="D310" s="134">
        <v>16505</v>
      </c>
      <c r="E310" s="131" t="s">
        <v>286</v>
      </c>
      <c r="F310" s="131">
        <v>2022</v>
      </c>
      <c r="G310" s="131" t="str">
        <f t="shared" si="5"/>
        <v>1.1 Standardsatser!E571</v>
      </c>
    </row>
    <row r="311" spans="2:7" ht="15" x14ac:dyDescent="0.25">
      <c r="B311" s="132">
        <v>2075</v>
      </c>
      <c r="C311" s="133">
        <f>D311*((_xlfn.XLOOKUP(KroneårForBeregninger,'1.4 Øvrige forutsetninger'!$C$3:$DG$3,'1.4 Øvrige forutsetninger'!$C$4:$DG$4))/_xlfn.XLOOKUP('1.3 Standardsatser fra SAGA'!F311,'1.4 Øvrige forutsetninger'!$C$3:$DG$3,'1.4 Øvrige forutsetninger'!$C$4:$DG$4))</f>
        <v>17318</v>
      </c>
      <c r="D311" s="134">
        <v>17318</v>
      </c>
      <c r="E311" s="131" t="s">
        <v>286</v>
      </c>
      <c r="F311" s="131">
        <v>2022</v>
      </c>
      <c r="G311" s="131" t="str">
        <f t="shared" si="5"/>
        <v>1.1 Standardsatser!E572</v>
      </c>
    </row>
    <row r="312" spans="2:7" ht="15" x14ac:dyDescent="0.25">
      <c r="B312" s="132">
        <v>2076</v>
      </c>
      <c r="C312" s="133">
        <f>D312*((_xlfn.XLOOKUP(KroneårForBeregninger,'1.4 Øvrige forutsetninger'!$C$3:$DG$3,'1.4 Øvrige forutsetninger'!$C$4:$DG$4))/_xlfn.XLOOKUP('1.3 Standardsatser fra SAGA'!F312,'1.4 Øvrige forutsetninger'!$C$3:$DG$3,'1.4 Øvrige forutsetninger'!$C$4:$DG$4))</f>
        <v>18170</v>
      </c>
      <c r="D312" s="134">
        <v>18170</v>
      </c>
      <c r="E312" s="131" t="s">
        <v>286</v>
      </c>
      <c r="F312" s="131">
        <v>2022</v>
      </c>
      <c r="G312" s="131" t="str">
        <f t="shared" si="5"/>
        <v>1.1 Standardsatser!E573</v>
      </c>
    </row>
    <row r="313" spans="2:7" ht="15" x14ac:dyDescent="0.25">
      <c r="B313" s="132">
        <v>2077</v>
      </c>
      <c r="C313" s="133">
        <f>D313*((_xlfn.XLOOKUP(KroneårForBeregninger,'1.4 Øvrige forutsetninger'!$C$3:$DG$3,'1.4 Øvrige forutsetninger'!$C$4:$DG$4))/_xlfn.XLOOKUP('1.3 Standardsatser fra SAGA'!F313,'1.4 Øvrige forutsetninger'!$C$3:$DG$3,'1.4 Øvrige forutsetninger'!$C$4:$DG$4))</f>
        <v>19065</v>
      </c>
      <c r="D313" s="134">
        <v>19065</v>
      </c>
      <c r="E313" s="131" t="s">
        <v>286</v>
      </c>
      <c r="F313" s="131">
        <v>2022</v>
      </c>
      <c r="G313" s="131" t="str">
        <f t="shared" si="5"/>
        <v>1.1 Standardsatser!E574</v>
      </c>
    </row>
    <row r="314" spans="2:7" ht="15" x14ac:dyDescent="0.25">
      <c r="B314" s="132">
        <v>2078</v>
      </c>
      <c r="C314" s="133">
        <f>D314*((_xlfn.XLOOKUP(KroneårForBeregninger,'1.4 Øvrige forutsetninger'!$C$3:$DG$3,'1.4 Øvrige forutsetninger'!$C$4:$DG$4))/_xlfn.XLOOKUP('1.3 Standardsatser fra SAGA'!F314,'1.4 Øvrige forutsetninger'!$C$3:$DG$3,'1.4 Øvrige forutsetninger'!$C$4:$DG$4))</f>
        <v>20003</v>
      </c>
      <c r="D314" s="134">
        <v>20003</v>
      </c>
      <c r="E314" s="131" t="s">
        <v>286</v>
      </c>
      <c r="F314" s="131">
        <v>2022</v>
      </c>
      <c r="G314" s="131" t="str">
        <f t="shared" si="5"/>
        <v>1.1 Standardsatser!E575</v>
      </c>
    </row>
    <row r="315" spans="2:7" ht="15" x14ac:dyDescent="0.25">
      <c r="B315" s="132">
        <v>2079</v>
      </c>
      <c r="C315" s="133">
        <f>D315*((_xlfn.XLOOKUP(KroneårForBeregninger,'1.4 Øvrige forutsetninger'!$C$3:$DG$3,'1.4 Øvrige forutsetninger'!$C$4:$DG$4))/_xlfn.XLOOKUP('1.3 Standardsatser fra SAGA'!F315,'1.4 Øvrige forutsetninger'!$C$3:$DG$3,'1.4 Øvrige forutsetninger'!$C$4:$DG$4))</f>
        <v>20988</v>
      </c>
      <c r="D315" s="134">
        <v>20988</v>
      </c>
      <c r="E315" s="131" t="s">
        <v>286</v>
      </c>
      <c r="F315" s="131">
        <v>2022</v>
      </c>
      <c r="G315" s="131" t="str">
        <f t="shared" si="5"/>
        <v>1.1 Standardsatser!E576</v>
      </c>
    </row>
    <row r="316" spans="2:7" ht="15" x14ac:dyDescent="0.25">
      <c r="B316" s="132">
        <v>2080</v>
      </c>
      <c r="C316" s="133">
        <f>D316*((_xlfn.XLOOKUP(KroneårForBeregninger,'1.4 Øvrige forutsetninger'!$C$3:$DG$3,'1.4 Øvrige forutsetninger'!$C$4:$DG$4))/_xlfn.XLOOKUP('1.3 Standardsatser fra SAGA'!F316,'1.4 Øvrige forutsetninger'!$C$3:$DG$3,'1.4 Øvrige forutsetninger'!$C$4:$DG$4))</f>
        <v>22021</v>
      </c>
      <c r="D316" s="134">
        <v>22021</v>
      </c>
      <c r="E316" s="131" t="s">
        <v>286</v>
      </c>
      <c r="F316" s="131">
        <v>2022</v>
      </c>
      <c r="G316" s="131" t="str">
        <f t="shared" si="5"/>
        <v>1.1 Standardsatser!E577</v>
      </c>
    </row>
    <row r="317" spans="2:7" ht="15" x14ac:dyDescent="0.25">
      <c r="B317" s="132">
        <v>2081</v>
      </c>
      <c r="C317" s="133">
        <f>D317*((_xlfn.XLOOKUP(KroneårForBeregninger,'1.4 Øvrige forutsetninger'!$C$3:$DG$3,'1.4 Øvrige forutsetninger'!$C$4:$DG$4))/_xlfn.XLOOKUP('1.3 Standardsatser fra SAGA'!F317,'1.4 Øvrige forutsetninger'!$C$3:$DG$3,'1.4 Øvrige forutsetninger'!$C$4:$DG$4))</f>
        <v>22517</v>
      </c>
      <c r="D317" s="134">
        <v>22517</v>
      </c>
      <c r="E317" s="131" t="s">
        <v>286</v>
      </c>
      <c r="F317" s="131">
        <v>2022</v>
      </c>
      <c r="G317" s="131" t="str">
        <f t="shared" si="5"/>
        <v>1.1 Standardsatser!E578</v>
      </c>
    </row>
    <row r="318" spans="2:7" ht="15" x14ac:dyDescent="0.25">
      <c r="B318" s="132">
        <v>2082</v>
      </c>
      <c r="C318" s="133">
        <f>D318*((_xlfn.XLOOKUP(KroneårForBeregninger,'1.4 Øvrige forutsetninger'!$C$3:$DG$3,'1.4 Øvrige forutsetninger'!$C$4:$DG$4))/_xlfn.XLOOKUP('1.3 Standardsatser fra SAGA'!F318,'1.4 Øvrige forutsetninger'!$C$3:$DG$3,'1.4 Øvrige forutsetninger'!$C$4:$DG$4))</f>
        <v>23025</v>
      </c>
      <c r="D318" s="134">
        <v>23025</v>
      </c>
      <c r="E318" s="131" t="s">
        <v>286</v>
      </c>
      <c r="F318" s="131">
        <v>2022</v>
      </c>
      <c r="G318" s="131" t="str">
        <f t="shared" si="5"/>
        <v>1.1 Standardsatser!E579</v>
      </c>
    </row>
    <row r="319" spans="2:7" ht="15" x14ac:dyDescent="0.25">
      <c r="B319" s="132">
        <v>2083</v>
      </c>
      <c r="C319" s="133">
        <f>D319*((_xlfn.XLOOKUP(KroneårForBeregninger,'1.4 Øvrige forutsetninger'!$C$3:$DG$3,'1.4 Øvrige forutsetninger'!$C$4:$DG$4))/_xlfn.XLOOKUP('1.3 Standardsatser fra SAGA'!F319,'1.4 Øvrige forutsetninger'!$C$3:$DG$3,'1.4 Øvrige forutsetninger'!$C$4:$DG$4))</f>
        <v>23544</v>
      </c>
      <c r="D319" s="134">
        <v>23544</v>
      </c>
      <c r="E319" s="131" t="s">
        <v>286</v>
      </c>
      <c r="F319" s="131">
        <v>2022</v>
      </c>
      <c r="G319" s="131" t="str">
        <f t="shared" si="5"/>
        <v>1.1 Standardsatser!E580</v>
      </c>
    </row>
    <row r="320" spans="2:7" ht="15" x14ac:dyDescent="0.25">
      <c r="B320" s="132">
        <v>2084</v>
      </c>
      <c r="C320" s="133">
        <f>D320*((_xlfn.XLOOKUP(KroneårForBeregninger,'1.4 Øvrige forutsetninger'!$C$3:$DG$3,'1.4 Øvrige forutsetninger'!$C$4:$DG$4))/_xlfn.XLOOKUP('1.3 Standardsatser fra SAGA'!F320,'1.4 Øvrige forutsetninger'!$C$3:$DG$3,'1.4 Øvrige forutsetninger'!$C$4:$DG$4))</f>
        <v>24074</v>
      </c>
      <c r="D320" s="134">
        <v>24074</v>
      </c>
      <c r="E320" s="131" t="s">
        <v>286</v>
      </c>
      <c r="F320" s="131">
        <v>2022</v>
      </c>
      <c r="G320" s="131" t="str">
        <f t="shared" ref="G320:G344" si="6">"1.1 Standardsatser!E"&amp;334-ROW($H$73)+ROW()</f>
        <v>1.1 Standardsatser!E581</v>
      </c>
    </row>
    <row r="321" spans="2:7" ht="15" x14ac:dyDescent="0.25">
      <c r="B321" s="132">
        <v>2085</v>
      </c>
      <c r="C321" s="133">
        <f>D321*((_xlfn.XLOOKUP(KroneårForBeregninger,'1.4 Øvrige forutsetninger'!$C$3:$DG$3,'1.4 Øvrige forutsetninger'!$C$4:$DG$4))/_xlfn.XLOOKUP('1.3 Standardsatser fra SAGA'!F321,'1.4 Øvrige forutsetninger'!$C$3:$DG$3,'1.4 Øvrige forutsetninger'!$C$4:$DG$4))</f>
        <v>24617</v>
      </c>
      <c r="D321" s="134">
        <v>24617</v>
      </c>
      <c r="E321" s="131" t="s">
        <v>286</v>
      </c>
      <c r="F321" s="131">
        <v>2022</v>
      </c>
      <c r="G321" s="131" t="str">
        <f t="shared" si="6"/>
        <v>1.1 Standardsatser!E582</v>
      </c>
    </row>
    <row r="322" spans="2:7" ht="15" x14ac:dyDescent="0.25">
      <c r="B322" s="132">
        <v>2086</v>
      </c>
      <c r="C322" s="133">
        <f>D322*((_xlfn.XLOOKUP(KroneårForBeregninger,'1.4 Øvrige forutsetninger'!$C$3:$DG$3,'1.4 Øvrige forutsetninger'!$C$4:$DG$4))/_xlfn.XLOOKUP('1.3 Standardsatser fra SAGA'!F322,'1.4 Øvrige forutsetninger'!$C$3:$DG$3,'1.4 Øvrige forutsetninger'!$C$4:$DG$4))</f>
        <v>25172</v>
      </c>
      <c r="D322" s="134">
        <v>25172</v>
      </c>
      <c r="E322" s="131" t="s">
        <v>286</v>
      </c>
      <c r="F322" s="131">
        <v>2022</v>
      </c>
      <c r="G322" s="131" t="str">
        <f t="shared" si="6"/>
        <v>1.1 Standardsatser!E583</v>
      </c>
    </row>
    <row r="323" spans="2:7" ht="15" x14ac:dyDescent="0.25">
      <c r="B323" s="132">
        <v>2087</v>
      </c>
      <c r="C323" s="133">
        <f>D323*((_xlfn.XLOOKUP(KroneårForBeregninger,'1.4 Øvrige forutsetninger'!$C$3:$DG$3,'1.4 Øvrige forutsetninger'!$C$4:$DG$4))/_xlfn.XLOOKUP('1.3 Standardsatser fra SAGA'!F323,'1.4 Øvrige forutsetninger'!$C$3:$DG$3,'1.4 Øvrige forutsetninger'!$C$4:$DG$4))</f>
        <v>25739</v>
      </c>
      <c r="D323" s="134">
        <v>25739</v>
      </c>
      <c r="E323" s="131" t="s">
        <v>286</v>
      </c>
      <c r="F323" s="131">
        <v>2022</v>
      </c>
      <c r="G323" s="131" t="str">
        <f t="shared" si="6"/>
        <v>1.1 Standardsatser!E584</v>
      </c>
    </row>
    <row r="324" spans="2:7" ht="15" x14ac:dyDescent="0.25">
      <c r="B324" s="132">
        <v>2088</v>
      </c>
      <c r="C324" s="133">
        <f>D324*((_xlfn.XLOOKUP(KroneårForBeregninger,'1.4 Øvrige forutsetninger'!$C$3:$DG$3,'1.4 Øvrige forutsetninger'!$C$4:$DG$4))/_xlfn.XLOOKUP('1.3 Standardsatser fra SAGA'!F324,'1.4 Øvrige forutsetninger'!$C$3:$DG$3,'1.4 Øvrige forutsetninger'!$C$4:$DG$4))</f>
        <v>26319</v>
      </c>
      <c r="D324" s="134">
        <v>26319</v>
      </c>
      <c r="E324" s="131" t="s">
        <v>286</v>
      </c>
      <c r="F324" s="131">
        <v>2022</v>
      </c>
      <c r="G324" s="131" t="str">
        <f t="shared" si="6"/>
        <v>1.1 Standardsatser!E585</v>
      </c>
    </row>
    <row r="325" spans="2:7" ht="15" x14ac:dyDescent="0.25">
      <c r="B325" s="132">
        <v>2089</v>
      </c>
      <c r="C325" s="133">
        <f>D325*((_xlfn.XLOOKUP(KroneårForBeregninger,'1.4 Øvrige forutsetninger'!$C$3:$DG$3,'1.4 Øvrige forutsetninger'!$C$4:$DG$4))/_xlfn.XLOOKUP('1.3 Standardsatser fra SAGA'!F325,'1.4 Øvrige forutsetninger'!$C$3:$DG$3,'1.4 Øvrige forutsetninger'!$C$4:$DG$4))</f>
        <v>26912</v>
      </c>
      <c r="D325" s="134">
        <v>26912</v>
      </c>
      <c r="E325" s="131" t="s">
        <v>286</v>
      </c>
      <c r="F325" s="131">
        <v>2022</v>
      </c>
      <c r="G325" s="131" t="str">
        <f t="shared" si="6"/>
        <v>1.1 Standardsatser!E586</v>
      </c>
    </row>
    <row r="326" spans="2:7" ht="15" x14ac:dyDescent="0.25">
      <c r="B326" s="132">
        <v>2090</v>
      </c>
      <c r="C326" s="133">
        <f>D326*((_xlfn.XLOOKUP(KroneårForBeregninger,'1.4 Øvrige forutsetninger'!$C$3:$DG$3,'1.4 Øvrige forutsetninger'!$C$4:$DG$4))/_xlfn.XLOOKUP('1.3 Standardsatser fra SAGA'!F326,'1.4 Øvrige forutsetninger'!$C$3:$DG$3,'1.4 Øvrige forutsetninger'!$C$4:$DG$4))</f>
        <v>27518</v>
      </c>
      <c r="D326" s="134">
        <v>27518</v>
      </c>
      <c r="E326" s="131" t="s">
        <v>286</v>
      </c>
      <c r="F326" s="131">
        <v>2022</v>
      </c>
      <c r="G326" s="131" t="str">
        <f t="shared" si="6"/>
        <v>1.1 Standardsatser!E587</v>
      </c>
    </row>
    <row r="327" spans="2:7" ht="15" x14ac:dyDescent="0.25">
      <c r="B327" s="132">
        <v>2091</v>
      </c>
      <c r="C327" s="133">
        <f>D327*((_xlfn.XLOOKUP(KroneårForBeregninger,'1.4 Øvrige forutsetninger'!$C$3:$DG$3,'1.4 Øvrige forutsetninger'!$C$4:$DG$4))/_xlfn.XLOOKUP('1.3 Standardsatser fra SAGA'!F327,'1.4 Øvrige forutsetninger'!$C$3:$DG$3,'1.4 Øvrige forutsetninger'!$C$4:$DG$4))</f>
        <v>28488</v>
      </c>
      <c r="D327" s="134">
        <v>28488</v>
      </c>
      <c r="E327" s="131" t="s">
        <v>286</v>
      </c>
      <c r="F327" s="131">
        <v>2022</v>
      </c>
      <c r="G327" s="131" t="str">
        <f t="shared" si="6"/>
        <v>1.1 Standardsatser!E588</v>
      </c>
    </row>
    <row r="328" spans="2:7" ht="15" x14ac:dyDescent="0.25">
      <c r="B328" s="132">
        <v>2092</v>
      </c>
      <c r="C328" s="133">
        <f>D328*((_xlfn.XLOOKUP(KroneårForBeregninger,'1.4 Øvrige forutsetninger'!$C$3:$DG$3,'1.4 Øvrige forutsetninger'!$C$4:$DG$4))/_xlfn.XLOOKUP('1.3 Standardsatser fra SAGA'!F328,'1.4 Øvrige forutsetninger'!$C$3:$DG$3,'1.4 Øvrige forutsetninger'!$C$4:$DG$4))</f>
        <v>29491</v>
      </c>
      <c r="D328" s="134">
        <v>29491</v>
      </c>
      <c r="E328" s="131" t="s">
        <v>286</v>
      </c>
      <c r="F328" s="131">
        <v>2022</v>
      </c>
      <c r="G328" s="131" t="str">
        <f t="shared" si="6"/>
        <v>1.1 Standardsatser!E589</v>
      </c>
    </row>
    <row r="329" spans="2:7" ht="15" x14ac:dyDescent="0.25">
      <c r="B329" s="132">
        <v>2093</v>
      </c>
      <c r="C329" s="133">
        <f>D329*((_xlfn.XLOOKUP(KroneårForBeregninger,'1.4 Øvrige forutsetninger'!$C$3:$DG$3,'1.4 Øvrige forutsetninger'!$C$4:$DG$4))/_xlfn.XLOOKUP('1.3 Standardsatser fra SAGA'!F329,'1.4 Øvrige forutsetninger'!$C$3:$DG$3,'1.4 Øvrige forutsetninger'!$C$4:$DG$4))</f>
        <v>30530</v>
      </c>
      <c r="D329" s="134">
        <v>30530</v>
      </c>
      <c r="E329" s="131" t="s">
        <v>286</v>
      </c>
      <c r="F329" s="131">
        <v>2022</v>
      </c>
      <c r="G329" s="131" t="str">
        <f t="shared" si="6"/>
        <v>1.1 Standardsatser!E590</v>
      </c>
    </row>
    <row r="330" spans="2:7" ht="15" x14ac:dyDescent="0.25">
      <c r="B330" s="132">
        <v>2094</v>
      </c>
      <c r="C330" s="133">
        <f>D330*((_xlfn.XLOOKUP(KroneårForBeregninger,'1.4 Øvrige forutsetninger'!$C$3:$DG$3,'1.4 Øvrige forutsetninger'!$C$4:$DG$4))/_xlfn.XLOOKUP('1.3 Standardsatser fra SAGA'!F330,'1.4 Øvrige forutsetninger'!$C$3:$DG$3,'1.4 Øvrige forutsetninger'!$C$4:$DG$4))</f>
        <v>31605</v>
      </c>
      <c r="D330" s="134">
        <v>31605</v>
      </c>
      <c r="E330" s="131" t="s">
        <v>286</v>
      </c>
      <c r="F330" s="131">
        <v>2022</v>
      </c>
      <c r="G330" s="131" t="str">
        <f t="shared" si="6"/>
        <v>1.1 Standardsatser!E591</v>
      </c>
    </row>
    <row r="331" spans="2:7" ht="15" x14ac:dyDescent="0.25">
      <c r="B331" s="132">
        <v>2095</v>
      </c>
      <c r="C331" s="133">
        <f>D331*((_xlfn.XLOOKUP(KroneårForBeregninger,'1.4 Øvrige forutsetninger'!$C$3:$DG$3,'1.4 Øvrige forutsetninger'!$C$4:$DG$4))/_xlfn.XLOOKUP('1.3 Standardsatser fra SAGA'!F331,'1.4 Øvrige forutsetninger'!$C$3:$DG$3,'1.4 Øvrige forutsetninger'!$C$4:$DG$4))</f>
        <v>32719</v>
      </c>
      <c r="D331" s="134">
        <v>32719</v>
      </c>
      <c r="E331" s="131" t="s">
        <v>286</v>
      </c>
      <c r="F331" s="131">
        <v>2022</v>
      </c>
      <c r="G331" s="131" t="str">
        <f t="shared" si="6"/>
        <v>1.1 Standardsatser!E592</v>
      </c>
    </row>
    <row r="332" spans="2:7" ht="15" x14ac:dyDescent="0.25">
      <c r="B332" s="132">
        <v>2096</v>
      </c>
      <c r="C332" s="133">
        <f>D332*((_xlfn.XLOOKUP(KroneårForBeregninger,'1.4 Øvrige forutsetninger'!$C$3:$DG$3,'1.4 Øvrige forutsetninger'!$C$4:$DG$4))/_xlfn.XLOOKUP('1.3 Standardsatser fra SAGA'!F332,'1.4 Øvrige forutsetninger'!$C$3:$DG$3,'1.4 Øvrige forutsetninger'!$C$4:$DG$4))</f>
        <v>33871</v>
      </c>
      <c r="D332" s="134">
        <v>33871</v>
      </c>
      <c r="E332" s="131" t="s">
        <v>286</v>
      </c>
      <c r="F332" s="131">
        <v>2022</v>
      </c>
      <c r="G332" s="131" t="str">
        <f t="shared" si="6"/>
        <v>1.1 Standardsatser!E593</v>
      </c>
    </row>
    <row r="333" spans="2:7" ht="15" x14ac:dyDescent="0.25">
      <c r="B333" s="132">
        <v>2097</v>
      </c>
      <c r="C333" s="133">
        <f>D333*((_xlfn.XLOOKUP(KroneårForBeregninger,'1.4 Øvrige forutsetninger'!$C$3:$DG$3,'1.4 Øvrige forutsetninger'!$C$4:$DG$4))/_xlfn.XLOOKUP('1.3 Standardsatser fra SAGA'!F333,'1.4 Øvrige forutsetninger'!$C$3:$DG$3,'1.4 Øvrige forutsetninger'!$C$4:$DG$4))</f>
        <v>35064</v>
      </c>
      <c r="D333" s="134">
        <v>35064</v>
      </c>
      <c r="E333" s="131" t="s">
        <v>286</v>
      </c>
      <c r="F333" s="131">
        <v>2022</v>
      </c>
      <c r="G333" s="131" t="str">
        <f t="shared" si="6"/>
        <v>1.1 Standardsatser!E594</v>
      </c>
    </row>
    <row r="334" spans="2:7" ht="15" x14ac:dyDescent="0.25">
      <c r="B334" s="132">
        <v>2098</v>
      </c>
      <c r="C334" s="133">
        <f>D334*((_xlfn.XLOOKUP(KroneårForBeregninger,'1.4 Øvrige forutsetninger'!$C$3:$DG$3,'1.4 Øvrige forutsetninger'!$C$4:$DG$4))/_xlfn.XLOOKUP('1.3 Standardsatser fra SAGA'!F334,'1.4 Øvrige forutsetninger'!$C$3:$DG$3,'1.4 Øvrige forutsetninger'!$C$4:$DG$4))</f>
        <v>36299</v>
      </c>
      <c r="D334" s="134">
        <v>36299</v>
      </c>
      <c r="E334" s="131" t="s">
        <v>286</v>
      </c>
      <c r="F334" s="131">
        <v>2022</v>
      </c>
      <c r="G334" s="131" t="str">
        <f t="shared" si="6"/>
        <v>1.1 Standardsatser!E595</v>
      </c>
    </row>
    <row r="335" spans="2:7" ht="15" x14ac:dyDescent="0.25">
      <c r="B335" s="132">
        <v>2099</v>
      </c>
      <c r="C335" s="133">
        <f>D335*((_xlfn.XLOOKUP(KroneårForBeregninger,'1.4 Øvrige forutsetninger'!$C$3:$DG$3,'1.4 Øvrige forutsetninger'!$C$4:$DG$4))/_xlfn.XLOOKUP('1.3 Standardsatser fra SAGA'!F335,'1.4 Øvrige forutsetninger'!$C$3:$DG$3,'1.4 Øvrige forutsetninger'!$C$4:$DG$4))</f>
        <v>37578</v>
      </c>
      <c r="D335" s="134">
        <v>37578</v>
      </c>
      <c r="E335" s="131" t="s">
        <v>286</v>
      </c>
      <c r="F335" s="131">
        <v>2022</v>
      </c>
      <c r="G335" s="131" t="str">
        <f t="shared" si="6"/>
        <v>1.1 Standardsatser!E596</v>
      </c>
    </row>
    <row r="336" spans="2:7" ht="15" x14ac:dyDescent="0.25">
      <c r="B336" s="132">
        <v>2100</v>
      </c>
      <c r="C336" s="133">
        <f>D336*((_xlfn.XLOOKUP(KroneårForBeregninger,'1.4 Øvrige forutsetninger'!$C$3:$DG$3,'1.4 Øvrige forutsetninger'!$C$4:$DG$4))/_xlfn.XLOOKUP('1.3 Standardsatser fra SAGA'!F336,'1.4 Øvrige forutsetninger'!$C$3:$DG$3,'1.4 Øvrige forutsetninger'!$C$4:$DG$4))</f>
        <v>38902</v>
      </c>
      <c r="D336" s="134">
        <v>38902</v>
      </c>
      <c r="E336" s="131" t="s">
        <v>286</v>
      </c>
      <c r="F336" s="131">
        <v>2022</v>
      </c>
      <c r="G336" s="131" t="str">
        <f t="shared" si="6"/>
        <v>1.1 Standardsatser!E597</v>
      </c>
    </row>
    <row r="337" spans="2:7" ht="15" x14ac:dyDescent="0.25">
      <c r="B337" s="132">
        <v>2101</v>
      </c>
      <c r="C337" s="133">
        <f>D337*((_xlfn.XLOOKUP(KroneårForBeregninger,'1.4 Øvrige forutsetninger'!$C$3:$DG$3,'1.4 Øvrige forutsetninger'!$C$4:$DG$4))/_xlfn.XLOOKUP('1.3 Standardsatser fra SAGA'!F337,'1.4 Øvrige forutsetninger'!$C$3:$DG$3,'1.4 Øvrige forutsetninger'!$C$4:$DG$4))</f>
        <v>39680.04</v>
      </c>
      <c r="D337" s="134">
        <v>39680.04</v>
      </c>
      <c r="E337" s="131" t="s">
        <v>286</v>
      </c>
      <c r="F337" s="131">
        <v>2022</v>
      </c>
      <c r="G337" s="131" t="str">
        <f t="shared" si="6"/>
        <v>1.1 Standardsatser!E598</v>
      </c>
    </row>
    <row r="338" spans="2:7" ht="15" x14ac:dyDescent="0.25">
      <c r="B338" s="132">
        <v>2102</v>
      </c>
      <c r="C338" s="133">
        <f>D338*((_xlfn.XLOOKUP(KroneårForBeregninger,'1.4 Øvrige forutsetninger'!$C$3:$DG$3,'1.4 Øvrige forutsetninger'!$C$4:$DG$4))/_xlfn.XLOOKUP('1.3 Standardsatser fra SAGA'!F338,'1.4 Øvrige forutsetninger'!$C$3:$DG$3,'1.4 Øvrige forutsetninger'!$C$4:$DG$4))</f>
        <v>40473.640800000001</v>
      </c>
      <c r="D338" s="134">
        <v>40473.640800000001</v>
      </c>
      <c r="E338" s="131" t="s">
        <v>286</v>
      </c>
      <c r="F338" s="131">
        <v>2022</v>
      </c>
      <c r="G338" s="131" t="str">
        <f t="shared" si="6"/>
        <v>1.1 Standardsatser!E599</v>
      </c>
    </row>
    <row r="339" spans="2:7" ht="15" x14ac:dyDescent="0.25">
      <c r="B339" s="132">
        <v>2103</v>
      </c>
      <c r="C339" s="133">
        <f>D339*((_xlfn.XLOOKUP(KroneårForBeregninger,'1.4 Øvrige forutsetninger'!$C$3:$DG$3,'1.4 Øvrige forutsetninger'!$C$4:$DG$4))/_xlfn.XLOOKUP('1.3 Standardsatser fra SAGA'!F339,'1.4 Øvrige forutsetninger'!$C$3:$DG$3,'1.4 Øvrige forutsetninger'!$C$4:$DG$4))</f>
        <v>41283.113616000002</v>
      </c>
      <c r="D339" s="134">
        <v>41283.113616000002</v>
      </c>
      <c r="E339" s="131" t="s">
        <v>286</v>
      </c>
      <c r="F339" s="131">
        <v>2022</v>
      </c>
      <c r="G339" s="131" t="str">
        <f t="shared" si="6"/>
        <v>1.1 Standardsatser!E600</v>
      </c>
    </row>
    <row r="340" spans="2:7" ht="15" x14ac:dyDescent="0.25">
      <c r="B340" s="132">
        <v>2104</v>
      </c>
      <c r="C340" s="133">
        <f>D340*((_xlfn.XLOOKUP(KroneårForBeregninger,'1.4 Øvrige forutsetninger'!$C$3:$DG$3,'1.4 Øvrige forutsetninger'!$C$4:$DG$4))/_xlfn.XLOOKUP('1.3 Standardsatser fra SAGA'!F340,'1.4 Øvrige forutsetninger'!$C$3:$DG$3,'1.4 Øvrige forutsetninger'!$C$4:$DG$4))</f>
        <v>42108.77588832</v>
      </c>
      <c r="D340" s="134">
        <v>42108.77588832</v>
      </c>
      <c r="E340" s="131" t="s">
        <v>286</v>
      </c>
      <c r="F340" s="131">
        <v>2022</v>
      </c>
      <c r="G340" s="131" t="str">
        <f t="shared" si="6"/>
        <v>1.1 Standardsatser!E601</v>
      </c>
    </row>
    <row r="341" spans="2:7" ht="15" x14ac:dyDescent="0.25">
      <c r="B341" s="132">
        <v>2105</v>
      </c>
      <c r="C341" s="133">
        <f>D341*((_xlfn.XLOOKUP(KroneårForBeregninger,'1.4 Øvrige forutsetninger'!$C$3:$DG$3,'1.4 Øvrige forutsetninger'!$C$4:$DG$4))/_xlfn.XLOOKUP('1.3 Standardsatser fra SAGA'!F341,'1.4 Øvrige forutsetninger'!$C$3:$DG$3,'1.4 Øvrige forutsetninger'!$C$4:$DG$4))</f>
        <v>42950.951406086402</v>
      </c>
      <c r="D341" s="134">
        <v>42950.951406086402</v>
      </c>
      <c r="E341" s="131" t="s">
        <v>286</v>
      </c>
      <c r="F341" s="131">
        <v>2022</v>
      </c>
      <c r="G341" s="131" t="str">
        <f t="shared" si="6"/>
        <v>1.1 Standardsatser!E602</v>
      </c>
    </row>
    <row r="342" spans="2:7" ht="15" x14ac:dyDescent="0.25">
      <c r="B342" s="132">
        <v>2106</v>
      </c>
      <c r="C342" s="133">
        <f>D342*((_xlfn.XLOOKUP(KroneårForBeregninger,'1.4 Øvrige forutsetninger'!$C$3:$DG$3,'1.4 Øvrige forutsetninger'!$C$4:$DG$4))/_xlfn.XLOOKUP('1.3 Standardsatser fra SAGA'!F342,'1.4 Øvrige forutsetninger'!$C$3:$DG$3,'1.4 Øvrige forutsetninger'!$C$4:$DG$4))</f>
        <v>43809.970434208131</v>
      </c>
      <c r="D342" s="134">
        <v>43809.970434208131</v>
      </c>
      <c r="E342" s="131" t="s">
        <v>286</v>
      </c>
      <c r="F342" s="131">
        <v>2022</v>
      </c>
      <c r="G342" s="131" t="str">
        <f t="shared" si="6"/>
        <v>1.1 Standardsatser!E603</v>
      </c>
    </row>
    <row r="343" spans="2:7" ht="15" x14ac:dyDescent="0.25">
      <c r="B343" s="132">
        <v>2107</v>
      </c>
      <c r="C343" s="133">
        <f>D343*((_xlfn.XLOOKUP(KroneårForBeregninger,'1.4 Øvrige forutsetninger'!$C$3:$DG$3,'1.4 Øvrige forutsetninger'!$C$4:$DG$4))/_xlfn.XLOOKUP('1.3 Standardsatser fra SAGA'!F343,'1.4 Øvrige forutsetninger'!$C$3:$DG$3,'1.4 Øvrige forutsetninger'!$C$4:$DG$4))</f>
        <v>44686.169842892297</v>
      </c>
      <c r="D343" s="134">
        <v>44686.169842892297</v>
      </c>
      <c r="E343" s="131" t="s">
        <v>286</v>
      </c>
      <c r="F343" s="131">
        <v>2022</v>
      </c>
      <c r="G343" s="131" t="str">
        <f t="shared" si="6"/>
        <v>1.1 Standardsatser!E604</v>
      </c>
    </row>
    <row r="344" spans="2:7" ht="15" x14ac:dyDescent="0.25">
      <c r="B344" s="132">
        <v>2108</v>
      </c>
      <c r="C344" s="133">
        <f>D344*((_xlfn.XLOOKUP(KroneårForBeregninger,'1.4 Øvrige forutsetninger'!$C$3:$DG$3,'1.4 Øvrige forutsetninger'!$C$4:$DG$4))/_xlfn.XLOOKUP('1.3 Standardsatser fra SAGA'!F344,'1.4 Øvrige forutsetninger'!$C$3:$DG$3,'1.4 Øvrige forutsetninger'!$C$4:$DG$4))</f>
        <v>45579.893239750141</v>
      </c>
      <c r="D344" s="134">
        <v>45579.893239750141</v>
      </c>
      <c r="E344" s="131" t="s">
        <v>286</v>
      </c>
      <c r="F344" s="131">
        <v>2022</v>
      </c>
      <c r="G344" s="131" t="str">
        <f t="shared" si="6"/>
        <v>1.1 Standardsatser!E605</v>
      </c>
    </row>
  </sheetData>
  <phoneticPr fontId="13" type="noConversion"/>
  <pageMargins left="0.7" right="0.7" top="0.75" bottom="0.75" header="0.3" footer="0.3"/>
  <pageSetup paperSize="9" orientation="portrait" r:id="rId1"/>
  <headerFooter>
    <oddHeader>&amp;R&amp;"Arial"&amp;10&amp;KFF8C00I N T E R N&amp;1#</oddHeader>
    <oddFooter>&amp;L&amp;1#&amp;"Arial"&amp;10&amp;KFF8C00I N T E R N</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C92DB-2A11-47FF-A3FF-F3891314BF41}">
  <sheetPr codeName="Ark8">
    <tabColor rgb="FF9CBADE"/>
  </sheetPr>
  <dimension ref="B1:DG61"/>
  <sheetViews>
    <sheetView showGridLines="0" workbookViewId="0">
      <selection activeCell="C39" sqref="C39"/>
    </sheetView>
  </sheetViews>
  <sheetFormatPr baseColWidth="10" defaultColWidth="11.25" defaultRowHeight="14.25" x14ac:dyDescent="0.2"/>
  <cols>
    <col min="1" max="1" width="5.625" customWidth="1"/>
    <col min="2" max="2" width="48.25" bestFit="1" customWidth="1"/>
    <col min="3" max="3" width="15.625" customWidth="1"/>
    <col min="4" max="4" width="12.125" bestFit="1" customWidth="1"/>
    <col min="5" max="5" width="33.375" bestFit="1" customWidth="1"/>
    <col min="6" max="6" width="15.625" bestFit="1" customWidth="1"/>
    <col min="7" max="7" width="100.625" bestFit="1" customWidth="1"/>
  </cols>
  <sheetData>
    <row r="1" spans="2:111" ht="80.099999999999994" customHeight="1" x14ac:dyDescent="0.2">
      <c r="E1" t="s">
        <v>55</v>
      </c>
    </row>
    <row r="2" spans="2:111" ht="18.75" x14ac:dyDescent="0.3">
      <c r="B2" s="42" t="s">
        <v>289</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row>
    <row r="3" spans="2:111" x14ac:dyDescent="0.2">
      <c r="B3" s="36" t="s">
        <v>290</v>
      </c>
      <c r="C3" s="36">
        <v>2000</v>
      </c>
      <c r="D3" s="36">
        <v>2001</v>
      </c>
      <c r="E3" s="36">
        <v>2002</v>
      </c>
      <c r="F3" s="36">
        <v>2003</v>
      </c>
      <c r="G3" s="36">
        <v>2004</v>
      </c>
      <c r="H3" s="36">
        <v>2005</v>
      </c>
      <c r="I3" s="36">
        <v>2006</v>
      </c>
      <c r="J3" s="36">
        <v>2007</v>
      </c>
      <c r="K3" s="36">
        <v>2008</v>
      </c>
      <c r="L3" s="36">
        <v>2009</v>
      </c>
      <c r="M3" s="36">
        <v>2010</v>
      </c>
      <c r="N3" s="36">
        <v>2011</v>
      </c>
      <c r="O3" s="36">
        <v>2012</v>
      </c>
      <c r="P3" s="36">
        <v>2013</v>
      </c>
      <c r="Q3" s="36">
        <v>2014</v>
      </c>
      <c r="R3" s="36">
        <v>2015</v>
      </c>
      <c r="S3" s="36">
        <v>2016</v>
      </c>
      <c r="T3" s="36">
        <v>2017</v>
      </c>
      <c r="U3" s="36">
        <v>2018</v>
      </c>
      <c r="V3" s="36">
        <v>2019</v>
      </c>
      <c r="W3" s="36">
        <v>2020</v>
      </c>
      <c r="X3" s="36">
        <v>2021</v>
      </c>
      <c r="Y3" s="36">
        <v>2022</v>
      </c>
      <c r="Z3" s="36">
        <v>2023</v>
      </c>
      <c r="AA3" s="36">
        <v>2024</v>
      </c>
      <c r="AB3" s="36">
        <v>2025</v>
      </c>
      <c r="AC3" s="36">
        <v>2026</v>
      </c>
      <c r="AD3" s="36">
        <v>2027</v>
      </c>
      <c r="AE3" s="36">
        <v>2028</v>
      </c>
      <c r="AF3" s="36">
        <v>2029</v>
      </c>
      <c r="AG3" s="36">
        <v>2030</v>
      </c>
      <c r="AH3" s="36">
        <v>2031</v>
      </c>
      <c r="AI3" s="36">
        <v>2032</v>
      </c>
      <c r="AJ3" s="36">
        <v>2033</v>
      </c>
      <c r="AK3" s="36">
        <v>2034</v>
      </c>
      <c r="AL3" s="36">
        <v>2035</v>
      </c>
      <c r="AM3" s="36">
        <v>2036</v>
      </c>
      <c r="AN3" s="36">
        <v>2037</v>
      </c>
      <c r="AO3" s="36">
        <v>2038</v>
      </c>
      <c r="AP3" s="36">
        <v>2039</v>
      </c>
      <c r="AQ3" s="36">
        <v>2040</v>
      </c>
      <c r="AR3" s="36">
        <v>2041</v>
      </c>
      <c r="AS3" s="36">
        <v>2042</v>
      </c>
      <c r="AT3" s="36">
        <v>2043</v>
      </c>
      <c r="AU3" s="36">
        <v>2044</v>
      </c>
      <c r="AV3" s="36">
        <v>2045</v>
      </c>
      <c r="AW3" s="36">
        <v>2046</v>
      </c>
      <c r="AX3" s="36">
        <v>2047</v>
      </c>
      <c r="AY3" s="36">
        <v>2048</v>
      </c>
      <c r="AZ3" s="36">
        <v>2049</v>
      </c>
      <c r="BA3" s="36">
        <v>2050</v>
      </c>
      <c r="BB3" s="36">
        <v>2051</v>
      </c>
      <c r="BC3" s="36">
        <v>2052</v>
      </c>
      <c r="BD3" s="36">
        <v>2053</v>
      </c>
      <c r="BE3" s="36">
        <v>2054</v>
      </c>
      <c r="BF3" s="36">
        <v>2055</v>
      </c>
      <c r="BG3" s="36">
        <v>2056</v>
      </c>
      <c r="BH3" s="36">
        <v>2057</v>
      </c>
      <c r="BI3" s="36">
        <v>2058</v>
      </c>
      <c r="BJ3" s="36">
        <v>2059</v>
      </c>
      <c r="BK3" s="36">
        <v>2060</v>
      </c>
      <c r="BL3" s="36">
        <v>2061</v>
      </c>
      <c r="BM3" s="36">
        <v>2062</v>
      </c>
      <c r="BN3" s="36">
        <v>2063</v>
      </c>
      <c r="BO3" s="36">
        <v>2064</v>
      </c>
      <c r="BP3" s="36">
        <v>2065</v>
      </c>
      <c r="BQ3" s="36">
        <v>2066</v>
      </c>
      <c r="BR3" s="36">
        <v>2067</v>
      </c>
      <c r="BS3" s="36">
        <v>2068</v>
      </c>
      <c r="BT3" s="36">
        <v>2069</v>
      </c>
      <c r="BU3" s="36">
        <v>2070</v>
      </c>
      <c r="BV3" s="36">
        <v>2071</v>
      </c>
      <c r="BW3" s="36">
        <v>2072</v>
      </c>
      <c r="BX3" s="36">
        <v>2073</v>
      </c>
      <c r="BY3" s="36">
        <v>2074</v>
      </c>
      <c r="BZ3" s="36">
        <v>2075</v>
      </c>
      <c r="CA3" s="36">
        <v>2076</v>
      </c>
      <c r="CB3" s="36">
        <v>2077</v>
      </c>
      <c r="CC3" s="36">
        <v>2078</v>
      </c>
      <c r="CD3" s="36">
        <v>2079</v>
      </c>
      <c r="CE3" s="36">
        <v>2080</v>
      </c>
      <c r="CF3" s="36">
        <v>2081</v>
      </c>
      <c r="CG3" s="36">
        <v>2082</v>
      </c>
      <c r="CH3" s="36">
        <v>2083</v>
      </c>
      <c r="CI3" s="36">
        <v>2084</v>
      </c>
      <c r="CJ3" s="36">
        <v>2085</v>
      </c>
      <c r="CK3" s="36">
        <v>2086</v>
      </c>
      <c r="CL3" s="36">
        <v>2087</v>
      </c>
      <c r="CM3" s="36">
        <v>2088</v>
      </c>
      <c r="CN3" s="36">
        <v>2089</v>
      </c>
      <c r="CO3" s="36">
        <v>2090</v>
      </c>
      <c r="CP3" s="36">
        <v>2091</v>
      </c>
      <c r="CQ3" s="36">
        <v>2092</v>
      </c>
      <c r="CR3" s="36">
        <v>2093</v>
      </c>
      <c r="CS3" s="36">
        <v>2094</v>
      </c>
      <c r="CT3" s="36">
        <v>2095</v>
      </c>
      <c r="CU3" s="36">
        <v>2096</v>
      </c>
      <c r="CV3" s="36">
        <v>2097</v>
      </c>
      <c r="CW3" s="36">
        <v>2098</v>
      </c>
      <c r="CX3" s="36">
        <v>2099</v>
      </c>
      <c r="CY3" s="36">
        <v>2100</v>
      </c>
      <c r="CZ3" s="36">
        <v>2101</v>
      </c>
      <c r="DA3" s="36">
        <v>2102</v>
      </c>
      <c r="DB3" s="36">
        <v>2103</v>
      </c>
      <c r="DC3" s="36">
        <v>2104</v>
      </c>
      <c r="DD3" s="36">
        <v>2105</v>
      </c>
      <c r="DE3" s="36">
        <v>2106</v>
      </c>
      <c r="DF3" s="36">
        <v>2107</v>
      </c>
      <c r="DG3" s="36">
        <v>2108</v>
      </c>
    </row>
    <row r="4" spans="2:111" x14ac:dyDescent="0.2">
      <c r="B4" s="1" t="s">
        <v>291</v>
      </c>
      <c r="C4" s="89">
        <v>0.68140794223826717</v>
      </c>
      <c r="D4" s="89">
        <v>0.70126353790613727</v>
      </c>
      <c r="E4" s="89">
        <v>0.71028880866425992</v>
      </c>
      <c r="F4" s="89">
        <v>0.72833935018050544</v>
      </c>
      <c r="G4" s="89">
        <v>0.7310469314079423</v>
      </c>
      <c r="H4" s="89">
        <v>0.74277978339350181</v>
      </c>
      <c r="I4" s="89">
        <v>0.75992779783393505</v>
      </c>
      <c r="J4" s="89">
        <v>0.76534296028880866</v>
      </c>
      <c r="K4" s="89">
        <v>0.79422382671480152</v>
      </c>
      <c r="L4" s="89">
        <v>0.81137184115523475</v>
      </c>
      <c r="M4" s="89">
        <v>0.83122743682310463</v>
      </c>
      <c r="N4" s="89">
        <v>0.84205776173285196</v>
      </c>
      <c r="O4" s="89">
        <v>0.84747292418772568</v>
      </c>
      <c r="P4" s="89">
        <v>0.86552346570397121</v>
      </c>
      <c r="Q4" s="89">
        <v>0.88357400722021673</v>
      </c>
      <c r="R4" s="89">
        <v>0.90252707581227443</v>
      </c>
      <c r="S4" s="89">
        <v>0.93501805054151621</v>
      </c>
      <c r="T4" s="89">
        <v>0.95216606498194944</v>
      </c>
      <c r="U4" s="89">
        <v>0.97833935018050544</v>
      </c>
      <c r="V4" s="89">
        <v>1</v>
      </c>
      <c r="W4" s="89">
        <v>1.02</v>
      </c>
      <c r="X4" s="89">
        <v>1.0404</v>
      </c>
      <c r="Y4" s="89">
        <v>1.0612079999999999</v>
      </c>
      <c r="Z4" s="89">
        <v>1.08243216</v>
      </c>
      <c r="AA4" s="89">
        <v>1.1040808032</v>
      </c>
      <c r="AB4" s="89">
        <v>1.1261624192640001</v>
      </c>
      <c r="AC4" s="89">
        <v>1.1486856676492798</v>
      </c>
      <c r="AD4" s="89">
        <v>1.1716593810022655</v>
      </c>
      <c r="AE4" s="89">
        <v>1.1950925686223108</v>
      </c>
      <c r="AF4" s="89">
        <v>1.2189944199947571</v>
      </c>
      <c r="AG4" s="89">
        <v>1.243374308394652</v>
      </c>
      <c r="AH4" s="89">
        <v>1.2682417945625453</v>
      </c>
      <c r="AI4" s="89">
        <v>1.2936066304537961</v>
      </c>
      <c r="AJ4" s="89">
        <v>1.3194787630628722</v>
      </c>
      <c r="AK4" s="89">
        <v>1.3458683383241292</v>
      </c>
      <c r="AL4" s="89">
        <v>1.372785705090612</v>
      </c>
      <c r="AM4" s="89">
        <v>1.4002414191924244</v>
      </c>
      <c r="AN4" s="89">
        <v>1.4282462475762727</v>
      </c>
      <c r="AO4" s="89">
        <v>1.4568111725277981</v>
      </c>
      <c r="AP4" s="89">
        <v>1.4859473959783542</v>
      </c>
      <c r="AQ4" s="89">
        <v>1.5156663438979212</v>
      </c>
      <c r="AR4" s="89">
        <v>1.5459796707758797</v>
      </c>
      <c r="AS4" s="89">
        <v>1.576899264191397</v>
      </c>
      <c r="AT4" s="89">
        <v>1.608437249475225</v>
      </c>
      <c r="AU4" s="89">
        <v>1.6406059944647295</v>
      </c>
      <c r="AV4" s="89">
        <v>1.6734181143540243</v>
      </c>
      <c r="AW4" s="89">
        <v>1.7068864766411045</v>
      </c>
      <c r="AX4" s="89">
        <v>1.7410242061739269</v>
      </c>
      <c r="AY4" s="89">
        <v>1.7758446902974052</v>
      </c>
      <c r="AZ4" s="89">
        <v>1.8113615841033535</v>
      </c>
      <c r="BA4" s="89">
        <v>1.8475888157854201</v>
      </c>
      <c r="BB4" s="89">
        <v>1.8845405921011289</v>
      </c>
      <c r="BC4" s="89">
        <v>1.9222314039431516</v>
      </c>
      <c r="BD4" s="89">
        <v>1.9606760320220145</v>
      </c>
      <c r="BE4" s="89">
        <v>1.9998895526624547</v>
      </c>
      <c r="BF4" s="89">
        <v>2.0398873437157037</v>
      </c>
      <c r="BG4" s="89">
        <v>2.080685090590018</v>
      </c>
      <c r="BH4" s="89">
        <v>2.1222987924018186</v>
      </c>
      <c r="BI4" s="89">
        <v>2.1647447682498542</v>
      </c>
      <c r="BJ4" s="89">
        <v>2.2080396636148518</v>
      </c>
      <c r="BK4" s="89">
        <v>2.2522004568871488</v>
      </c>
      <c r="BL4" s="89">
        <v>2.2972444660248916</v>
      </c>
      <c r="BM4" s="89">
        <v>2.3431893553453893</v>
      </c>
      <c r="BN4" s="89">
        <v>2.3900531424522975</v>
      </c>
      <c r="BO4" s="89">
        <v>2.4378542053013432</v>
      </c>
      <c r="BP4" s="89">
        <v>2.4866112894073704</v>
      </c>
      <c r="BQ4" s="89">
        <v>2.5363435151955169</v>
      </c>
      <c r="BR4" s="89">
        <v>2.5870703854994277</v>
      </c>
      <c r="BS4" s="89">
        <v>2.6388117932094164</v>
      </c>
      <c r="BT4" s="89">
        <v>2.6915880290736047</v>
      </c>
      <c r="BU4" s="89">
        <v>2.7454197896550765</v>
      </c>
      <c r="BV4" s="89">
        <v>2.8003281854481785</v>
      </c>
      <c r="BW4" s="89">
        <v>2.8563347491571416</v>
      </c>
      <c r="BX4" s="89">
        <v>2.9134614441402849</v>
      </c>
      <c r="BY4" s="89">
        <v>2.9717306730230897</v>
      </c>
      <c r="BZ4" s="89">
        <v>3.0311652864835517</v>
      </c>
      <c r="CA4" s="89">
        <v>3.0917885922132227</v>
      </c>
      <c r="CB4" s="89">
        <v>3.1536243640574875</v>
      </c>
      <c r="CC4" s="89">
        <v>3.2166968513386367</v>
      </c>
      <c r="CD4" s="89">
        <v>3.2810307883654102</v>
      </c>
      <c r="CE4" s="89">
        <v>3.346651404132718</v>
      </c>
      <c r="CF4" s="89">
        <v>3.4135844322153726</v>
      </c>
      <c r="CG4" s="89">
        <v>3.4818561208596792</v>
      </c>
      <c r="CH4" s="89">
        <v>3.5514932432768735</v>
      </c>
      <c r="CI4" s="89">
        <v>3.6225231081424112</v>
      </c>
      <c r="CJ4" s="89">
        <v>3.6949735703052591</v>
      </c>
      <c r="CK4" s="89">
        <v>3.7688730417113643</v>
      </c>
      <c r="CL4" s="89">
        <v>3.8442505025455915</v>
      </c>
      <c r="CM4" s="89">
        <v>3.9211355125965035</v>
      </c>
      <c r="CN4" s="89">
        <v>3.9995582228484339</v>
      </c>
      <c r="CO4" s="89">
        <v>4.0795493873054021</v>
      </c>
      <c r="CP4" s="89">
        <v>4.1611403750515104</v>
      </c>
      <c r="CQ4" s="89">
        <v>4.2443631825525401</v>
      </c>
      <c r="CR4" s="89">
        <v>4.3292504462035915</v>
      </c>
      <c r="CS4" s="89">
        <v>4.4158354551276622</v>
      </c>
      <c r="CT4" s="89">
        <v>4.5041521642302165</v>
      </c>
      <c r="CU4" s="89">
        <v>4.5942352075148207</v>
      </c>
      <c r="CV4" s="89">
        <v>4.6861199116651173</v>
      </c>
      <c r="CW4" s="89">
        <v>4.7798423098984184</v>
      </c>
      <c r="CX4" s="89">
        <v>4.8754391560963874</v>
      </c>
      <c r="CY4" s="89">
        <v>4.9729479392183151</v>
      </c>
      <c r="CZ4" s="89">
        <v>5.0724068980026811</v>
      </c>
      <c r="DA4" s="89">
        <v>5.1738550359627347</v>
      </c>
      <c r="DB4" s="89">
        <v>5.2773321366819896</v>
      </c>
      <c r="DC4" s="89">
        <v>5.3828787794156296</v>
      </c>
      <c r="DD4" s="89">
        <v>5.4905363550039423</v>
      </c>
      <c r="DE4" s="89">
        <v>5.6003470821040198</v>
      </c>
      <c r="DF4" s="89">
        <v>5.7123540237461006</v>
      </c>
      <c r="DG4" s="89">
        <v>5.8266011042210231</v>
      </c>
    </row>
    <row r="5" spans="2:111" x14ac:dyDescent="0.2">
      <c r="B5" s="1" t="s">
        <v>292</v>
      </c>
      <c r="C5" s="89">
        <v>0.70497737556561091</v>
      </c>
      <c r="D5" s="89">
        <v>0.72669683257918549</v>
      </c>
      <c r="E5" s="89">
        <v>0.75565610859728505</v>
      </c>
      <c r="F5" s="89">
        <v>0.76742081447963795</v>
      </c>
      <c r="G5" s="89">
        <v>0.7846153846153846</v>
      </c>
      <c r="H5" s="89">
        <v>0.80180995475113115</v>
      </c>
      <c r="I5" s="89">
        <v>0.81990950226244341</v>
      </c>
      <c r="J5" s="89">
        <v>0.85339366515837101</v>
      </c>
      <c r="K5" s="89">
        <v>0.87601809954751131</v>
      </c>
      <c r="L5" s="89">
        <v>0.89140271493212675</v>
      </c>
      <c r="M5" s="89">
        <v>0.90497737556561086</v>
      </c>
      <c r="N5" s="89">
        <v>0.9321266968325792</v>
      </c>
      <c r="O5" s="89">
        <v>0.95927601809954754</v>
      </c>
      <c r="P5" s="89">
        <v>0.9773755656108597</v>
      </c>
      <c r="Q5" s="89">
        <v>0.98552036199095028</v>
      </c>
      <c r="R5" s="89">
        <v>0.9891402714932126</v>
      </c>
      <c r="S5" s="89">
        <v>0.9773755656108597</v>
      </c>
      <c r="T5" s="89">
        <v>0.98009049773755652</v>
      </c>
      <c r="U5" s="89">
        <v>0.9882352941176471</v>
      </c>
      <c r="V5" s="89">
        <v>1</v>
      </c>
      <c r="W5" s="89">
        <v>1.0089999999999999</v>
      </c>
      <c r="X5" s="89">
        <v>1.0180809999999998</v>
      </c>
      <c r="Y5" s="89">
        <v>1.0272437289999996</v>
      </c>
      <c r="Z5" s="89">
        <v>1.0364889225609997</v>
      </c>
      <c r="AA5" s="89">
        <v>1.0458173228640486</v>
      </c>
      <c r="AB5" s="89">
        <v>1.055229678769825</v>
      </c>
      <c r="AC5" s="89">
        <v>1.064726745878753</v>
      </c>
      <c r="AD5" s="89">
        <v>1.0743092865916619</v>
      </c>
      <c r="AE5" s="89">
        <v>1.0839780701709867</v>
      </c>
      <c r="AF5" s="89">
        <v>1.0937338728025254</v>
      </c>
      <c r="AG5" s="89">
        <v>1.1035774776577481</v>
      </c>
      <c r="AH5" s="89">
        <v>1.113509674956668</v>
      </c>
      <c r="AI5" s="89">
        <v>1.1235312620312778</v>
      </c>
      <c r="AJ5" s="89">
        <v>1.1336430433895592</v>
      </c>
      <c r="AK5" s="89">
        <v>1.143845830780065</v>
      </c>
      <c r="AL5" s="89">
        <v>1.1541404432570856</v>
      </c>
      <c r="AM5" s="89">
        <v>1.1645277072463993</v>
      </c>
      <c r="AN5" s="89">
        <v>1.1750084566116168</v>
      </c>
      <c r="AO5" s="89">
        <v>1.185583532721121</v>
      </c>
      <c r="AP5" s="89">
        <v>1.1962537845156114</v>
      </c>
      <c r="AQ5" s="89">
        <v>1.2070200685762518</v>
      </c>
      <c r="AR5" s="89">
        <v>1.2178832491934379</v>
      </c>
      <c r="AS5" s="89">
        <v>1.2288441984361784</v>
      </c>
      <c r="AT5" s="89">
        <v>1.2399037962221042</v>
      </c>
      <c r="AU5" s="89">
        <v>1.2510629303881029</v>
      </c>
      <c r="AV5" s="89">
        <v>1.2623224967615956</v>
      </c>
      <c r="AW5" s="89">
        <v>1.2736833992324499</v>
      </c>
      <c r="AX5" s="89">
        <v>1.2851465498255421</v>
      </c>
      <c r="AY5" s="89">
        <v>1.296712868773972</v>
      </c>
      <c r="AZ5" s="89">
        <v>1.3083832845929375</v>
      </c>
      <c r="BA5" s="89">
        <v>1.3201587341542735</v>
      </c>
      <c r="BB5" s="89">
        <v>1.332040162761662</v>
      </c>
      <c r="BC5" s="89">
        <v>1.3440285242265169</v>
      </c>
      <c r="BD5" s="89">
        <v>1.3561247809445554</v>
      </c>
      <c r="BE5" s="89">
        <v>1.3683299039730561</v>
      </c>
      <c r="BF5" s="89">
        <v>1.3806448731088137</v>
      </c>
      <c r="BG5" s="89">
        <v>1.3930706769667929</v>
      </c>
      <c r="BH5" s="89">
        <v>1.4056083130594941</v>
      </c>
      <c r="BI5" s="89">
        <v>1.418258787877029</v>
      </c>
      <c r="BJ5" s="89">
        <v>1.4310231169679224</v>
      </c>
      <c r="BK5" s="89">
        <v>1.4439023250206333</v>
      </c>
      <c r="BL5" s="89">
        <v>1.456897445945819</v>
      </c>
      <c r="BM5" s="89">
        <v>1.4700095229593311</v>
      </c>
      <c r="BN5" s="89">
        <v>1.4832396086659654</v>
      </c>
      <c r="BO5" s="89">
        <v>1.4965887651439589</v>
      </c>
      <c r="BP5" s="89">
        <v>1.5100580640302543</v>
      </c>
      <c r="BQ5" s="89">
        <v>1.5236485866065264</v>
      </c>
      <c r="BR5" s="89">
        <v>1.5373614238859852</v>
      </c>
      <c r="BS5" s="89">
        <v>1.5511976767009588</v>
      </c>
      <c r="BT5" s="89">
        <v>1.5651584557912674</v>
      </c>
      <c r="BU5" s="89">
        <v>1.5792448818933884</v>
      </c>
      <c r="BV5" s="89">
        <v>1.5934580858304292</v>
      </c>
      <c r="BW5" s="89">
        <v>1.6077992086029029</v>
      </c>
      <c r="BX5" s="89">
        <v>1.6222694014803289</v>
      </c>
      <c r="BY5" s="89">
        <v>1.6368698260936512</v>
      </c>
      <c r="BZ5" s="89">
        <v>1.6516016545284944</v>
      </c>
      <c r="CA5" s="89">
        <v>1.6664660694192504</v>
      </c>
      <c r="CB5" s="89">
        <v>1.6814642640440234</v>
      </c>
      <c r="CC5" s="89">
        <v>1.6965974424204195</v>
      </c>
      <c r="CD5" s="89">
        <v>1.7118668194022035</v>
      </c>
      <c r="CE5" s="89">
        <v>1.7272736207768233</v>
      </c>
      <c r="CF5" s="89">
        <v>1.7428190833638144</v>
      </c>
      <c r="CG5" s="89">
        <v>1.7585044551140883</v>
      </c>
      <c r="CH5" s="89">
        <v>1.7743309952101152</v>
      </c>
      <c r="CI5" s="89">
        <v>1.790299974167006</v>
      </c>
      <c r="CJ5" s="89">
        <v>1.806412673934509</v>
      </c>
      <c r="CK5" s="89">
        <v>1.8226703879999191</v>
      </c>
      <c r="CL5" s="89">
        <v>1.8390744214919186</v>
      </c>
      <c r="CM5" s="89">
        <v>1.8556260912853457</v>
      </c>
      <c r="CN5" s="89">
        <v>1.8723267261069136</v>
      </c>
      <c r="CO5" s="89">
        <v>1.8891776666418754</v>
      </c>
      <c r="CP5" s="89">
        <v>1.9061802656416522</v>
      </c>
      <c r="CQ5" s="89">
        <v>1.9233358880324269</v>
      </c>
      <c r="CR5" s="89">
        <v>1.9406459110247185</v>
      </c>
      <c r="CS5" s="89">
        <v>1.9581117242239408</v>
      </c>
      <c r="CT5" s="89">
        <v>1.9757347297419565</v>
      </c>
      <c r="CU5" s="89">
        <v>1.9935163423096338</v>
      </c>
      <c r="CV5" s="89">
        <v>2.0114579893904203</v>
      </c>
      <c r="CW5" s="89">
        <v>2.0295611112949334</v>
      </c>
      <c r="CX5" s="89">
        <v>2.0478271612965884</v>
      </c>
      <c r="CY5" s="89">
        <v>2.0662576057482571</v>
      </c>
      <c r="CZ5" s="89">
        <v>2.0848539241999915</v>
      </c>
      <c r="DA5" s="89">
        <v>2.1036176095177908</v>
      </c>
      <c r="DB5" s="89">
        <v>2.1225501680034515</v>
      </c>
      <c r="DC5" s="89">
        <v>2.1416531195154822</v>
      </c>
      <c r="DD5" s="89">
        <v>2.1609279975911213</v>
      </c>
      <c r="DE5" s="89">
        <v>2.1803763495694408</v>
      </c>
      <c r="DF5" s="89">
        <v>2.1999997367155659</v>
      </c>
      <c r="DG5" s="89">
        <v>2.2197997343460059</v>
      </c>
    </row>
    <row r="6" spans="2:111" x14ac:dyDescent="0.2">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row>
    <row r="7" spans="2:111" x14ac:dyDescent="0.2">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9" spans="2:111" ht="18.75" x14ac:dyDescent="0.3">
      <c r="B9" s="42" t="s">
        <v>293</v>
      </c>
      <c r="C9" s="42"/>
      <c r="D9" s="49"/>
      <c r="E9" s="49"/>
      <c r="F9" s="49"/>
      <c r="G9" s="49"/>
    </row>
    <row r="10" spans="2:111" x14ac:dyDescent="0.2">
      <c r="B10" s="46" t="s">
        <v>294</v>
      </c>
      <c r="C10" s="46" t="s">
        <v>295</v>
      </c>
      <c r="D10" s="46" t="s">
        <v>171</v>
      </c>
      <c r="E10" s="46" t="s">
        <v>98</v>
      </c>
      <c r="F10" s="46" t="s">
        <v>172</v>
      </c>
      <c r="G10" s="46" t="s">
        <v>296</v>
      </c>
    </row>
    <row r="11" spans="2:111" x14ac:dyDescent="0.2">
      <c r="B11" s="1" t="s">
        <v>154</v>
      </c>
      <c r="C11" s="86">
        <f>D11*((_xlfn.XLOOKUP(KroneårForBeregninger,'1.4 Øvrige forutsetninger'!$C$3:$DG$3,'1.4 Øvrige forutsetninger'!$C$4:$DG$4))/_xlfn.XLOOKUP('1.4 Øvrige forutsetninger'!F11,'1.4 Øvrige forutsetninger'!$C$3:$DG$3,'1.4 Øvrige forutsetninger'!$C$4:$DG$4))</f>
        <v>209.99857438228779</v>
      </c>
      <c r="D11" s="53">
        <v>193.6</v>
      </c>
      <c r="E11" s="1" t="s">
        <v>297</v>
      </c>
      <c r="F11" s="1">
        <v>2018</v>
      </c>
      <c r="G11" s="1" t="s">
        <v>64</v>
      </c>
    </row>
    <row r="12" spans="2:111" x14ac:dyDescent="0.2">
      <c r="B12" s="1" t="s">
        <v>298</v>
      </c>
      <c r="C12" s="86">
        <f>D12*((_xlfn.XLOOKUP(KroneårForBeregninger,'1.4 Øvrige forutsetninger'!$C$3:$DG$3,'1.4 Øvrige forutsetninger'!$C$4:$DG$4))/_xlfn.XLOOKUP('1.4 Øvrige forutsetninger'!F12,'1.4 Øvrige forutsetninger'!$C$3:$DG$3,'1.4 Øvrige forutsetninger'!$C$4:$DG$4))</f>
        <v>119.53431248413283</v>
      </c>
      <c r="D12" s="53">
        <v>110.2</v>
      </c>
      <c r="E12" s="1" t="s">
        <v>297</v>
      </c>
      <c r="F12" s="1">
        <v>2018</v>
      </c>
      <c r="G12" s="1" t="s">
        <v>64</v>
      </c>
    </row>
    <row r="13" spans="2:111" x14ac:dyDescent="0.2">
      <c r="B13" s="1" t="s">
        <v>159</v>
      </c>
      <c r="C13" s="86">
        <f>D13*((_xlfn.XLOOKUP(KroneårForBeregninger,'1.4 Øvrige forutsetninger'!$C$3:$DG$3,'1.4 Øvrige forutsetninger'!$C$4:$DG$4))/_xlfn.XLOOKUP('1.4 Øvrige forutsetninger'!F13,'1.4 Øvrige forutsetninger'!$C$3:$DG$3,'1.4 Øvrige forutsetninger'!$C$4:$DG$4))</f>
        <v>115.08702862583024</v>
      </c>
      <c r="D13" s="53">
        <v>106.1</v>
      </c>
      <c r="E13" s="1" t="s">
        <v>297</v>
      </c>
      <c r="F13" s="1">
        <v>2018</v>
      </c>
      <c r="G13" s="1" t="s">
        <v>64</v>
      </c>
    </row>
    <row r="14" spans="2:111" x14ac:dyDescent="0.2">
      <c r="B14" s="1" t="s">
        <v>299</v>
      </c>
      <c r="C14" s="86">
        <f>D14*((_xlfn.XLOOKUP(KroneårForBeregninger,'1.4 Øvrige forutsetninger'!$C$3:$DG$3,'1.4 Øvrige forutsetninger'!$C$4:$DG$4))/_xlfn.XLOOKUP('1.4 Øvrige forutsetninger'!F14,'1.4 Øvrige forutsetninger'!$C$3:$DG$3,'1.4 Øvrige forutsetninger'!$C$4:$DG$4))</f>
        <v>80.484990801476016</v>
      </c>
      <c r="D14" s="53">
        <v>74.2</v>
      </c>
      <c r="E14" s="1" t="s">
        <v>297</v>
      </c>
      <c r="F14" s="1">
        <v>2018</v>
      </c>
      <c r="G14" s="1" t="s">
        <v>64</v>
      </c>
    </row>
    <row r="15" spans="2:111" x14ac:dyDescent="0.2">
      <c r="B15" s="1" t="s">
        <v>300</v>
      </c>
      <c r="C15" s="86">
        <f>D15*((_xlfn.XLOOKUP(KroneårForBeregninger,'1.4 Øvrige forutsetninger'!$C$3:$DG$3,'1.4 Øvrige forutsetninger'!$C$4:$DG$4))/_xlfn.XLOOKUP('1.4 Øvrige forutsetninger'!F15,'1.4 Øvrige forutsetninger'!$C$3:$DG$3,'1.4 Øvrige forutsetninger'!$C$4:$DG$4))</f>
        <v>34.927448838376385</v>
      </c>
      <c r="D15" s="53">
        <v>32.200000000000003</v>
      </c>
      <c r="E15" s="1" t="s">
        <v>297</v>
      </c>
      <c r="F15" s="1">
        <v>2018</v>
      </c>
      <c r="G15" s="1" t="s">
        <v>64</v>
      </c>
    </row>
    <row r="16" spans="2:111" x14ac:dyDescent="0.2">
      <c r="B16" s="1" t="s">
        <v>301</v>
      </c>
      <c r="C16" s="86">
        <f>D16*((_xlfn.XLOOKUP(KroneårForBeregninger,'1.4 Øvrige forutsetninger'!$C$3:$DG$3,'1.4 Øvrige forutsetninger'!$C$4:$DG$4))/_xlfn.XLOOKUP('1.4 Øvrige forutsetninger'!F16,'1.4 Øvrige forutsetninger'!$C$3:$DG$3,'1.4 Øvrige forutsetninger'!$C$4:$DG$4))</f>
        <v>21.151715911439112</v>
      </c>
      <c r="D16" s="53">
        <v>19.5</v>
      </c>
      <c r="E16" s="1" t="s">
        <v>297</v>
      </c>
      <c r="F16" s="1">
        <v>2018</v>
      </c>
      <c r="G16" s="1" t="s">
        <v>64</v>
      </c>
    </row>
    <row r="17" spans="2:7" x14ac:dyDescent="0.2">
      <c r="B17" s="1" t="s">
        <v>302</v>
      </c>
      <c r="C17" s="86">
        <f>D17*((_xlfn.XLOOKUP(KroneårForBeregninger,'1.4 Øvrige forutsetninger'!$C$3:$DG$3,'1.4 Øvrige forutsetninger'!$C$4:$DG$4))/_xlfn.XLOOKUP('1.4 Øvrige forutsetninger'!F17,'1.4 Øvrige forutsetninger'!$C$3:$DG$3,'1.4 Øvrige forutsetninger'!$C$4:$DG$4))</f>
        <v>21.043245573431729</v>
      </c>
      <c r="D17" s="53">
        <v>19.399999999999999</v>
      </c>
      <c r="E17" s="1" t="s">
        <v>297</v>
      </c>
      <c r="F17" s="1">
        <v>2018</v>
      </c>
      <c r="G17" s="1" t="s">
        <v>64</v>
      </c>
    </row>
    <row r="18" spans="2:7" x14ac:dyDescent="0.2">
      <c r="B18" s="1" t="s">
        <v>303</v>
      </c>
      <c r="C18" s="86">
        <f>D18*((_xlfn.XLOOKUP(KroneårForBeregninger,'1.4 Øvrige forutsetninger'!$C$3:$DG$3,'1.4 Øvrige forutsetninger'!$C$4:$DG$4))/_xlfn.XLOOKUP('1.4 Øvrige forutsetninger'!F18,'1.4 Øvrige forutsetninger'!$C$3:$DG$3,'1.4 Øvrige forutsetninger'!$C$4:$DG$4))</f>
        <v>15.185847321033208</v>
      </c>
      <c r="D18" s="53">
        <v>14</v>
      </c>
      <c r="E18" s="1" t="s">
        <v>297</v>
      </c>
      <c r="F18" s="1">
        <v>2018</v>
      </c>
      <c r="G18" s="1" t="s">
        <v>64</v>
      </c>
    </row>
    <row r="19" spans="2:7" x14ac:dyDescent="0.2">
      <c r="B19" s="1" t="s">
        <v>304</v>
      </c>
      <c r="C19" s="86">
        <f>D19*((_xlfn.XLOOKUP(KroneårForBeregninger,'1.4 Øvrige forutsetninger'!$C$3:$DG$3,'1.4 Øvrige forutsetninger'!$C$4:$DG$4))/_xlfn.XLOOKUP('1.4 Øvrige forutsetninger'!F19,'1.4 Øvrige forutsetninger'!$C$3:$DG$3,'1.4 Øvrige forutsetninger'!$C$4:$DG$4))</f>
        <v>14.751965969003688</v>
      </c>
      <c r="D19" s="53">
        <v>13.6</v>
      </c>
      <c r="E19" s="1" t="s">
        <v>297</v>
      </c>
      <c r="F19" s="1">
        <v>2018</v>
      </c>
      <c r="G19" s="1" t="s">
        <v>64</v>
      </c>
    </row>
    <row r="20" spans="2:7" x14ac:dyDescent="0.2">
      <c r="B20" s="1" t="s">
        <v>305</v>
      </c>
      <c r="C20" s="86">
        <f>D20*((_xlfn.XLOOKUP(KroneårForBeregninger,'1.4 Øvrige forutsetninger'!$C$3:$DG$3,'1.4 Øvrige forutsetninger'!$C$4:$DG$4))/_xlfn.XLOOKUP('1.4 Øvrige forutsetninger'!F20,'1.4 Øvrige forutsetninger'!$C$3:$DG$3,'1.4 Øvrige forutsetninger'!$C$4:$DG$4))</f>
        <v>8.4606863645756452</v>
      </c>
      <c r="D20" s="53">
        <v>7.8</v>
      </c>
      <c r="E20" s="1" t="s">
        <v>297</v>
      </c>
      <c r="F20" s="1">
        <v>2018</v>
      </c>
      <c r="G20" s="1" t="s">
        <v>64</v>
      </c>
    </row>
    <row r="21" spans="2:7" x14ac:dyDescent="0.2">
      <c r="B21" s="1" t="s">
        <v>162</v>
      </c>
      <c r="C21" s="86">
        <f>D21*((_xlfn.XLOOKUP(KroneårForBeregninger,'1.4 Øvrige forutsetninger'!$C$3:$DG$3,'1.4 Øvrige forutsetninger'!$C$4:$DG$4))/_xlfn.XLOOKUP('1.4 Øvrige forutsetninger'!F21,'1.4 Øvrige forutsetninger'!$C$3:$DG$3,'1.4 Øvrige forutsetninger'!$C$4:$DG$4))</f>
        <v>5.2065762243542428</v>
      </c>
      <c r="D21" s="53">
        <v>4.8</v>
      </c>
      <c r="E21" s="1" t="s">
        <v>297</v>
      </c>
      <c r="F21" s="1">
        <v>2018</v>
      </c>
      <c r="G21" s="1" t="s">
        <v>64</v>
      </c>
    </row>
    <row r="22" spans="2:7" x14ac:dyDescent="0.2">
      <c r="B22" s="1" t="s">
        <v>306</v>
      </c>
      <c r="C22" s="86">
        <f>D22*((_xlfn.XLOOKUP(KroneårForBeregninger,'1.4 Øvrige forutsetninger'!$C$3:$DG$3,'1.4 Øvrige forutsetninger'!$C$4:$DG$4))/_xlfn.XLOOKUP('1.4 Øvrige forutsetninger'!F22,'1.4 Øvrige forutsetninger'!$C$3:$DG$3,'1.4 Øvrige forutsetninger'!$C$4:$DG$4))</f>
        <v>5.0981058863468629</v>
      </c>
      <c r="D22" s="53">
        <v>4.7</v>
      </c>
      <c r="E22" s="1" t="s">
        <v>297</v>
      </c>
      <c r="F22" s="1">
        <v>2018</v>
      </c>
      <c r="G22" s="1" t="s">
        <v>64</v>
      </c>
    </row>
    <row r="23" spans="2:7" x14ac:dyDescent="0.2">
      <c r="B23" s="1" t="s">
        <v>163</v>
      </c>
      <c r="C23" s="86">
        <f>D23*((_xlfn.XLOOKUP(KroneårForBeregninger,'1.4 Øvrige forutsetninger'!$C$3:$DG$3,'1.4 Øvrige forutsetninger'!$C$4:$DG$4))/_xlfn.XLOOKUP('1.4 Øvrige forutsetninger'!F23,'1.4 Øvrige forutsetninger'!$C$3:$DG$3,'1.4 Øvrige forutsetninger'!$C$4:$DG$4))</f>
        <v>4.881165210332103</v>
      </c>
      <c r="D23" s="53">
        <v>4.5</v>
      </c>
      <c r="E23" s="1" t="s">
        <v>297</v>
      </c>
      <c r="F23" s="1">
        <v>2018</v>
      </c>
      <c r="G23" s="1" t="s">
        <v>64</v>
      </c>
    </row>
    <row r="24" spans="2:7" x14ac:dyDescent="0.2">
      <c r="B24" s="1" t="s">
        <v>307</v>
      </c>
      <c r="C24" s="86">
        <f>D24*((_xlfn.XLOOKUP(KroneårForBeregninger,'1.4 Øvrige forutsetninger'!$C$3:$DG$3,'1.4 Øvrige forutsetninger'!$C$4:$DG$4))/_xlfn.XLOOKUP('1.4 Øvrige forutsetninger'!F24,'1.4 Øvrige forutsetninger'!$C$3:$DG$3,'1.4 Øvrige forutsetninger'!$C$4:$DG$4))</f>
        <v>2.1694067601476013</v>
      </c>
      <c r="D24" s="53">
        <v>2</v>
      </c>
      <c r="E24" s="1" t="s">
        <v>297</v>
      </c>
      <c r="F24" s="1">
        <v>2018</v>
      </c>
      <c r="G24" s="1" t="s">
        <v>64</v>
      </c>
    </row>
    <row r="25" spans="2:7" x14ac:dyDescent="0.2">
      <c r="B25" s="46" t="s">
        <v>308</v>
      </c>
      <c r="C25" s="46" t="s">
        <v>309</v>
      </c>
      <c r="D25" s="36"/>
      <c r="E25" s="46" t="s">
        <v>98</v>
      </c>
      <c r="F25" s="36"/>
      <c r="G25" s="46" t="s">
        <v>56</v>
      </c>
    </row>
    <row r="26" spans="2:7" x14ac:dyDescent="0.2">
      <c r="B26" s="1" t="s">
        <v>216</v>
      </c>
      <c r="C26" s="53">
        <v>17</v>
      </c>
      <c r="D26" s="1"/>
      <c r="E26" s="1" t="s">
        <v>310</v>
      </c>
      <c r="F26" s="1"/>
      <c r="G26" s="1" t="s">
        <v>311</v>
      </c>
    </row>
    <row r="27" spans="2:7" x14ac:dyDescent="0.2">
      <c r="B27" s="1" t="s">
        <v>211</v>
      </c>
      <c r="C27" s="53">
        <v>1.54</v>
      </c>
      <c r="D27" s="1"/>
      <c r="E27" s="1" t="s">
        <v>312</v>
      </c>
      <c r="F27" s="1"/>
      <c r="G27" s="1" t="s">
        <v>76</v>
      </c>
    </row>
    <row r="28" spans="2:7" x14ac:dyDescent="0.2">
      <c r="B28" s="1" t="s">
        <v>214</v>
      </c>
      <c r="C28" s="53">
        <v>45</v>
      </c>
      <c r="D28" s="1"/>
      <c r="E28" s="1" t="s">
        <v>313</v>
      </c>
      <c r="F28" s="1"/>
      <c r="G28" s="1" t="s">
        <v>314</v>
      </c>
    </row>
    <row r="29" spans="2:7" x14ac:dyDescent="0.2">
      <c r="B29" s="1" t="s">
        <v>225</v>
      </c>
      <c r="C29" s="53">
        <v>180</v>
      </c>
      <c r="D29" s="1"/>
      <c r="E29" s="1" t="s">
        <v>313</v>
      </c>
      <c r="F29" s="1"/>
      <c r="G29" s="1" t="s">
        <v>314</v>
      </c>
    </row>
    <row r="30" spans="2:7" x14ac:dyDescent="0.2">
      <c r="B30" s="46" t="s">
        <v>315</v>
      </c>
      <c r="C30" s="46" t="s">
        <v>309</v>
      </c>
      <c r="D30" s="46" t="s">
        <v>171</v>
      </c>
      <c r="E30" s="46" t="s">
        <v>98</v>
      </c>
      <c r="F30" s="46" t="s">
        <v>172</v>
      </c>
      <c r="G30" s="46" t="s">
        <v>56</v>
      </c>
    </row>
    <row r="31" spans="2:7" x14ac:dyDescent="0.2">
      <c r="B31" s="1" t="s">
        <v>316</v>
      </c>
      <c r="C31" s="53">
        <v>20</v>
      </c>
      <c r="D31" s="1"/>
      <c r="E31" s="1"/>
      <c r="F31" s="1"/>
      <c r="G31" s="1" t="s">
        <v>311</v>
      </c>
    </row>
    <row r="32" spans="2:7" x14ac:dyDescent="0.2">
      <c r="B32" s="1" t="s">
        <v>317</v>
      </c>
      <c r="C32" s="53">
        <v>34</v>
      </c>
      <c r="D32" s="1"/>
      <c r="E32" s="1"/>
      <c r="F32" s="1"/>
      <c r="G32" s="1" t="s">
        <v>311</v>
      </c>
    </row>
    <row r="33" spans="2:7" x14ac:dyDescent="0.2">
      <c r="B33" s="1" t="s">
        <v>318</v>
      </c>
      <c r="C33" s="80">
        <v>76.5</v>
      </c>
      <c r="D33" s="81"/>
      <c r="E33" s="1"/>
      <c r="F33" s="1"/>
      <c r="G33" s="1" t="s">
        <v>311</v>
      </c>
    </row>
    <row r="34" spans="2:7" x14ac:dyDescent="0.2">
      <c r="B34" s="1" t="s">
        <v>319</v>
      </c>
      <c r="C34" s="90">
        <f>D34*((_xlfn.XLOOKUP(KroneårForBeregninger,'1.4 Øvrige forutsetninger'!$C$3:$DG$3,'1.4 Øvrige forutsetninger'!$C$4:$DG$4))/_xlfn.XLOOKUP('1.4 Øvrige forutsetninger'!F34,'1.4 Øvrige forutsetninger'!$C$3:$DG$3,'1.4 Øvrige forutsetninger'!$C$4:$DG$4))</f>
        <v>7.9106705541312738</v>
      </c>
      <c r="D34" s="91">
        <v>6.97</v>
      </c>
      <c r="E34" s="1" t="s">
        <v>280</v>
      </c>
      <c r="F34" s="1">
        <v>2016</v>
      </c>
      <c r="G34" s="1" t="s">
        <v>311</v>
      </c>
    </row>
    <row r="35" spans="2:7" x14ac:dyDescent="0.2">
      <c r="B35" s="1" t="s">
        <v>320</v>
      </c>
      <c r="C35" s="90">
        <f>D35*((_xlfn.XLOOKUP(KroneårForBeregninger,'1.4 Øvrige forutsetninger'!$C$3:$DG$3,'1.4 Øvrige forutsetninger'!$C$4:$DG$4))/_xlfn.XLOOKUP('1.4 Øvrige forutsetninger'!F35,'1.4 Øvrige forutsetninger'!$C$3:$DG$3,'1.4 Øvrige forutsetninger'!$C$4:$DG$4))</f>
        <v>517.54171774517374</v>
      </c>
      <c r="D35" s="91">
        <v>456</v>
      </c>
      <c r="E35" s="1" t="s">
        <v>267</v>
      </c>
      <c r="F35" s="1">
        <v>2016</v>
      </c>
      <c r="G35" s="1" t="s">
        <v>311</v>
      </c>
    </row>
    <row r="36" spans="2:7" x14ac:dyDescent="0.2">
      <c r="B36" s="43" t="s">
        <v>321</v>
      </c>
      <c r="C36" s="90">
        <f>D36*((_xlfn.XLOOKUP(KroneårForBeregninger,'1.4 Øvrige forutsetninger'!$C$3:$DG$3,'1.4 Øvrige forutsetninger'!$C$4:$DG$4))/_xlfn.XLOOKUP('1.4 Øvrige forutsetninger'!F36,'1.4 Øvrige forutsetninger'!$C$3:$DG$3,'1.4 Øvrige forutsetninger'!$C$4:$DG$4))</f>
        <v>150.74159169266409</v>
      </c>
      <c r="D36" s="91">
        <v>132.81666666666666</v>
      </c>
      <c r="E36" s="1" t="s">
        <v>322</v>
      </c>
      <c r="F36" s="1">
        <v>2016</v>
      </c>
      <c r="G36" s="1" t="s">
        <v>311</v>
      </c>
    </row>
    <row r="37" spans="2:7" ht="16.5" customHeight="1" x14ac:dyDescent="0.2">
      <c r="B37" s="1" t="s">
        <v>323</v>
      </c>
      <c r="C37" s="53">
        <v>0.1</v>
      </c>
      <c r="D37" s="1"/>
      <c r="E37" s="1"/>
      <c r="F37" s="1"/>
      <c r="G37" s="1" t="s">
        <v>314</v>
      </c>
    </row>
    <row r="38" spans="2:7" ht="16.5" customHeight="1" x14ac:dyDescent="0.2">
      <c r="B38" s="1" t="s">
        <v>324</v>
      </c>
      <c r="C38" s="53">
        <v>0.1</v>
      </c>
      <c r="D38" s="1"/>
      <c r="E38" s="1"/>
      <c r="F38" s="1"/>
      <c r="G38" s="1" t="s">
        <v>314</v>
      </c>
    </row>
    <row r="39" spans="2:7" ht="16.5" customHeight="1" x14ac:dyDescent="0.2">
      <c r="B39" s="46" t="s">
        <v>325</v>
      </c>
      <c r="C39" s="46"/>
      <c r="D39" s="36"/>
      <c r="E39" s="46" t="s">
        <v>98</v>
      </c>
      <c r="F39" s="36"/>
      <c r="G39" s="46" t="s">
        <v>56</v>
      </c>
    </row>
    <row r="40" spans="2:7" x14ac:dyDescent="0.2">
      <c r="B40" s="1" t="s">
        <v>562</v>
      </c>
      <c r="C40" s="191">
        <f>-1.483273167118</f>
        <v>-1.4832731671179999</v>
      </c>
      <c r="D40" s="1"/>
      <c r="E40" s="1" t="s">
        <v>563</v>
      </c>
      <c r="F40" s="1"/>
      <c r="G40" s="1" t="s">
        <v>311</v>
      </c>
    </row>
    <row r="41" spans="2:7" x14ac:dyDescent="0.2">
      <c r="B41" s="46" t="s">
        <v>326</v>
      </c>
      <c r="C41" s="46"/>
      <c r="D41" s="36"/>
      <c r="E41" s="46" t="s">
        <v>98</v>
      </c>
      <c r="F41" s="36"/>
      <c r="G41" s="46" t="s">
        <v>56</v>
      </c>
    </row>
    <row r="42" spans="2:7" x14ac:dyDescent="0.2">
      <c r="B42" s="1" t="s">
        <v>327</v>
      </c>
      <c r="C42" s="53">
        <v>-1.073</v>
      </c>
      <c r="D42" s="1"/>
      <c r="E42" s="1" t="s">
        <v>328</v>
      </c>
      <c r="F42" s="1"/>
      <c r="G42" s="1" t="s">
        <v>329</v>
      </c>
    </row>
    <row r="43" spans="2:7" x14ac:dyDescent="0.2">
      <c r="B43" s="1" t="s">
        <v>330</v>
      </c>
      <c r="C43" s="53">
        <v>-0.56799999999999995</v>
      </c>
      <c r="D43" s="1"/>
      <c r="E43" s="1" t="s">
        <v>331</v>
      </c>
      <c r="F43" s="1"/>
      <c r="G43" s="1" t="s">
        <v>332</v>
      </c>
    </row>
    <row r="44" spans="2:7" x14ac:dyDescent="0.2">
      <c r="B44" s="1" t="s">
        <v>333</v>
      </c>
      <c r="C44" s="53">
        <v>-0.38800000000000001</v>
      </c>
      <c r="D44" s="1"/>
      <c r="E44" s="1" t="s">
        <v>334</v>
      </c>
      <c r="F44" s="1"/>
      <c r="G44" s="1" t="s">
        <v>335</v>
      </c>
    </row>
    <row r="45" spans="2:7" x14ac:dyDescent="0.2">
      <c r="B45" s="1" t="s">
        <v>336</v>
      </c>
      <c r="C45" s="79">
        <v>0.8</v>
      </c>
      <c r="D45" s="1"/>
      <c r="E45" s="1"/>
      <c r="F45" s="1"/>
      <c r="G45" s="1" t="s">
        <v>337</v>
      </c>
    </row>
    <row r="46" spans="2:7" x14ac:dyDescent="0.2">
      <c r="B46" s="1" t="s">
        <v>338</v>
      </c>
      <c r="C46" s="79">
        <v>0.9</v>
      </c>
      <c r="D46" s="1"/>
      <c r="E46" s="1"/>
      <c r="F46" s="1"/>
      <c r="G46" s="1" t="s">
        <v>337</v>
      </c>
    </row>
    <row r="47" spans="2:7" x14ac:dyDescent="0.2">
      <c r="B47" s="1" t="s">
        <v>339</v>
      </c>
      <c r="C47" s="79">
        <v>0.8</v>
      </c>
      <c r="D47" s="1"/>
      <c r="E47" s="1"/>
      <c r="F47" s="1"/>
      <c r="G47" s="1" t="s">
        <v>337</v>
      </c>
    </row>
    <row r="48" spans="2:7" x14ac:dyDescent="0.2">
      <c r="B48" s="1" t="s">
        <v>340</v>
      </c>
      <c r="C48" s="79">
        <v>0.2</v>
      </c>
      <c r="D48" s="1"/>
      <c r="E48" s="1"/>
      <c r="F48" s="1"/>
      <c r="G48" s="1" t="s">
        <v>337</v>
      </c>
    </row>
    <row r="49" spans="2:7" x14ac:dyDescent="0.2">
      <c r="B49" s="1" t="s">
        <v>341</v>
      </c>
      <c r="C49" s="79">
        <v>0.1</v>
      </c>
      <c r="D49" s="1"/>
      <c r="E49" s="1"/>
      <c r="F49" s="1"/>
      <c r="G49" s="1" t="s">
        <v>337</v>
      </c>
    </row>
    <row r="50" spans="2:7" x14ac:dyDescent="0.2">
      <c r="B50" s="1" t="s">
        <v>342</v>
      </c>
      <c r="C50" s="79">
        <v>0.1</v>
      </c>
      <c r="D50" s="1"/>
      <c r="E50" s="1"/>
      <c r="F50" s="1"/>
      <c r="G50" s="1" t="s">
        <v>337</v>
      </c>
    </row>
    <row r="51" spans="2:7" x14ac:dyDescent="0.2">
      <c r="B51" s="1" t="s">
        <v>343</v>
      </c>
      <c r="C51" s="79">
        <v>0.1</v>
      </c>
      <c r="D51" s="1"/>
      <c r="E51" s="1"/>
      <c r="F51" s="1"/>
      <c r="G51" s="1" t="s">
        <v>337</v>
      </c>
    </row>
    <row r="52" spans="2:7" x14ac:dyDescent="0.2">
      <c r="B52" s="46" t="s">
        <v>344</v>
      </c>
      <c r="C52" s="46"/>
      <c r="D52" s="36"/>
      <c r="E52" s="46"/>
      <c r="F52" s="36"/>
      <c r="G52" s="46"/>
    </row>
    <row r="53" spans="2:7" x14ac:dyDescent="0.2">
      <c r="B53" s="1" t="s">
        <v>345</v>
      </c>
      <c r="C53" s="53">
        <v>16</v>
      </c>
      <c r="D53" s="1"/>
      <c r="E53" s="1"/>
      <c r="F53" s="1"/>
      <c r="G53" s="1" t="s">
        <v>346</v>
      </c>
    </row>
    <row r="54" spans="2:7" x14ac:dyDescent="0.2">
      <c r="B54" s="1" t="s">
        <v>347</v>
      </c>
      <c r="C54" s="53">
        <v>66.510000000000005</v>
      </c>
      <c r="D54" s="1"/>
      <c r="E54" s="1" t="s">
        <v>348</v>
      </c>
      <c r="F54" s="1"/>
      <c r="G54" s="1" t="s">
        <v>349</v>
      </c>
    </row>
    <row r="55" spans="2:7" ht="18.75" x14ac:dyDescent="0.3">
      <c r="B55" s="173" t="s">
        <v>350</v>
      </c>
      <c r="C55" s="174"/>
      <c r="D55" s="166"/>
      <c r="E55" s="166"/>
      <c r="F55" s="166"/>
      <c r="G55" s="166"/>
    </row>
    <row r="56" spans="2:7" x14ac:dyDescent="0.2">
      <c r="B56" s="166" t="s">
        <v>351</v>
      </c>
      <c r="C56" s="166" t="s">
        <v>352</v>
      </c>
      <c r="D56" s="166"/>
      <c r="E56" s="166"/>
      <c r="F56" s="166"/>
      <c r="G56" s="166"/>
    </row>
    <row r="57" spans="2:7" x14ac:dyDescent="0.2">
      <c r="B57" s="1" t="s">
        <v>353</v>
      </c>
      <c r="C57" s="53">
        <v>1.07</v>
      </c>
      <c r="D57" s="1"/>
      <c r="E57" s="1" t="s">
        <v>131</v>
      </c>
      <c r="F57" s="1"/>
      <c r="G57" s="107" t="s">
        <v>354</v>
      </c>
    </row>
    <row r="58" spans="2:7" x14ac:dyDescent="0.2">
      <c r="B58" s="1" t="s">
        <v>355</v>
      </c>
      <c r="C58" s="53">
        <v>0.98</v>
      </c>
      <c r="D58" s="1"/>
      <c r="E58" s="1" t="s">
        <v>131</v>
      </c>
      <c r="F58" s="1"/>
      <c r="G58" s="107" t="s">
        <v>354</v>
      </c>
    </row>
    <row r="59" spans="2:7" x14ac:dyDescent="0.2">
      <c r="B59" s="1" t="s">
        <v>356</v>
      </c>
      <c r="C59" s="53">
        <v>0.63</v>
      </c>
      <c r="D59" s="1"/>
      <c r="E59" s="1" t="s">
        <v>131</v>
      </c>
      <c r="F59" s="1"/>
      <c r="G59" s="107" t="s">
        <v>354</v>
      </c>
    </row>
    <row r="60" spans="2:7" x14ac:dyDescent="0.2">
      <c r="B60" s="1" t="s">
        <v>357</v>
      </c>
      <c r="C60" s="53">
        <v>0.47</v>
      </c>
      <c r="D60" s="1"/>
      <c r="E60" s="1" t="s">
        <v>131</v>
      </c>
      <c r="F60" s="1"/>
      <c r="G60" s="107" t="s">
        <v>354</v>
      </c>
    </row>
    <row r="61" spans="2:7" x14ac:dyDescent="0.2">
      <c r="B61" s="1" t="s">
        <v>358</v>
      </c>
      <c r="C61" s="53">
        <v>0.18</v>
      </c>
      <c r="D61" s="1"/>
      <c r="E61" s="1" t="s">
        <v>131</v>
      </c>
      <c r="F61" s="1"/>
      <c r="G61" s="107" t="s">
        <v>354</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ato xmlns="9001d972-1298-4165-b0fc-4a5140a843e5" xsi:nil="true"/>
    <_ip_UnifiedCompliancePolicyProperties xmlns="http://schemas.microsoft.com/sharepoint/v3" xsi:nil="true"/>
    <URL xmlns="9001d972-1298-4165-b0fc-4a5140a843e5">
      <Url xsi:nil="true"/>
      <Description xsi:nil="true"/>
    </URL>
    <o9gx xmlns="9001d972-1298-4165-b0fc-4a5140a843e5">
      <UserInfo>
        <DisplayName/>
        <AccountId xsi:nil="true"/>
        <AccountType/>
      </UserInfo>
    </o9gx>
    <Oppdragsgiver xmlns="9001d972-1298-4165-b0fc-4a5140a843e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8913EAF4BAE404E9627F7647B5B30FB" ma:contentTypeVersion="23" ma:contentTypeDescription="Opprett et nytt dokument." ma:contentTypeScope="" ma:versionID="417dd4e572b8bce6250b178d9f3239f9">
  <xsd:schema xmlns:xsd="http://www.w3.org/2001/XMLSchema" xmlns:xs="http://www.w3.org/2001/XMLSchema" xmlns:p="http://schemas.microsoft.com/office/2006/metadata/properties" xmlns:ns1="http://schemas.microsoft.com/sharepoint/v3" xmlns:ns2="5e2e7a1a-8268-41dc-ab07-abcc387bf7b9" xmlns:ns3="9001d972-1298-4165-b0fc-4a5140a843e5" targetNamespace="http://schemas.microsoft.com/office/2006/metadata/properties" ma:root="true" ma:fieldsID="e2e9b7dae9b638f83a4dc3b27c590984" ns1:_="" ns2:_="" ns3:_="">
    <xsd:import namespace="http://schemas.microsoft.com/sharepoint/v3"/>
    <xsd:import namespace="5e2e7a1a-8268-41dc-ab07-abcc387bf7b9"/>
    <xsd:import namespace="9001d972-1298-4165-b0fc-4a5140a843e5"/>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dato" minOccurs="0"/>
                <xsd:element ref="ns3:MediaServiceMetadata" minOccurs="0"/>
                <xsd:element ref="ns3:MediaServiceFastMetadata" minOccurs="0"/>
                <xsd:element ref="ns3:MediaServiceDateTaken" minOccurs="0"/>
                <xsd:element ref="ns3:MediaServiceAutoTags" minOccurs="0"/>
                <xsd:element ref="ns3:MediaServiceLocation" minOccurs="0"/>
                <xsd:element ref="ns1:_ip_UnifiedCompliancePolicyProperties" minOccurs="0"/>
                <xsd:element ref="ns1:_ip_UnifiedCompliancePolicyUIAction" minOccurs="0"/>
                <xsd:element ref="ns3:MediaServiceOCR" minOccurs="0"/>
                <xsd:element ref="ns3:MediaServiceGenerationTime" minOccurs="0"/>
                <xsd:element ref="ns3:MediaServiceEventHashCode" minOccurs="0"/>
                <xsd:element ref="ns3:URL" minOccurs="0"/>
                <xsd:element ref="ns3:o9gx" minOccurs="0"/>
                <xsd:element ref="ns3:Oppdragsgiver"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per for samordnet samsvarspolicy" ma:description="" ma:hidden="true" ma:internalName="_ip_UnifiedCompliancePolicyProperties">
      <xsd:simpleType>
        <xsd:restriction base="dms:Note"/>
      </xsd:simpleType>
    </xsd:element>
    <xsd:element name="_ip_UnifiedCompliancePolicyUIAction" ma:index="21" nillable="true" ma:displayName="UI-handling for samordnet samsvarspolicy"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2e7a1a-8268-41dc-ab07-abcc387bf7b9"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Hash for deling av tips" ma:internalName="SharingHintHash" ma:readOnly="true">
      <xsd:simpleType>
        <xsd:restriction base="dms:Text"/>
      </xsd:simpleType>
    </xsd:element>
    <xsd:element name="SharedWithDetails" ma:index="10" nillable="true" ma:displayName="Delingsdetaljer" ma:internalName="SharedWithDetails" ma:readOnly="true">
      <xsd:simpleType>
        <xsd:restriction base="dms:Note">
          <xsd:maxLength value="255"/>
        </xsd:restriction>
      </xsd:simpleType>
    </xsd:element>
    <xsd:element name="LastSharedByUser" ma:index="11" nillable="true" ma:displayName="Sist delt etter bruker" ma:description="" ma:internalName="LastSharedByUser" ma:readOnly="true">
      <xsd:simpleType>
        <xsd:restriction base="dms:Note">
          <xsd:maxLength value="255"/>
        </xsd:restriction>
      </xsd:simpleType>
    </xsd:element>
    <xsd:element name="LastSharedByTime" ma:index="12" nillable="true" ma:displayName="Sist delt etter klokkeslett"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001d972-1298-4165-b0fc-4a5140a843e5" elementFormDefault="qualified">
    <xsd:import namespace="http://schemas.microsoft.com/office/2006/documentManagement/types"/>
    <xsd:import namespace="http://schemas.microsoft.com/office/infopath/2007/PartnerControls"/>
    <xsd:element name="dato" ma:index="13" nillable="true" ma:displayName="dato" ma:format="DateOnly" ma:internalName="dato">
      <xsd:simpleType>
        <xsd:restriction base="dms:DateTime"/>
      </xsd:simpleType>
    </xsd:element>
    <xsd:element name="MediaServiceMetadata" ma:index="14" nillable="true" ma:displayName="MediaServiceMetadata" ma:description="" ma:hidden="true" ma:internalName="MediaServiceMetadata" ma:readOnly="true">
      <xsd:simpleType>
        <xsd:restriction base="dms:Note"/>
      </xsd:simpleType>
    </xsd:element>
    <xsd:element name="MediaServiceFastMetadata" ma:index="15" nillable="true" ma:displayName="MediaServiceFastMetadata" ma:description="" ma:hidden="true" ma:internalName="MediaServiceFastMetadata" ma:readOnly="true">
      <xsd:simpleType>
        <xsd:restriction base="dms:Note"/>
      </xsd:simpleType>
    </xsd:element>
    <xsd:element name="MediaServiceDateTaken" ma:index="16" nillable="true" ma:displayName="MediaServiceDateTaken" ma:description="" ma:hidden="true" ma:internalName="MediaServiceDateTaken" ma:readOnly="true">
      <xsd:simpleType>
        <xsd:restriction base="dms:Text"/>
      </xsd:simpleType>
    </xsd:element>
    <xsd:element name="MediaServiceAutoTags" ma:index="17" nillable="true" ma:displayName="MediaServiceAutoTags" ma:description="" ma:internalName="MediaServiceAutoTags" ma:readOnly="true">
      <xsd:simpleType>
        <xsd:restriction base="dms:Text"/>
      </xsd:simpleType>
    </xsd:element>
    <xsd:element name="MediaServiceLocation" ma:index="19" nillable="true" ma:displayName="MediaServiceLocation" ma:description="" ma:internalName="MediaServiceLocation" ma:readOnly="true">
      <xsd:simpleType>
        <xsd:restriction base="dms:Text"/>
      </xsd:simpleType>
    </xsd:element>
    <xsd:element name="MediaServiceOCR" ma:index="22" nillable="true" ma:displayName="MediaServiceOCR"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URL" ma:index="25"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o9gx" ma:index="26" nillable="true" ma:displayName="Person or Group" ma:list="UserInfo" ma:internalName="o9g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ppdragsgiver" ma:index="27" nillable="true" ma:displayName="Oppdragsgiver" ma:format="Dropdown" ma:internalName="Oppdragsgiver">
      <xsd:simpleType>
        <xsd:restriction base="dms:Text">
          <xsd:maxLength value="255"/>
        </xsd:restriction>
      </xsd:simpleType>
    </xsd:element>
    <xsd:element name="MediaServiceAutoKeyPoints" ma:index="28" nillable="true" ma:displayName="MediaServiceAutoKeyPoints" ma:hidden="true" ma:internalName="MediaServiceAutoKeyPoints" ma:readOnly="true">
      <xsd:simpleType>
        <xsd:restriction base="dms:Note"/>
      </xsd:simpleType>
    </xsd:element>
    <xsd:element name="MediaServiceKeyPoints" ma:index="29" nillable="true" ma:displayName="KeyPoints" ma:internalName="MediaServiceKeyPoints" ma:readOnly="true">
      <xsd:simpleType>
        <xsd:restriction base="dms:Note">
          <xsd:maxLength value="255"/>
        </xsd:restriction>
      </xsd:simpleType>
    </xsd:element>
    <xsd:element name="MediaLengthInSeconds" ma:index="3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F4FE96-3911-4A91-8A4D-7A58D130D50C}">
  <ds:schemaRefs>
    <ds:schemaRef ds:uri="http://schemas.microsoft.com/sharepoint/v3/contenttype/forms"/>
  </ds:schemaRefs>
</ds:datastoreItem>
</file>

<file path=customXml/itemProps2.xml><?xml version="1.0" encoding="utf-8"?>
<ds:datastoreItem xmlns:ds="http://schemas.openxmlformats.org/officeDocument/2006/customXml" ds:itemID="{0D675FA7-86AE-4DDE-97FC-6B28956843C6}">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001d972-1298-4165-b0fc-4a5140a843e5"/>
    <ds:schemaRef ds:uri="5e2e7a1a-8268-41dc-ab07-abcc387bf7b9"/>
    <ds:schemaRef ds:uri="http://www.w3.org/XML/1998/namespace"/>
    <ds:schemaRef ds:uri="http://purl.org/dc/dcmitype/"/>
  </ds:schemaRefs>
</ds:datastoreItem>
</file>

<file path=customXml/itemProps3.xml><?xml version="1.0" encoding="utf-8"?>
<ds:datastoreItem xmlns:ds="http://schemas.openxmlformats.org/officeDocument/2006/customXml" ds:itemID="{28D0B688-2494-4AC8-B21F-CAA6C1A92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e2e7a1a-8268-41dc-ab07-abcc387bf7b9"/>
    <ds:schemaRef ds:uri="9001d972-1298-4165-b0fc-4a5140a84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19</vt:i4>
      </vt:variant>
      <vt:variant>
        <vt:lpstr>Navngitte områder</vt:lpstr>
      </vt:variant>
      <vt:variant>
        <vt:i4>1</vt:i4>
      </vt:variant>
    </vt:vector>
  </HeadingPairs>
  <TitlesOfParts>
    <vt:vector size="20" baseType="lpstr">
      <vt:lpstr>0.1 Innhold</vt:lpstr>
      <vt:lpstr>0.2 Brukerveiledning</vt:lpstr>
      <vt:lpstr>0.3 Fargekoder</vt:lpstr>
      <vt:lpstr>0.4 Kilder</vt:lpstr>
      <vt:lpstr>0.5 Endringslogg</vt:lpstr>
      <vt:lpstr>1.1 Alternativ A</vt:lpstr>
      <vt:lpstr>1.2 Alternativ B</vt:lpstr>
      <vt:lpstr>1.3 Standardsatser fra SAGA</vt:lpstr>
      <vt:lpstr>1.4 Øvrige forutsetninger</vt:lpstr>
      <vt:lpstr>1.5 Godsvaregrupper</vt:lpstr>
      <vt:lpstr>2.1 Skjult ventetid person A</vt:lpstr>
      <vt:lpstr>2.2 Skjult ventetid person B</vt:lpstr>
      <vt:lpstr>2.3 Overføring person A</vt:lpstr>
      <vt:lpstr>2.4 Overføring person B</vt:lpstr>
      <vt:lpstr>2.5 Kostnadsberegning gods A</vt:lpstr>
      <vt:lpstr>2.6 Kostnadsberegning gods B</vt:lpstr>
      <vt:lpstr>2.7 Eksternaliteter</vt:lpstr>
      <vt:lpstr>3.1 Resultatark</vt:lpstr>
      <vt:lpstr>4.1 Følsomhetsanalyse</vt:lpstr>
      <vt:lpstr>KroneårForBeregninger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Sindre Gripsgård</dc:creator>
  <cp:keywords/>
  <dc:description/>
  <cp:lastModifiedBy>Westin Åse</cp:lastModifiedBy>
  <cp:revision/>
  <dcterms:created xsi:type="dcterms:W3CDTF">2014-06-23T14:09:34Z</dcterms:created>
  <dcterms:modified xsi:type="dcterms:W3CDTF">2022-08-30T15:35:35Z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0x01010028913EAF4BAE404E9627F7647B5B30FB</vt:lpwstr>
  </property>
  <property fmtid="{D5CDD505-2E9C-101B-9397-08002B2CF9AE}" pid="3" name="MSIP_Label_711ea76c-7944-4b49-8aa5-a105a354bd55_Enabled">
    <vt:lpwstr>true</vt:lpwstr>
  </property>
  <property fmtid="{D5CDD505-2E9C-101B-9397-08002B2CF9AE}" pid="4" name="MSIP_Label_711ea76c-7944-4b49-8aa5-a105a354bd55_SetDate">
    <vt:lpwstr>2022-08-30T15:35:11Z</vt:lpwstr>
  </property>
  <property fmtid="{D5CDD505-2E9C-101B-9397-08002B2CF9AE}" pid="5" name="MSIP_Label_711ea76c-7944-4b49-8aa5-a105a354bd55_Method">
    <vt:lpwstr>Standard</vt:lpwstr>
  </property>
  <property fmtid="{D5CDD505-2E9C-101B-9397-08002B2CF9AE}" pid="6" name="MSIP_Label_711ea76c-7944-4b49-8aa5-a105a354bd55_Name">
    <vt:lpwstr>711ea76c-7944-4b49-8aa5-a105a354bd55</vt:lpwstr>
  </property>
  <property fmtid="{D5CDD505-2E9C-101B-9397-08002B2CF9AE}" pid="7" name="MSIP_Label_711ea76c-7944-4b49-8aa5-a105a354bd55_SiteId">
    <vt:lpwstr>6ee535f2-3064-4ac9-81d8-4ceb2ff790c6</vt:lpwstr>
  </property>
  <property fmtid="{D5CDD505-2E9C-101B-9397-08002B2CF9AE}" pid="8" name="MSIP_Label_711ea76c-7944-4b49-8aa5-a105a354bd55_ActionId">
    <vt:lpwstr>b0c865bd-9203-452f-b818-ab6abcc9131d</vt:lpwstr>
  </property>
  <property fmtid="{D5CDD505-2E9C-101B-9397-08002B2CF9AE}" pid="9" name="MSIP_Label_711ea76c-7944-4b49-8aa5-a105a354bd55_ContentBits">
    <vt:lpwstr>3</vt:lpwstr>
  </property>
</Properties>
</file>